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609"/>
  <workbookPr defaultThemeVersion="124226"/>
  <mc:AlternateContent xmlns:mc="http://schemas.openxmlformats.org/markup-compatibility/2006">
    <mc:Choice Requires="x15">
      <x15ac:absPath xmlns:x15ac="http://schemas.microsoft.com/office/spreadsheetml/2010/11/ac" url="/Users/prof.monika/Library/CloudStorage/OneDrive-IIMVIZAG/BF&amp;FM/"/>
    </mc:Choice>
  </mc:AlternateContent>
  <xr:revisionPtr revIDLastSave="0" documentId="13_ncr:1_{821CAD45-0817-E044-AE2C-CF0A8A20F173}" xr6:coauthVersionLast="47" xr6:coauthVersionMax="47" xr10:uidLastSave="{00000000-0000-0000-0000-000000000000}"/>
  <bookViews>
    <workbookView xWindow="0" yWindow="740" windowWidth="28800" windowHeight="15620" activeTab="3" xr2:uid="{00000000-000D-0000-FFFF-FFFF00000000}"/>
  </bookViews>
  <sheets>
    <sheet name="Table 1" sheetId="1" r:id="rId1"/>
    <sheet name="Sheet3" sheetId="4" r:id="rId2"/>
    <sheet name="Sheet1" sheetId="2" r:id="rId3"/>
    <sheet name="Sheet2" sheetId="3" r:id="rId4"/>
    <sheet name="Sheet4" sheetId="5"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3" i="3" l="1"/>
  <c r="D27" i="3"/>
  <c r="E26" i="3"/>
  <c r="B26" i="3"/>
  <c r="B30" i="3" l="1"/>
  <c r="G27" i="3"/>
  <c r="B29" i="3"/>
  <c r="B28" i="3"/>
  <c r="B27" i="3"/>
  <c r="B25" i="3"/>
  <c r="B24" i="3"/>
  <c r="B23" i="3"/>
  <c r="C43" i="1"/>
  <c r="K30" i="3"/>
  <c r="C28" i="3"/>
  <c r="D28" i="3"/>
  <c r="E28" i="3"/>
  <c r="F28" i="3"/>
  <c r="G28" i="3"/>
  <c r="H28" i="3"/>
  <c r="I28" i="3"/>
  <c r="J28" i="3"/>
  <c r="K28" i="3"/>
  <c r="C30" i="3"/>
  <c r="D30" i="3"/>
  <c r="E30" i="3"/>
  <c r="F30" i="3"/>
  <c r="G30" i="3"/>
  <c r="H30" i="3"/>
  <c r="I30" i="3"/>
  <c r="J30" i="3"/>
  <c r="C29" i="3"/>
  <c r="D29" i="3"/>
  <c r="E29" i="3"/>
  <c r="F29" i="3"/>
  <c r="G29" i="3"/>
  <c r="H29" i="3"/>
  <c r="I29" i="3"/>
  <c r="J29" i="3"/>
  <c r="K29" i="3"/>
  <c r="D43" i="1"/>
  <c r="D45" i="1" s="1"/>
  <c r="E45" i="1"/>
  <c r="F45" i="1"/>
  <c r="E43" i="1"/>
  <c r="F43" i="1"/>
  <c r="C45" i="1"/>
  <c r="R31" i="1"/>
  <c r="R34" i="1" s="1"/>
  <c r="R36" i="1" s="1"/>
  <c r="Q31" i="1"/>
  <c r="Q34" i="1"/>
  <c r="Q36" i="1" s="1"/>
  <c r="C27" i="3"/>
  <c r="E27" i="3"/>
  <c r="F27" i="3"/>
  <c r="H27" i="3"/>
  <c r="I27" i="3"/>
  <c r="J27" i="3"/>
  <c r="K27" i="3"/>
  <c r="C26" i="3"/>
  <c r="D26" i="3"/>
  <c r="F26" i="3"/>
  <c r="G26" i="3"/>
  <c r="H26" i="3"/>
  <c r="I26" i="3"/>
  <c r="J26" i="3"/>
  <c r="K26" i="3"/>
  <c r="C25" i="3"/>
  <c r="D25" i="3"/>
  <c r="E25" i="3"/>
  <c r="F25" i="3"/>
  <c r="G25" i="3"/>
  <c r="H25" i="3"/>
  <c r="I25" i="3"/>
  <c r="J25" i="3"/>
  <c r="K25" i="3"/>
  <c r="C24" i="3"/>
  <c r="D24" i="3"/>
  <c r="E24" i="3"/>
  <c r="F24" i="3"/>
  <c r="G24" i="3"/>
  <c r="H24" i="3"/>
  <c r="I24" i="3"/>
  <c r="J24" i="3"/>
  <c r="K24" i="3"/>
  <c r="C23" i="3"/>
  <c r="D23" i="3"/>
  <c r="F23" i="3"/>
  <c r="G23" i="3"/>
  <c r="H23" i="3"/>
  <c r="I23" i="3"/>
  <c r="J23" i="3"/>
  <c r="K23" i="3"/>
  <c r="B25" i="2"/>
</calcChain>
</file>

<file path=xl/sharedStrings.xml><?xml version="1.0" encoding="utf-8"?>
<sst xmlns="http://schemas.openxmlformats.org/spreadsheetml/2006/main" count="214" uniqueCount="119">
  <si>
    <r>
      <rPr>
        <b/>
        <sz val="12"/>
        <rFont val="Arial"/>
        <family val="2"/>
      </rPr>
      <t>W17015</t>
    </r>
  </si>
  <si>
    <t>THE GAME OF FINANCIAL RATIOS</t>
  </si>
  <si>
    <r>
      <rPr>
        <i/>
        <sz val="8"/>
        <rFont val="Arial"/>
        <family val="2"/>
      </rPr>
      <t>Professors  Pooja Gupta,  Madhvi Sethi,  and  Rick  Robertson  wrote this  case solely  to provide material  for class  discussion.  The authors do not intend to illustrate either effective or ineffective handling of a managerial situation. The authors may have disguised certain names and other identifying information to protect confidentiality.</t>
    </r>
  </si>
  <si>
    <r>
      <rPr>
        <i/>
        <sz val="8"/>
        <rFont val="Arial"/>
        <family val="2"/>
      </rPr>
      <t>This publication may not be transmitted, photocopied, digitized or otherwise reproduced in any form or by any means without the permission  of  the  copyright  holder.  Reproduction  of  this  material  is  not  covered  under  authorization  by  any  reproduction  rights organization. To order copies or request permission to reproduce materials, contact Ivey Publishing, Ivey Business School, Western University, London, Ontario, Canada, N6G 0N1; (t) 519.661.3208; (e) cases@ivey.ca; www.iveycases.com.</t>
    </r>
  </si>
  <si>
    <r>
      <rPr>
        <i/>
        <sz val="8"/>
        <rFont val="Arial"/>
        <family val="2"/>
      </rPr>
      <t>Copyright © 2017, Richard Ivey School of Business Foundation                                                                             Version: 2017-01-16</t>
    </r>
  </si>
  <si>
    <r>
      <rPr>
        <sz val="11"/>
        <rFont val="Times New Roman"/>
        <family val="1"/>
      </rPr>
      <t>Priyankar  Sarkar  was  a  financial  wizard  who  was  adept  at  doing  financial  analysis.  In  late  2014,  at  a meeting of representatives from leading investment banks with the governor of the Reserve Bank of India, he   encountered   Rohit   Jhunjhunwala.   Jhunjhunwala   and   Sarkar   had   been   rivals   since   they   were contemporaries at a famous business school. They had both been high achievers in their school, and they had  always  competed  against   each  other—whether   in  financial   analysis  quizzes  or   mergers  and acquisitions projects. They had also competed for the same kind of jobs on campus, so it was no surprise to any of their classmates when they both got jobs in top, but rival, investment banks. Over the years, the rivalry between them had increased significantly.</t>
    </r>
  </si>
  <si>
    <r>
      <rPr>
        <sz val="11"/>
        <rFont val="Times New Roman"/>
        <family val="1"/>
      </rPr>
      <t>In an arrogant tone, Jhunjhunwala said to Sarkar, “You are wrong about the forecast you made a couple of days back regarding the valuation of the information technology sector. I have done a similar analysis, and unlike  you,  I  feel  the  sector  is  overvalued  and  due  for  a  massive  correction  in  the  near  future.”  Sarkar replied, “Whatever you  may feel, I stand by my analysis. Remember last  month when you said that the banking sector was overvalued? You were wrong, as the sector has gone from strength to strength since then.”</t>
    </r>
  </si>
  <si>
    <r>
      <rPr>
        <sz val="11"/>
        <rFont val="Times New Roman"/>
        <family val="1"/>
      </rPr>
      <t>Jhunjhunwala believed Sarkar was overconfident in his analytical abilities. He pointed out that Sarkar had downgraded the pharmaceutical sector in one of his recent reports, whereas Jhunjhunwala believed that any fresh graduate would have been able to see the growth potential in the sector.</t>
    </r>
  </si>
  <si>
    <r>
      <rPr>
        <sz val="11"/>
        <rFont val="Times New Roman"/>
        <family val="1"/>
      </rPr>
      <t>Sudarshan R., a senior investment banker who carried great influence in financial circles, was passing by and commented: “My, my! You both are at it again! The whole financial community is sick and tired of your one-upmanship. Let us once and for all put this to rest and determine who is a better financial analyst.”</t>
    </r>
  </si>
  <si>
    <r>
      <rPr>
        <sz val="11"/>
        <rFont val="Times New Roman"/>
        <family val="1"/>
      </rPr>
      <t>Sudarshan drafted a challenge for the two of them. “Why don’t you take up my challenge?” he asked. Neither Jhunjhunwala nor Sarkar could say no.</t>
    </r>
  </si>
  <si>
    <r>
      <rPr>
        <sz val="11"/>
        <rFont val="Times New Roman"/>
        <family val="1"/>
      </rPr>
      <t>Sudarshan provided the two men with financial data for 10 anonymous companies (see Exhibit 1). He asked them to  match  the  financial  data  with  specific  industries  from a  list  (see  Exhibit  2).  The  challenge  was timed, and the winner would be determined on the basis of who came up with the right combinations first.</t>
    </r>
  </si>
  <si>
    <r>
      <rPr>
        <sz val="7"/>
        <rFont val="Helvetica"/>
        <family val="2"/>
      </rPr>
      <t xml:space="preserve">This document is authorized for use only in Prof. Prince Doliya's PGP/Financial Statement Analysis/Term-IV/2023-25 at Indian Institute of Management - Visakhapatnam (IIMV) from Jun 2024
</t>
    </r>
    <r>
      <rPr>
        <sz val="7"/>
        <rFont val="Helvetica"/>
        <family val="2"/>
      </rPr>
      <t>to Sep 2024.</t>
    </r>
  </si>
  <si>
    <r>
      <rPr>
        <b/>
        <sz val="10"/>
        <rFont val="Arial"/>
        <family val="2"/>
      </rPr>
      <t>Page 2                                                                                                                                                                                                            9B17B001</t>
    </r>
  </si>
  <si>
    <r>
      <rPr>
        <b/>
        <sz val="10"/>
        <rFont val="Arial"/>
        <family val="2"/>
      </rPr>
      <t>EXHIBIT 1: FINANCIAL DATA FROM ANONYMOUS COMPANIES (IN MILLION INR, NON-ANNUALIZED)</t>
    </r>
  </si>
  <si>
    <r>
      <rPr>
        <b/>
        <sz val="9"/>
        <rFont val="Arial"/>
        <family val="2"/>
      </rPr>
      <t>A</t>
    </r>
  </si>
  <si>
    <r>
      <rPr>
        <b/>
        <sz val="9"/>
        <rFont val="Arial"/>
        <family val="2"/>
      </rPr>
      <t>B</t>
    </r>
  </si>
  <si>
    <r>
      <rPr>
        <b/>
        <sz val="9"/>
        <rFont val="Arial"/>
        <family val="2"/>
      </rPr>
      <t>C</t>
    </r>
  </si>
  <si>
    <r>
      <rPr>
        <b/>
        <sz val="9"/>
        <rFont val="Arial"/>
        <family val="2"/>
      </rPr>
      <t>D</t>
    </r>
  </si>
  <si>
    <r>
      <rPr>
        <b/>
        <sz val="9"/>
        <rFont val="Arial"/>
        <family val="2"/>
      </rPr>
      <t>E</t>
    </r>
  </si>
  <si>
    <r>
      <rPr>
        <b/>
        <sz val="9"/>
        <rFont val="Arial"/>
        <family val="2"/>
      </rPr>
      <t>F</t>
    </r>
  </si>
  <si>
    <r>
      <rPr>
        <b/>
        <sz val="9"/>
        <rFont val="Arial"/>
        <family val="2"/>
      </rPr>
      <t>G</t>
    </r>
  </si>
  <si>
    <r>
      <rPr>
        <b/>
        <sz val="9"/>
        <rFont val="Arial"/>
        <family val="2"/>
      </rPr>
      <t>H</t>
    </r>
  </si>
  <si>
    <r>
      <rPr>
        <b/>
        <sz val="9"/>
        <rFont val="Arial"/>
        <family val="2"/>
      </rPr>
      <t>I</t>
    </r>
  </si>
  <si>
    <r>
      <rPr>
        <b/>
        <sz val="9"/>
        <rFont val="Arial"/>
        <family val="2"/>
      </rPr>
      <t>J</t>
    </r>
  </si>
  <si>
    <r>
      <rPr>
        <b/>
        <sz val="9"/>
        <rFont val="Arial"/>
        <family val="2"/>
      </rPr>
      <t>Year ended</t>
    </r>
  </si>
  <si>
    <r>
      <rPr>
        <b/>
        <sz val="9"/>
        <rFont val="Arial"/>
        <family val="2"/>
      </rPr>
      <t>Dec. 2013</t>
    </r>
  </si>
  <si>
    <r>
      <rPr>
        <b/>
        <sz val="9"/>
        <rFont val="Arial"/>
        <family val="2"/>
      </rPr>
      <t>Mar. 2014</t>
    </r>
  </si>
  <si>
    <r>
      <rPr>
        <b/>
        <sz val="9"/>
        <rFont val="Arial"/>
        <family val="2"/>
      </rPr>
      <t>Mar. 2013</t>
    </r>
  </si>
  <si>
    <r>
      <rPr>
        <b/>
        <sz val="9"/>
        <rFont val="Arial"/>
        <family val="2"/>
      </rPr>
      <t>Sales</t>
    </r>
  </si>
  <si>
    <r>
      <rPr>
        <b/>
        <sz val="9"/>
        <rFont val="Arial"/>
        <family val="2"/>
      </rPr>
      <t>Total expenses</t>
    </r>
  </si>
  <si>
    <r>
      <rPr>
        <b/>
        <sz val="9"/>
        <rFont val="Arial"/>
        <family val="2"/>
      </rPr>
      <t xml:space="preserve">Raw materials, stores,
</t>
    </r>
    <r>
      <rPr>
        <b/>
        <sz val="9"/>
        <rFont val="Arial"/>
        <family val="2"/>
      </rPr>
      <t>and spares (included in operating expenses)</t>
    </r>
  </si>
  <si>
    <r>
      <rPr>
        <b/>
        <sz val="9"/>
        <rFont val="Arial"/>
        <family val="2"/>
      </rPr>
      <t xml:space="preserve">Purchase of finished
</t>
    </r>
    <r>
      <rPr>
        <b/>
        <sz val="9"/>
        <rFont val="Arial"/>
        <family val="2"/>
      </rPr>
      <t>goods (included in operating expenses)</t>
    </r>
  </si>
  <si>
    <r>
      <rPr>
        <b/>
        <sz val="9"/>
        <rFont val="Arial"/>
        <family val="2"/>
      </rPr>
      <t>Total operating expenses</t>
    </r>
  </si>
  <si>
    <r>
      <rPr>
        <b/>
        <sz val="9"/>
        <rFont val="Arial"/>
        <family val="2"/>
      </rPr>
      <t>Reported profit after tax</t>
    </r>
  </si>
  <si>
    <r>
      <rPr>
        <sz val="9"/>
        <rFont val="Arial"/>
        <family val="2"/>
      </rPr>
      <t xml:space="preserve">66,002
</t>
    </r>
    <r>
      <rPr>
        <sz val="9"/>
        <rFont val="Arial"/>
        <family val="2"/>
      </rPr>
      <t>398,782</t>
    </r>
  </si>
  <si>
    <r>
      <rPr>
        <b/>
        <sz val="9"/>
        <rFont val="Arial"/>
        <family val="2"/>
      </rPr>
      <t>Net fixed assets</t>
    </r>
  </si>
  <si>
    <r>
      <rPr>
        <b/>
        <sz val="9"/>
        <rFont val="Arial"/>
        <family val="2"/>
      </rPr>
      <t>Inventories</t>
    </r>
  </si>
  <si>
    <r>
      <rPr>
        <b/>
        <sz val="9"/>
        <rFont val="Arial"/>
        <family val="2"/>
      </rPr>
      <t xml:space="preserve">Sundry debtors and bills
</t>
    </r>
    <r>
      <rPr>
        <b/>
        <sz val="9"/>
        <rFont val="Arial"/>
        <family val="2"/>
      </rPr>
      <t>receivable</t>
    </r>
  </si>
  <si>
    <r>
      <rPr>
        <b/>
        <sz val="9"/>
        <rFont val="Arial"/>
        <family val="2"/>
      </rPr>
      <t>Cash and bank balances</t>
    </r>
  </si>
  <si>
    <r>
      <rPr>
        <b/>
        <sz val="9"/>
        <rFont val="Arial"/>
        <family val="2"/>
      </rPr>
      <t xml:space="preserve">Short-term loans and
</t>
    </r>
    <r>
      <rPr>
        <b/>
        <sz val="9"/>
        <rFont val="Arial"/>
        <family val="2"/>
      </rPr>
      <t>advances</t>
    </r>
  </si>
  <si>
    <r>
      <rPr>
        <b/>
        <sz val="9"/>
        <rFont val="Arial"/>
        <family val="2"/>
      </rPr>
      <t>Total assets</t>
    </r>
  </si>
  <si>
    <r>
      <rPr>
        <b/>
        <sz val="9"/>
        <rFont val="Arial"/>
        <family val="2"/>
      </rPr>
      <t xml:space="preserve">Current liabilities and
</t>
    </r>
    <r>
      <rPr>
        <b/>
        <sz val="9"/>
        <rFont val="Arial"/>
        <family val="2"/>
      </rPr>
      <t>provisions</t>
    </r>
  </si>
  <si>
    <r>
      <rPr>
        <b/>
        <sz val="9"/>
        <rFont val="Arial"/>
        <family val="2"/>
      </rPr>
      <t>Sundry creditors (included in current liabilities)</t>
    </r>
  </si>
  <si>
    <r>
      <rPr>
        <b/>
        <sz val="9"/>
        <rFont val="Arial"/>
        <family val="2"/>
      </rPr>
      <t>Shareholders’ funds</t>
    </r>
  </si>
  <si>
    <r>
      <rPr>
        <b/>
        <sz val="9"/>
        <rFont val="Arial"/>
        <family val="2"/>
      </rPr>
      <t>Borrowings</t>
    </r>
  </si>
  <si>
    <r>
      <rPr>
        <sz val="8.5"/>
        <rFont val="Arial"/>
        <family val="2"/>
      </rPr>
      <t xml:space="preserve">Note: INR = Indian rupee = ₹; all currency amounts are in ₹ unless otherwise specified; US$1.00 = ₹68.76 on November 24, 2016.
</t>
    </r>
    <r>
      <rPr>
        <sz val="8.5"/>
        <rFont val="Arial"/>
        <family val="2"/>
      </rPr>
      <t>Source: Centre for Monitoring Indian Economy Pvt. Ltd. (CMIE), Prowess database, accessed on April, 14, 2014.</t>
    </r>
  </si>
  <si>
    <r>
      <rPr>
        <b/>
        <sz val="10"/>
        <rFont val="Arial"/>
        <family val="2"/>
      </rPr>
      <t>Page 3                                                                                                                                            9B17B001</t>
    </r>
  </si>
  <si>
    <t>A</t>
  </si>
  <si>
    <t>B</t>
  </si>
  <si>
    <t>C</t>
  </si>
  <si>
    <t>D</t>
  </si>
  <si>
    <t>E</t>
  </si>
  <si>
    <t>F</t>
  </si>
  <si>
    <t>G</t>
  </si>
  <si>
    <t>H</t>
  </si>
  <si>
    <t>I</t>
  </si>
  <si>
    <t>J</t>
  </si>
  <si>
    <t>Year ended</t>
  </si>
  <si>
    <t>Dec. 2013</t>
  </si>
  <si>
    <t>Mar. 2014</t>
  </si>
  <si>
    <t>Mar. 2013</t>
  </si>
  <si>
    <t>Sales</t>
  </si>
  <si>
    <t>Total expenses</t>
  </si>
  <si>
    <t>Raw materials, stores,
and spares (included in operating expenses)</t>
  </si>
  <si>
    <t>Purchase of finished
goods (included in operating expenses)</t>
  </si>
  <si>
    <t>Total operating expenses</t>
  </si>
  <si>
    <t>Reported profit after tax</t>
  </si>
  <si>
    <t>66,002
398,782</t>
  </si>
  <si>
    <t>Net fixed assets</t>
  </si>
  <si>
    <t>Inventories</t>
  </si>
  <si>
    <t>Sundry debtors and bills
receivable</t>
  </si>
  <si>
    <t>Cash and bank balances</t>
  </si>
  <si>
    <t>Short-term loans and
advances</t>
  </si>
  <si>
    <t>Total assets</t>
  </si>
  <si>
    <t>Current liabilities and
provisions</t>
  </si>
  <si>
    <t>Sundry creditors (included in current liabilities)</t>
  </si>
  <si>
    <t>Shareholders’ funds</t>
  </si>
  <si>
    <t>Borrowings</t>
  </si>
  <si>
    <r>
      <rPr>
        <sz val="12"/>
        <rFont val="Times New Roman"/>
        <family val="1"/>
      </rPr>
      <t>66,002
398,782</t>
    </r>
  </si>
  <si>
    <t>Equity Or Shareolder Fund</t>
  </si>
  <si>
    <t>EXHIBIT 1: FINANCIAL DATA FROM ANONYMOUS COMPANIES (IN MILLION INR, NON-ANNUALIZED)</t>
  </si>
  <si>
    <t>ACC Limited</t>
  </si>
  <si>
    <t>BHEL</t>
  </si>
  <si>
    <t>Bharti Airtel</t>
  </si>
  <si>
    <t>CIPLA</t>
  </si>
  <si>
    <t>Hero MotoCorp</t>
  </si>
  <si>
    <t>Indian Hotels Compnay Limited</t>
  </si>
  <si>
    <t>Infosys</t>
  </si>
  <si>
    <t>Jubliant Food Works</t>
  </si>
  <si>
    <t>ONGC</t>
  </si>
  <si>
    <t>SBI</t>
  </si>
  <si>
    <t>Current Ratio</t>
  </si>
  <si>
    <t>Fixed Assets Turnover</t>
  </si>
  <si>
    <t>Account reciveable collection Period</t>
  </si>
  <si>
    <t>Account Payable period</t>
  </si>
  <si>
    <t xml:space="preserve">Invetnory turnover </t>
  </si>
  <si>
    <t>Equity Multiplier</t>
  </si>
  <si>
    <t>Return on Equity</t>
  </si>
  <si>
    <t xml:space="preserve"> </t>
  </si>
  <si>
    <t>Company</t>
  </si>
  <si>
    <t>Industry</t>
  </si>
  <si>
    <t>Key Indicators</t>
  </si>
  <si>
    <t>Reason for Identification</t>
  </si>
  <si>
    <t>Heavy Engineering</t>
  </si>
  <si>
    <t>Fixed Asset Turnover Ratio: 8.75, Collection Period: 389.4 days</t>
  </si>
  <si>
    <t>High fixed asset turnover ratio and very high collection period typical for heavy engineering companies.</t>
  </si>
  <si>
    <t>Pharmaceutical</t>
  </si>
  <si>
    <t>Highest Current Ratio, Highest Days in Inventory</t>
  </si>
  <si>
    <t>Pharmaceutical companies hold large inventories as part of their current assets; bulk drugs and formulations are main products.</t>
  </si>
  <si>
    <t>Oil and Gas</t>
  </si>
  <si>
    <t>Highest Fixed Assets, Highest Cash Balances</t>
  </si>
  <si>
    <t>Oil and gas industry has large fixed assets and is highly regulated, resulting in substantial cash balances.</t>
  </si>
  <si>
    <t>Cement</t>
  </si>
  <si>
    <t>Higher Inventory as Proportion to Sales (9%)</t>
  </si>
  <si>
    <t>Cement companies maintain substantial inventory levels due to owning limestone and gypsum quarries.</t>
  </si>
  <si>
    <t>Automobile</t>
  </si>
  <si>
    <t>Least Days in Inventory, Inventory Proportion to Sales (2%)</t>
  </si>
  <si>
    <t>Automobile sector has the least days in inventory due to an efficient supply chain compared to other industries.</t>
  </si>
  <si>
    <t>PAT Margin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</si>
</sst>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color rgb="FF000000"/>
      <name val="Times New Roman"/>
      <charset val="204"/>
    </font>
    <font>
      <b/>
      <sz val="12"/>
      <name val="Arial"/>
      <family val="2"/>
    </font>
    <font>
      <b/>
      <sz val="14"/>
      <name val="Arial"/>
      <family val="2"/>
    </font>
    <font>
      <i/>
      <sz val="8"/>
      <name val="Arial"/>
      <family val="2"/>
    </font>
    <font>
      <sz val="11"/>
      <name val="Times New Roman"/>
      <family val="1"/>
    </font>
    <font>
      <b/>
      <sz val="10"/>
      <name val="Arial"/>
      <family val="2"/>
    </font>
    <font>
      <b/>
      <sz val="9"/>
      <name val="Arial"/>
      <family val="2"/>
    </font>
    <font>
      <sz val="9"/>
      <color rgb="FF000000"/>
      <name val="Arial"/>
      <family val="2"/>
    </font>
    <font>
      <sz val="8.5"/>
      <name val="Arial"/>
      <family val="2"/>
    </font>
    <font>
      <sz val="7"/>
      <name val="Helvetica"/>
      <family val="2"/>
    </font>
    <font>
      <sz val="9"/>
      <name val="Arial"/>
      <family val="2"/>
    </font>
    <font>
      <sz val="10"/>
      <color rgb="FF000000"/>
      <name val="Times New Roman"/>
      <family val="1"/>
    </font>
    <font>
      <sz val="12"/>
      <color rgb="FF000000"/>
      <name val="Times New Roman"/>
      <family val="1"/>
    </font>
    <font>
      <sz val="12"/>
      <name val="Times New Roman"/>
      <family val="1"/>
    </font>
    <font>
      <sz val="16"/>
      <color rgb="FF000000"/>
      <name val="Times New Roman"/>
      <family val="1"/>
    </font>
    <font>
      <b/>
      <sz val="10"/>
      <color rgb="FF000000"/>
      <name val="Times New Roman"/>
      <family val="1"/>
    </font>
  </fonts>
  <fills count="2">
    <fill>
      <patternFill patternType="none"/>
    </fill>
    <fill>
      <patternFill patternType="gray125"/>
    </fill>
  </fills>
  <borders count="9">
    <border>
      <left/>
      <right/>
      <top/>
      <bottom/>
      <diagonal/>
    </border>
    <border>
      <left/>
      <right/>
      <top style="thin">
        <color rgb="FF000000"/>
      </top>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2">
    <xf numFmtId="0" fontId="0" fillId="0" borderId="0"/>
    <xf numFmtId="9" fontId="11" fillId="0" borderId="0" applyFont="0" applyFill="0" applyBorder="0" applyAlignment="0" applyProtection="0"/>
  </cellStyleXfs>
  <cellXfs count="59">
    <xf numFmtId="0" fontId="0" fillId="0" borderId="0" xfId="0" applyAlignment="1">
      <alignment horizontal="left" vertical="top"/>
    </xf>
    <xf numFmtId="0" fontId="0" fillId="0" borderId="3" xfId="0" applyBorder="1" applyAlignment="1">
      <alignment horizontal="left" wrapText="1"/>
    </xf>
    <xf numFmtId="0" fontId="6" fillId="0" borderId="4" xfId="0" applyFont="1" applyBorder="1" applyAlignment="1">
      <alignment horizontal="center" vertical="top" wrapText="1"/>
    </xf>
    <xf numFmtId="0" fontId="6" fillId="0" borderId="4" xfId="0" applyFont="1" applyBorder="1" applyAlignment="1">
      <alignment horizontal="left" vertical="top" wrapText="1"/>
    </xf>
    <xf numFmtId="0" fontId="6" fillId="0" borderId="4" xfId="0" applyFont="1" applyBorder="1" applyAlignment="1">
      <alignment horizontal="right" vertical="top" wrapText="1"/>
    </xf>
    <xf numFmtId="3" fontId="7" fillId="0" borderId="4" xfId="0" applyNumberFormat="1" applyFont="1" applyBorder="1" applyAlignment="1">
      <alignment horizontal="right" vertical="top" shrinkToFit="1"/>
    </xf>
    <xf numFmtId="0" fontId="0" fillId="0" borderId="4" xfId="0" applyBorder="1" applyAlignment="1">
      <alignment horizontal="left" vertical="top" wrapText="1"/>
    </xf>
    <xf numFmtId="3" fontId="7" fillId="0" borderId="4" xfId="0" applyNumberFormat="1" applyFont="1" applyBorder="1" applyAlignment="1">
      <alignment horizontal="right" shrinkToFit="1"/>
    </xf>
    <xf numFmtId="1" fontId="7" fillId="0" borderId="4" xfId="0" applyNumberFormat="1" applyFont="1" applyBorder="1" applyAlignment="1">
      <alignment horizontal="right" shrinkToFit="1"/>
    </xf>
    <xf numFmtId="1" fontId="7" fillId="0" borderId="4" xfId="0" applyNumberFormat="1" applyFont="1" applyBorder="1" applyAlignment="1">
      <alignment horizontal="right" vertical="top" shrinkToFit="1"/>
    </xf>
    <xf numFmtId="0" fontId="0" fillId="0" borderId="4" xfId="0" applyBorder="1" applyAlignment="1">
      <alignment horizontal="left" wrapText="1"/>
    </xf>
    <xf numFmtId="3" fontId="7" fillId="0" borderId="4" xfId="0" applyNumberFormat="1" applyFont="1" applyBorder="1" applyAlignment="1">
      <alignment horizontal="right" vertical="center" shrinkToFit="1"/>
    </xf>
    <xf numFmtId="1" fontId="7" fillId="0" borderId="4" xfId="0" applyNumberFormat="1" applyFont="1" applyBorder="1" applyAlignment="1">
      <alignment horizontal="right" vertical="center" shrinkToFit="1"/>
    </xf>
    <xf numFmtId="2" fontId="12" fillId="0" borderId="5" xfId="0" applyNumberFormat="1" applyFont="1" applyBorder="1" applyAlignment="1">
      <alignment horizontal="right" vertical="top" shrinkToFit="1"/>
    </xf>
    <xf numFmtId="2" fontId="12" fillId="0" borderId="4" xfId="0" applyNumberFormat="1" applyFont="1" applyBorder="1" applyAlignment="1">
      <alignment horizontal="right" vertical="top" shrinkToFit="1"/>
    </xf>
    <xf numFmtId="2" fontId="14" fillId="0" borderId="5" xfId="0" applyNumberFormat="1" applyFont="1" applyBorder="1" applyAlignment="1">
      <alignment horizontal="right" vertical="top" shrinkToFit="1"/>
    </xf>
    <xf numFmtId="2" fontId="0" fillId="0" borderId="0" xfId="0" applyNumberFormat="1" applyAlignment="1">
      <alignment horizontal="left" vertical="top"/>
    </xf>
    <xf numFmtId="0" fontId="0" fillId="0" borderId="0" xfId="0" applyAlignment="1">
      <alignment horizontal="center" vertical="top"/>
    </xf>
    <xf numFmtId="2" fontId="0" fillId="0" borderId="0" xfId="0" applyNumberFormat="1" applyAlignment="1">
      <alignment horizontal="center" vertical="top"/>
    </xf>
    <xf numFmtId="10" fontId="0" fillId="0" borderId="0" xfId="1" applyNumberFormat="1" applyFont="1" applyAlignment="1">
      <alignment horizontal="left" vertical="top"/>
    </xf>
    <xf numFmtId="0" fontId="15" fillId="0" borderId="0" xfId="0" applyFont="1" applyAlignment="1">
      <alignment horizontal="left" vertical="top"/>
    </xf>
    <xf numFmtId="9" fontId="0" fillId="0" borderId="0" xfId="1" applyFont="1" applyAlignment="1">
      <alignment horizontal="left" vertical="top"/>
    </xf>
    <xf numFmtId="2" fontId="0" fillId="0" borderId="0" xfId="1" applyNumberFormat="1" applyFont="1" applyAlignment="1">
      <alignment horizontal="left" vertical="top"/>
    </xf>
    <xf numFmtId="3" fontId="0" fillId="0" borderId="0" xfId="0" applyNumberFormat="1" applyAlignment="1">
      <alignment horizontal="left" vertical="top"/>
    </xf>
    <xf numFmtId="0" fontId="11" fillId="0" borderId="0" xfId="0" applyFont="1" applyAlignment="1">
      <alignment horizontal="left" vertical="top"/>
    </xf>
    <xf numFmtId="0" fontId="0" fillId="0" borderId="1" xfId="0" applyBorder="1" applyAlignment="1">
      <alignment horizontal="left" vertical="top" wrapText="1"/>
    </xf>
    <xf numFmtId="0" fontId="1" fillId="0" borderId="1" xfId="0" applyFont="1" applyBorder="1" applyAlignment="1">
      <alignment horizontal="right" vertical="top" wrapText="1" indent="8"/>
    </xf>
    <xf numFmtId="0" fontId="2" fillId="0" borderId="0" xfId="0" applyFont="1" applyAlignment="1">
      <alignment horizontal="left" vertical="top" wrapText="1" indent="8"/>
    </xf>
    <xf numFmtId="0" fontId="0" fillId="0" borderId="0" xfId="0" applyAlignment="1">
      <alignment horizontal="left" vertical="top" wrapText="1"/>
    </xf>
    <xf numFmtId="0" fontId="3" fillId="0" borderId="0" xfId="0" applyFont="1" applyAlignment="1">
      <alignment horizontal="left" vertical="top" wrapText="1" indent="8"/>
    </xf>
    <xf numFmtId="0" fontId="3" fillId="0" borderId="2" xfId="0" applyFont="1" applyBorder="1" applyAlignment="1">
      <alignment horizontal="left" vertical="top" wrapText="1" indent="8"/>
    </xf>
    <xf numFmtId="0" fontId="4" fillId="0" borderId="0" xfId="0" applyFont="1" applyAlignment="1">
      <alignment horizontal="left" vertical="top" wrapText="1" indent="8"/>
    </xf>
    <xf numFmtId="0" fontId="0" fillId="0" borderId="0" xfId="0" applyAlignment="1">
      <alignment horizontal="center" vertical="top" wrapText="1"/>
    </xf>
    <xf numFmtId="0" fontId="5" fillId="0" borderId="2" xfId="0" applyFont="1" applyBorder="1" applyAlignment="1">
      <alignment horizontal="left" vertical="top" wrapText="1" indent="9"/>
    </xf>
    <xf numFmtId="0" fontId="5" fillId="0" borderId="0" xfId="0" applyFont="1" applyAlignment="1">
      <alignment horizontal="left" vertical="top" wrapText="1" indent="20"/>
    </xf>
    <xf numFmtId="0" fontId="6" fillId="0" borderId="5" xfId="0" applyFont="1" applyBorder="1" applyAlignment="1">
      <alignment horizontal="center" vertical="top" wrapText="1"/>
    </xf>
    <xf numFmtId="0" fontId="6" fillId="0" borderId="6" xfId="0" applyFont="1" applyBorder="1" applyAlignment="1">
      <alignment horizontal="center" vertical="top" wrapText="1"/>
    </xf>
    <xf numFmtId="0" fontId="6" fillId="0" borderId="5" xfId="0" applyFont="1" applyBorder="1" applyAlignment="1">
      <alignment horizontal="right" vertical="top" wrapText="1"/>
    </xf>
    <xf numFmtId="0" fontId="6" fillId="0" borderId="6" xfId="0" applyFont="1" applyBorder="1" applyAlignment="1">
      <alignment horizontal="right" vertical="top" wrapText="1"/>
    </xf>
    <xf numFmtId="3" fontId="7" fillId="0" borderId="5" xfId="0" applyNumberFormat="1" applyFont="1" applyBorder="1" applyAlignment="1">
      <alignment horizontal="right" vertical="top" shrinkToFit="1"/>
    </xf>
    <xf numFmtId="3" fontId="7" fillId="0" borderId="6" xfId="0" applyNumberFormat="1" applyFont="1" applyBorder="1" applyAlignment="1">
      <alignment horizontal="right" vertical="top" shrinkToFit="1"/>
    </xf>
    <xf numFmtId="3" fontId="7" fillId="0" borderId="5" xfId="0" applyNumberFormat="1" applyFont="1" applyBorder="1" applyAlignment="1">
      <alignment horizontal="right" shrinkToFit="1"/>
    </xf>
    <xf numFmtId="3" fontId="7" fillId="0" borderId="6" xfId="0" applyNumberFormat="1" applyFont="1" applyBorder="1" applyAlignment="1">
      <alignment horizontal="right" shrinkToFit="1"/>
    </xf>
    <xf numFmtId="1" fontId="7" fillId="0" borderId="5" xfId="0" applyNumberFormat="1" applyFont="1" applyBorder="1" applyAlignment="1">
      <alignment horizontal="right" shrinkToFit="1"/>
    </xf>
    <xf numFmtId="1" fontId="7" fillId="0" borderId="6" xfId="0" applyNumberFormat="1" applyFont="1" applyBorder="1" applyAlignment="1">
      <alignment horizontal="right" shrinkToFit="1"/>
    </xf>
    <xf numFmtId="0" fontId="0" fillId="0" borderId="5" xfId="0" applyBorder="1" applyAlignment="1">
      <alignment horizontal="left" vertical="top" wrapText="1"/>
    </xf>
    <xf numFmtId="0" fontId="0" fillId="0" borderId="6" xfId="0" applyBorder="1" applyAlignment="1">
      <alignment horizontal="left" vertical="top" wrapText="1"/>
    </xf>
    <xf numFmtId="0" fontId="0" fillId="0" borderId="7" xfId="0" applyBorder="1" applyAlignment="1">
      <alignment horizontal="right" vertical="top" wrapText="1"/>
    </xf>
    <xf numFmtId="0" fontId="0" fillId="0" borderId="8" xfId="0" applyBorder="1" applyAlignment="1">
      <alignment horizontal="right" vertical="top" wrapText="1"/>
    </xf>
    <xf numFmtId="0" fontId="0" fillId="0" borderId="5" xfId="0" applyBorder="1" applyAlignment="1">
      <alignment horizontal="left" wrapText="1"/>
    </xf>
    <xf numFmtId="0" fontId="0" fillId="0" borderId="6" xfId="0" applyBorder="1" applyAlignment="1">
      <alignment horizontal="left" wrapText="1"/>
    </xf>
    <xf numFmtId="3" fontId="7" fillId="0" borderId="5" xfId="0" applyNumberFormat="1" applyFont="1" applyBorder="1" applyAlignment="1">
      <alignment horizontal="right" vertical="center" shrinkToFit="1"/>
    </xf>
    <xf numFmtId="3" fontId="7" fillId="0" borderId="6" xfId="0" applyNumberFormat="1" applyFont="1" applyBorder="1" applyAlignment="1">
      <alignment horizontal="right" vertical="center" shrinkToFit="1"/>
    </xf>
    <xf numFmtId="1" fontId="7" fillId="0" borderId="5" xfId="0" applyNumberFormat="1" applyFont="1" applyBorder="1" applyAlignment="1">
      <alignment horizontal="right" vertical="top" shrinkToFit="1"/>
    </xf>
    <xf numFmtId="1" fontId="7" fillId="0" borderId="6" xfId="0" applyNumberFormat="1" applyFont="1" applyBorder="1" applyAlignment="1">
      <alignment horizontal="right" vertical="top" shrinkToFit="1"/>
    </xf>
    <xf numFmtId="0" fontId="0" fillId="0" borderId="0" xfId="0" applyAlignment="1">
      <alignment horizontal="left" vertical="top" wrapText="1" indent="9"/>
    </xf>
    <xf numFmtId="0" fontId="5" fillId="0" borderId="2" xfId="0" applyFont="1" applyBorder="1" applyAlignment="1">
      <alignment horizontal="left" vertical="top" wrapText="1" indent="8"/>
    </xf>
    <xf numFmtId="2" fontId="12" fillId="0" borderId="5" xfId="0" applyNumberFormat="1" applyFont="1" applyBorder="1" applyAlignment="1">
      <alignment horizontal="right" vertical="top" shrinkToFit="1"/>
    </xf>
    <xf numFmtId="2" fontId="12" fillId="0" borderId="6" xfId="0" applyNumberFormat="1" applyFont="1" applyBorder="1" applyAlignment="1">
      <alignment horizontal="right" vertical="top" shrinkToFit="1"/>
    </xf>
  </cellXfs>
  <cellStyles count="2">
    <cellStyle name="Normal" xfId="0" builtinId="0"/>
    <cellStyle name="Per cent"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13716</xdr:rowOff>
    </xdr:from>
    <xdr:to>
      <xdr:col>7</xdr:col>
      <xdr:colOff>449076</xdr:colOff>
      <xdr:row>0</xdr:row>
      <xdr:rowOff>13716</xdr:rowOff>
    </xdr:to>
    <xdr:sp macro="" textlink="">
      <xdr:nvSpPr>
        <xdr:cNvPr id="2" name="Shape 2">
          <a:extLst>
            <a:ext uri="{FF2B5EF4-FFF2-40B4-BE49-F238E27FC236}">
              <a16:creationId xmlns:a16="http://schemas.microsoft.com/office/drawing/2014/main" id="{00000000-0008-0000-0000-000002000000}"/>
            </a:ext>
          </a:extLst>
        </xdr:cNvPr>
        <xdr:cNvSpPr/>
      </xdr:nvSpPr>
      <xdr:spPr>
        <a:xfrm>
          <a:off x="0" y="0"/>
          <a:ext cx="5980430" cy="0"/>
        </a:xfrm>
        <a:custGeom>
          <a:avLst/>
          <a:gdLst/>
          <a:ahLst/>
          <a:cxnLst/>
          <a:rect l="0" t="0" r="0" b="0"/>
          <a:pathLst>
            <a:path w="5980430">
              <a:moveTo>
                <a:pt x="0" y="0"/>
              </a:moveTo>
              <a:lnTo>
                <a:pt x="5980176" y="0"/>
              </a:lnTo>
            </a:path>
          </a:pathLst>
        </a:custGeom>
        <a:ln w="27431">
          <a:solidFill>
            <a:srgbClr val="000000"/>
          </a:solidFill>
        </a:ln>
      </xdr:spPr>
    </xdr:sp>
    <xdr:clientData/>
  </xdr:twoCellAnchor>
  <xdr:twoCellAnchor editAs="oneCell">
    <xdr:from>
      <xdr:col>0</xdr:col>
      <xdr:colOff>0</xdr:colOff>
      <xdr:row>4</xdr:row>
      <xdr:rowOff>225213</xdr:rowOff>
    </xdr:from>
    <xdr:to>
      <xdr:col>7</xdr:col>
      <xdr:colOff>449076</xdr:colOff>
      <xdr:row>4</xdr:row>
      <xdr:rowOff>225213</xdr:rowOff>
    </xdr:to>
    <xdr:sp macro="" textlink="">
      <xdr:nvSpPr>
        <xdr:cNvPr id="3" name="Shape 3">
          <a:extLst>
            <a:ext uri="{FF2B5EF4-FFF2-40B4-BE49-F238E27FC236}">
              <a16:creationId xmlns:a16="http://schemas.microsoft.com/office/drawing/2014/main" id="{00000000-0008-0000-0000-000003000000}"/>
            </a:ext>
          </a:extLst>
        </xdr:cNvPr>
        <xdr:cNvSpPr/>
      </xdr:nvSpPr>
      <xdr:spPr>
        <a:xfrm>
          <a:off x="0" y="0"/>
          <a:ext cx="5980430" cy="0"/>
        </a:xfrm>
        <a:custGeom>
          <a:avLst/>
          <a:gdLst/>
          <a:ahLst/>
          <a:cxnLst/>
          <a:rect l="0" t="0" r="0" b="0"/>
          <a:pathLst>
            <a:path w="5980430">
              <a:moveTo>
                <a:pt x="0" y="0"/>
              </a:moveTo>
              <a:lnTo>
                <a:pt x="5980176" y="0"/>
              </a:lnTo>
            </a:path>
          </a:pathLst>
        </a:custGeom>
        <a:ln w="12179">
          <a:solidFill>
            <a:srgbClr val="000000"/>
          </a:solidFill>
        </a:ln>
      </xdr:spPr>
    </xdr:sp>
    <xdr:clientData/>
  </xdr:twoCellAnchor>
  <xdr:twoCellAnchor editAs="oneCell">
    <xdr:from>
      <xdr:col>0</xdr:col>
      <xdr:colOff>0</xdr:colOff>
      <xdr:row>8</xdr:row>
      <xdr:rowOff>134886</xdr:rowOff>
    </xdr:from>
    <xdr:to>
      <xdr:col>7</xdr:col>
      <xdr:colOff>449076</xdr:colOff>
      <xdr:row>8</xdr:row>
      <xdr:rowOff>134886</xdr:rowOff>
    </xdr:to>
    <xdr:sp macro="" textlink="">
      <xdr:nvSpPr>
        <xdr:cNvPr id="4" name="Shape 4">
          <a:extLst>
            <a:ext uri="{FF2B5EF4-FFF2-40B4-BE49-F238E27FC236}">
              <a16:creationId xmlns:a16="http://schemas.microsoft.com/office/drawing/2014/main" id="{00000000-0008-0000-0000-000004000000}"/>
            </a:ext>
          </a:extLst>
        </xdr:cNvPr>
        <xdr:cNvSpPr/>
      </xdr:nvSpPr>
      <xdr:spPr>
        <a:xfrm>
          <a:off x="0" y="0"/>
          <a:ext cx="5980430" cy="0"/>
        </a:xfrm>
        <a:custGeom>
          <a:avLst/>
          <a:gdLst/>
          <a:ahLst/>
          <a:cxnLst/>
          <a:rect l="0" t="0" r="0" b="0"/>
          <a:pathLst>
            <a:path w="5980430">
              <a:moveTo>
                <a:pt x="0" y="0"/>
              </a:moveTo>
              <a:lnTo>
                <a:pt x="5980176" y="0"/>
              </a:lnTo>
            </a:path>
          </a:pathLst>
        </a:custGeom>
        <a:ln w="12191">
          <a:solidFill>
            <a:srgbClr val="000000"/>
          </a:solidFill>
        </a:ln>
      </xdr:spPr>
    </xdr:sp>
    <xdr:clientData/>
  </xdr:twoCellAnchor>
  <xdr:twoCellAnchor editAs="oneCell">
    <xdr:from>
      <xdr:col>0</xdr:col>
      <xdr:colOff>0</xdr:colOff>
      <xdr:row>1</xdr:row>
      <xdr:rowOff>0</xdr:rowOff>
    </xdr:from>
    <xdr:to>
      <xdr:col>2</xdr:col>
      <xdr:colOff>145025</xdr:colOff>
      <xdr:row>2</xdr:row>
      <xdr:rowOff>1069</xdr:rowOff>
    </xdr:to>
    <xdr:pic>
      <xdr:nvPicPr>
        <xdr:cNvPr id="5" name="image1.png">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486302" cy="403083"/>
        </a:xfrm>
        <a:prstGeom prst="rect">
          <a:avLst/>
        </a:prstGeom>
      </xdr:spPr>
    </xdr:pic>
    <xdr:clientData/>
  </xdr:twoCellAnchor>
  <xdr:twoCellAnchor editAs="oneCell">
    <xdr:from>
      <xdr:col>0</xdr:col>
      <xdr:colOff>0</xdr:colOff>
      <xdr:row>2</xdr:row>
      <xdr:rowOff>0</xdr:rowOff>
    </xdr:from>
    <xdr:to>
      <xdr:col>0</xdr:col>
      <xdr:colOff>1328418</xdr:colOff>
      <xdr:row>2</xdr:row>
      <xdr:rowOff>499808</xdr:rowOff>
    </xdr:to>
    <xdr:pic>
      <xdr:nvPicPr>
        <xdr:cNvPr id="6" name="image2.png">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328418" cy="499808"/>
        </a:xfrm>
        <a:prstGeom prst="rect">
          <a:avLst/>
        </a:prstGeom>
      </xdr:spPr>
    </xdr:pic>
    <xdr:clientData/>
  </xdr:twoCellAnchor>
  <xdr:twoCellAnchor editAs="oneCell">
    <xdr:from>
      <xdr:col>0</xdr:col>
      <xdr:colOff>0</xdr:colOff>
      <xdr:row>18</xdr:row>
      <xdr:rowOff>13715</xdr:rowOff>
    </xdr:from>
    <xdr:to>
      <xdr:col>12</xdr:col>
      <xdr:colOff>54371</xdr:colOff>
      <xdr:row>18</xdr:row>
      <xdr:rowOff>13715</xdr:rowOff>
    </xdr:to>
    <xdr:sp macro="" textlink="">
      <xdr:nvSpPr>
        <xdr:cNvPr id="7" name="Shape 7">
          <a:extLst>
            <a:ext uri="{FF2B5EF4-FFF2-40B4-BE49-F238E27FC236}">
              <a16:creationId xmlns:a16="http://schemas.microsoft.com/office/drawing/2014/main" id="{00000000-0008-0000-0000-000007000000}"/>
            </a:ext>
          </a:extLst>
        </xdr:cNvPr>
        <xdr:cNvSpPr/>
      </xdr:nvSpPr>
      <xdr:spPr>
        <a:xfrm>
          <a:off x="0" y="0"/>
          <a:ext cx="8266430" cy="0"/>
        </a:xfrm>
        <a:custGeom>
          <a:avLst/>
          <a:gdLst/>
          <a:ahLst/>
          <a:cxnLst/>
          <a:rect l="0" t="0" r="0" b="0"/>
          <a:pathLst>
            <a:path w="8266430">
              <a:moveTo>
                <a:pt x="0" y="0"/>
              </a:moveTo>
              <a:lnTo>
                <a:pt x="8266176" y="0"/>
              </a:lnTo>
            </a:path>
          </a:pathLst>
        </a:custGeom>
        <a:ln w="27431">
          <a:solidFill>
            <a:srgbClr val="000000"/>
          </a:solidFill>
        </a:ln>
      </xdr:spPr>
    </xdr:sp>
    <xdr:clientData/>
  </xdr:twoCellAnchor>
  <xdr:twoCellAnchor editAs="oneCell">
    <xdr:from>
      <xdr:col>0</xdr:col>
      <xdr:colOff>0</xdr:colOff>
      <xdr:row>40</xdr:row>
      <xdr:rowOff>13716</xdr:rowOff>
    </xdr:from>
    <xdr:to>
      <xdr:col>7</xdr:col>
      <xdr:colOff>449076</xdr:colOff>
      <xdr:row>40</xdr:row>
      <xdr:rowOff>13716</xdr:rowOff>
    </xdr:to>
    <xdr:sp macro="" textlink="">
      <xdr:nvSpPr>
        <xdr:cNvPr id="8" name="Shape 8">
          <a:extLst>
            <a:ext uri="{FF2B5EF4-FFF2-40B4-BE49-F238E27FC236}">
              <a16:creationId xmlns:a16="http://schemas.microsoft.com/office/drawing/2014/main" id="{00000000-0008-0000-0000-000008000000}"/>
            </a:ext>
          </a:extLst>
        </xdr:cNvPr>
        <xdr:cNvSpPr/>
      </xdr:nvSpPr>
      <xdr:spPr>
        <a:xfrm>
          <a:off x="0" y="0"/>
          <a:ext cx="5980430" cy="0"/>
        </a:xfrm>
        <a:custGeom>
          <a:avLst/>
          <a:gdLst/>
          <a:ahLst/>
          <a:cxnLst/>
          <a:rect l="0" t="0" r="0" b="0"/>
          <a:pathLst>
            <a:path w="5980430">
              <a:moveTo>
                <a:pt x="0" y="0"/>
              </a:moveTo>
              <a:lnTo>
                <a:pt x="5980176" y="0"/>
              </a:lnTo>
            </a:path>
          </a:pathLst>
        </a:custGeom>
        <a:ln w="27431">
          <a:solidFill>
            <a:srgbClr val="000000"/>
          </a:solidFill>
        </a:ln>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cases@ivey.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45"/>
  <sheetViews>
    <sheetView topLeftCell="A15" zoomScale="114" workbookViewId="0">
      <selection activeCell="A47" sqref="A47"/>
    </sheetView>
  </sheetViews>
  <sheetFormatPr baseColWidth="10" defaultColWidth="9" defaultRowHeight="13" x14ac:dyDescent="0.15"/>
  <cols>
    <col min="1" max="1" width="39.19921875" customWidth="1"/>
    <col min="2" max="2" width="3.3984375" customWidth="1"/>
    <col min="3" max="3" width="8" customWidth="1"/>
    <col min="4" max="4" width="12.59765625" customWidth="1"/>
    <col min="5" max="5" width="14" customWidth="1"/>
    <col min="6" max="6" width="12.59765625" customWidth="1"/>
    <col min="7" max="7" width="11.59765625" customWidth="1"/>
    <col min="8" max="8" width="12.59765625" customWidth="1"/>
    <col min="9" max="9" width="2.19921875" customWidth="1"/>
    <col min="10" max="11" width="11.59765625" customWidth="1"/>
    <col min="12" max="12" width="9.3984375" customWidth="1"/>
    <col min="13" max="13" width="4.59765625" customWidth="1"/>
    <col min="14" max="14" width="12.59765625" customWidth="1"/>
    <col min="15" max="15" width="14" customWidth="1"/>
  </cols>
  <sheetData>
    <row r="1" spans="1:12" ht="3" customHeight="1" x14ac:dyDescent="0.15">
      <c r="A1" s="25"/>
      <c r="B1" s="25"/>
      <c r="C1" s="25"/>
      <c r="D1" s="25"/>
      <c r="E1" s="25"/>
      <c r="F1" s="25"/>
      <c r="G1" s="25"/>
      <c r="H1" s="25"/>
      <c r="I1" s="25"/>
      <c r="J1" s="25"/>
      <c r="K1" s="25"/>
      <c r="L1" s="25"/>
    </row>
    <row r="2" spans="1:12" ht="32" customHeight="1" x14ac:dyDescent="0.15">
      <c r="A2" s="25"/>
      <c r="B2" s="25"/>
      <c r="C2" s="25"/>
      <c r="D2" s="25"/>
      <c r="E2" s="25"/>
      <c r="F2" s="25"/>
      <c r="G2" s="25"/>
      <c r="H2" s="25"/>
      <c r="I2" s="25"/>
      <c r="J2" s="25"/>
      <c r="K2" s="25"/>
      <c r="L2" s="25"/>
    </row>
    <row r="3" spans="1:12" ht="40" customHeight="1" x14ac:dyDescent="0.15">
      <c r="A3" s="25"/>
      <c r="B3" s="25"/>
      <c r="C3" s="25"/>
      <c r="D3" s="25"/>
      <c r="E3" s="25"/>
      <c r="F3" s="25"/>
      <c r="G3" s="25"/>
      <c r="H3" s="25"/>
      <c r="I3" s="25"/>
      <c r="J3" s="25"/>
      <c r="K3" s="25"/>
      <c r="L3" s="25"/>
    </row>
    <row r="4" spans="1:12" ht="17.25" customHeight="1" x14ac:dyDescent="0.15">
      <c r="A4" s="26" t="s">
        <v>0</v>
      </c>
      <c r="B4" s="26"/>
      <c r="C4" s="26"/>
      <c r="D4" s="26"/>
      <c r="E4" s="26"/>
      <c r="F4" s="26"/>
      <c r="G4" s="26"/>
      <c r="H4" s="26"/>
      <c r="I4" s="26"/>
      <c r="J4" s="26"/>
      <c r="K4" s="26"/>
      <c r="L4" s="26"/>
    </row>
    <row r="5" spans="1:12" ht="19.5" customHeight="1" x14ac:dyDescent="0.15">
      <c r="A5" s="27" t="s">
        <v>1</v>
      </c>
      <c r="B5" s="27"/>
      <c r="C5" s="27"/>
      <c r="D5" s="27"/>
      <c r="E5" s="27"/>
      <c r="F5" s="27"/>
      <c r="G5" s="27"/>
      <c r="H5" s="27"/>
      <c r="I5" s="27"/>
      <c r="J5" s="27"/>
      <c r="K5" s="27"/>
      <c r="L5" s="27"/>
    </row>
    <row r="6" spans="1:12" ht="1" customHeight="1" x14ac:dyDescent="0.15">
      <c r="A6" s="28"/>
      <c r="B6" s="28"/>
      <c r="C6" s="28"/>
      <c r="D6" s="28"/>
      <c r="E6" s="28"/>
      <c r="F6" s="28"/>
      <c r="G6" s="28"/>
      <c r="H6" s="28"/>
      <c r="I6" s="28"/>
      <c r="J6" s="28"/>
      <c r="K6" s="28"/>
      <c r="L6" s="28"/>
    </row>
    <row r="7" spans="1:12" ht="30" customHeight="1" x14ac:dyDescent="0.15">
      <c r="A7" s="29" t="s">
        <v>2</v>
      </c>
      <c r="B7" s="29"/>
      <c r="C7" s="29"/>
      <c r="D7" s="29"/>
      <c r="E7" s="29"/>
      <c r="F7" s="29"/>
      <c r="G7" s="29"/>
      <c r="H7" s="29"/>
      <c r="I7" s="29"/>
      <c r="J7" s="29"/>
      <c r="K7" s="29"/>
      <c r="L7" s="29"/>
    </row>
    <row r="8" spans="1:12" ht="40.25" customHeight="1" x14ac:dyDescent="0.15">
      <c r="A8" s="29" t="s">
        <v>3</v>
      </c>
      <c r="B8" s="29"/>
      <c r="C8" s="29"/>
      <c r="D8" s="29"/>
      <c r="E8" s="29"/>
      <c r="F8" s="29"/>
      <c r="G8" s="29"/>
      <c r="H8" s="29"/>
      <c r="I8" s="29"/>
      <c r="J8" s="29"/>
      <c r="K8" s="29"/>
      <c r="L8" s="29"/>
    </row>
    <row r="9" spans="1:12" ht="11.25" customHeight="1" x14ac:dyDescent="0.15">
      <c r="A9" s="30" t="s">
        <v>4</v>
      </c>
      <c r="B9" s="30"/>
      <c r="C9" s="30"/>
      <c r="D9" s="30"/>
      <c r="E9" s="30"/>
      <c r="F9" s="30"/>
      <c r="G9" s="30"/>
      <c r="H9" s="30"/>
      <c r="I9" s="30"/>
      <c r="J9" s="30"/>
      <c r="K9" s="30"/>
      <c r="L9" s="30"/>
    </row>
    <row r="10" spans="1:12" ht="1" customHeight="1" x14ac:dyDescent="0.15">
      <c r="A10" s="28"/>
      <c r="B10" s="28"/>
      <c r="C10" s="28"/>
      <c r="D10" s="28"/>
      <c r="E10" s="28"/>
      <c r="F10" s="28"/>
      <c r="G10" s="28"/>
      <c r="H10" s="28"/>
      <c r="I10" s="28"/>
      <c r="J10" s="28"/>
      <c r="K10" s="28"/>
      <c r="L10" s="28"/>
    </row>
    <row r="11" spans="1:12" ht="110.75" customHeight="1" x14ac:dyDescent="0.15">
      <c r="A11" s="31" t="s">
        <v>5</v>
      </c>
      <c r="B11" s="31"/>
      <c r="C11" s="31"/>
      <c r="D11" s="31"/>
      <c r="E11" s="31"/>
      <c r="F11" s="31"/>
      <c r="G11" s="31"/>
      <c r="H11" s="31"/>
      <c r="I11" s="31"/>
      <c r="J11" s="31"/>
      <c r="K11" s="31"/>
      <c r="L11" s="31"/>
    </row>
    <row r="12" spans="1:12" ht="83" customHeight="1" x14ac:dyDescent="0.15">
      <c r="A12" s="31" t="s">
        <v>6</v>
      </c>
      <c r="B12" s="31"/>
      <c r="C12" s="31"/>
      <c r="D12" s="31"/>
      <c r="E12" s="31"/>
      <c r="F12" s="31"/>
      <c r="G12" s="31"/>
      <c r="H12" s="31"/>
      <c r="I12" s="31"/>
      <c r="J12" s="31"/>
      <c r="K12" s="31"/>
      <c r="L12" s="31"/>
    </row>
    <row r="13" spans="1:12" ht="41.25" customHeight="1" x14ac:dyDescent="0.15">
      <c r="A13" s="31" t="s">
        <v>7</v>
      </c>
      <c r="B13" s="31"/>
      <c r="C13" s="31"/>
      <c r="D13" s="31"/>
      <c r="E13" s="31"/>
      <c r="F13" s="31"/>
      <c r="G13" s="31"/>
      <c r="H13" s="31"/>
      <c r="I13" s="31"/>
      <c r="J13" s="31"/>
      <c r="K13" s="31"/>
      <c r="L13" s="31"/>
    </row>
    <row r="14" spans="1:12" ht="41.25" customHeight="1" x14ac:dyDescent="0.15">
      <c r="A14" s="31" t="s">
        <v>8</v>
      </c>
      <c r="B14" s="31"/>
      <c r="C14" s="31"/>
      <c r="D14" s="31"/>
      <c r="E14" s="31"/>
      <c r="F14" s="31"/>
      <c r="G14" s="31"/>
      <c r="H14" s="31"/>
      <c r="I14" s="31"/>
      <c r="J14" s="31"/>
      <c r="K14" s="31"/>
      <c r="L14" s="31"/>
    </row>
    <row r="15" spans="1:12" ht="27.25" customHeight="1" x14ac:dyDescent="0.15">
      <c r="A15" s="31" t="s">
        <v>9</v>
      </c>
      <c r="B15" s="31"/>
      <c r="C15" s="31"/>
      <c r="D15" s="31"/>
      <c r="E15" s="31"/>
      <c r="F15" s="31"/>
      <c r="G15" s="31"/>
      <c r="H15" s="31"/>
      <c r="I15" s="31"/>
      <c r="J15" s="31"/>
      <c r="K15" s="31"/>
      <c r="L15" s="31"/>
    </row>
    <row r="16" spans="1:12" ht="41.25" customHeight="1" x14ac:dyDescent="0.15">
      <c r="A16" s="31" t="s">
        <v>10</v>
      </c>
      <c r="B16" s="31"/>
      <c r="C16" s="31"/>
      <c r="D16" s="31"/>
      <c r="E16" s="31"/>
      <c r="F16" s="31"/>
      <c r="G16" s="31"/>
      <c r="H16" s="31"/>
      <c r="I16" s="31"/>
      <c r="J16" s="31"/>
      <c r="K16" s="31"/>
      <c r="L16" s="31"/>
    </row>
    <row r="17" spans="1:18" ht="18" customHeight="1" x14ac:dyDescent="0.15">
      <c r="A17" s="32" t="s">
        <v>11</v>
      </c>
      <c r="B17" s="32"/>
      <c r="C17" s="32"/>
      <c r="D17" s="32"/>
      <c r="E17" s="32"/>
      <c r="F17" s="32"/>
      <c r="G17" s="32"/>
      <c r="H17" s="32"/>
      <c r="I17" s="32"/>
      <c r="J17" s="32"/>
      <c r="K17" s="32"/>
      <c r="L17" s="32"/>
    </row>
    <row r="18" spans="1:18" ht="14.25" customHeight="1" x14ac:dyDescent="0.15">
      <c r="A18" s="33" t="s">
        <v>12</v>
      </c>
      <c r="B18" s="33"/>
      <c r="C18" s="33"/>
      <c r="D18" s="33"/>
      <c r="E18" s="33"/>
      <c r="F18" s="33"/>
      <c r="G18" s="33"/>
      <c r="H18" s="33"/>
      <c r="I18" s="33"/>
      <c r="J18" s="33"/>
      <c r="K18" s="33"/>
      <c r="L18" s="33"/>
      <c r="M18" s="33"/>
      <c r="N18" s="33"/>
      <c r="O18" s="33"/>
    </row>
    <row r="19" spans="1:18" ht="3" customHeight="1" x14ac:dyDescent="0.15">
      <c r="A19" s="28"/>
      <c r="B19" s="28"/>
      <c r="C19" s="28"/>
      <c r="D19" s="28"/>
      <c r="E19" s="28"/>
      <c r="F19" s="28"/>
      <c r="G19" s="28"/>
      <c r="H19" s="28"/>
      <c r="I19" s="28"/>
      <c r="J19" s="28"/>
      <c r="K19" s="28"/>
      <c r="L19" s="28"/>
      <c r="M19" s="28"/>
      <c r="N19" s="28"/>
      <c r="O19" s="28"/>
    </row>
    <row r="20" spans="1:18" ht="14.25" customHeight="1" x14ac:dyDescent="0.15">
      <c r="A20" s="34" t="s">
        <v>13</v>
      </c>
      <c r="B20" s="34"/>
      <c r="C20" s="34"/>
      <c r="D20" s="34"/>
      <c r="E20" s="34"/>
      <c r="F20" s="34"/>
      <c r="G20" s="34"/>
      <c r="H20" s="34"/>
      <c r="I20" s="34"/>
      <c r="J20" s="34"/>
      <c r="K20" s="34"/>
      <c r="L20" s="34"/>
      <c r="M20" s="34"/>
      <c r="N20" s="34"/>
      <c r="O20" s="34"/>
    </row>
    <row r="21" spans="1:18" ht="12.75" customHeight="1" x14ac:dyDescent="0.15">
      <c r="A21" s="1"/>
      <c r="B21" s="35" t="s">
        <v>14</v>
      </c>
      <c r="C21" s="36"/>
      <c r="D21" s="2" t="s">
        <v>15</v>
      </c>
      <c r="E21" s="2" t="s">
        <v>16</v>
      </c>
      <c r="F21" s="2" t="s">
        <v>17</v>
      </c>
      <c r="G21" s="2" t="s">
        <v>18</v>
      </c>
      <c r="H21" s="2" t="s">
        <v>19</v>
      </c>
      <c r="I21" s="35" t="s">
        <v>20</v>
      </c>
      <c r="J21" s="36"/>
      <c r="K21" s="2" t="s">
        <v>21</v>
      </c>
      <c r="L21" s="35" t="s">
        <v>22</v>
      </c>
      <c r="M21" s="36"/>
      <c r="N21" s="2" t="s">
        <v>23</v>
      </c>
    </row>
    <row r="22" spans="1:18" ht="12.75" customHeight="1" x14ac:dyDescent="0.15">
      <c r="A22" s="3" t="s">
        <v>24</v>
      </c>
      <c r="B22" s="37" t="s">
        <v>25</v>
      </c>
      <c r="C22" s="38"/>
      <c r="D22" s="4" t="s">
        <v>26</v>
      </c>
      <c r="E22" s="4" t="s">
        <v>26</v>
      </c>
      <c r="F22" s="4" t="s">
        <v>26</v>
      </c>
      <c r="G22" s="4" t="s">
        <v>26</v>
      </c>
      <c r="H22" s="4" t="s">
        <v>26</v>
      </c>
      <c r="I22" s="37" t="s">
        <v>26</v>
      </c>
      <c r="J22" s="38"/>
      <c r="K22" s="4" t="s">
        <v>26</v>
      </c>
      <c r="L22" s="37" t="s">
        <v>27</v>
      </c>
      <c r="M22" s="38"/>
      <c r="N22" s="4" t="s">
        <v>26</v>
      </c>
    </row>
    <row r="23" spans="1:18" ht="12.75" customHeight="1" x14ac:dyDescent="0.15">
      <c r="A23" s="3" t="s">
        <v>28</v>
      </c>
      <c r="B23" s="39">
        <v>123756</v>
      </c>
      <c r="C23" s="40"/>
      <c r="D23" s="5">
        <v>410575</v>
      </c>
      <c r="E23" s="5">
        <v>499185</v>
      </c>
      <c r="F23" s="5">
        <v>94821</v>
      </c>
      <c r="G23" s="5">
        <v>271935</v>
      </c>
      <c r="H23" s="5">
        <v>19295</v>
      </c>
      <c r="I23" s="39">
        <v>443410</v>
      </c>
      <c r="J23" s="40"/>
      <c r="K23" s="5">
        <v>17246</v>
      </c>
      <c r="L23" s="39">
        <v>865789</v>
      </c>
      <c r="M23" s="40"/>
      <c r="N23" s="5">
        <v>1536362</v>
      </c>
    </row>
    <row r="24" spans="1:18" ht="12.75" customHeight="1" x14ac:dyDescent="0.15">
      <c r="A24" s="3" t="s">
        <v>29</v>
      </c>
      <c r="B24" s="39">
        <v>118541</v>
      </c>
      <c r="C24" s="40"/>
      <c r="D24" s="5">
        <v>394746</v>
      </c>
      <c r="E24" s="5">
        <v>443101</v>
      </c>
      <c r="F24" s="5">
        <v>85295</v>
      </c>
      <c r="G24" s="5">
        <v>255929</v>
      </c>
      <c r="H24" s="5">
        <v>26137</v>
      </c>
      <c r="I24" s="39">
        <v>367420</v>
      </c>
      <c r="J24" s="40"/>
      <c r="K24" s="5">
        <v>16234</v>
      </c>
      <c r="L24" s="39">
        <v>719517</v>
      </c>
      <c r="M24" s="40"/>
      <c r="N24" s="5">
        <v>1457915</v>
      </c>
    </row>
    <row r="25" spans="1:18" ht="35" customHeight="1" x14ac:dyDescent="0.15">
      <c r="A25" s="6" t="s">
        <v>30</v>
      </c>
      <c r="B25" s="41">
        <v>20028</v>
      </c>
      <c r="C25" s="42"/>
      <c r="D25" s="7">
        <v>176382</v>
      </c>
      <c r="E25" s="6"/>
      <c r="F25" s="7">
        <v>23442</v>
      </c>
      <c r="G25" s="7">
        <v>184276</v>
      </c>
      <c r="H25" s="6"/>
      <c r="I25" s="43">
        <v>210</v>
      </c>
      <c r="J25" s="44"/>
      <c r="K25" s="7">
        <v>3976</v>
      </c>
      <c r="L25" s="41">
        <v>41961</v>
      </c>
      <c r="M25" s="42"/>
      <c r="N25" s="6"/>
    </row>
    <row r="26" spans="1:18" ht="38.25" customHeight="1" x14ac:dyDescent="0.15">
      <c r="A26" s="6" t="s">
        <v>31</v>
      </c>
      <c r="B26" s="41">
        <v>2329</v>
      </c>
      <c r="C26" s="42"/>
      <c r="D26" s="6"/>
      <c r="E26" s="8">
        <v>205</v>
      </c>
      <c r="F26" s="7">
        <v>7734</v>
      </c>
      <c r="G26" s="6"/>
      <c r="H26" s="6"/>
      <c r="I26" s="45"/>
      <c r="J26" s="46"/>
      <c r="K26" s="8">
        <v>672</v>
      </c>
      <c r="L26" s="43">
        <v>31</v>
      </c>
      <c r="M26" s="44"/>
      <c r="N26" s="6"/>
    </row>
    <row r="27" spans="1:18" ht="12.75" customHeight="1" x14ac:dyDescent="0.15">
      <c r="A27" s="3" t="s">
        <v>32</v>
      </c>
      <c r="B27" s="39">
        <v>108295</v>
      </c>
      <c r="C27" s="40"/>
      <c r="D27" s="5">
        <v>339964</v>
      </c>
      <c r="E27" s="5">
        <v>328726</v>
      </c>
      <c r="F27" s="5">
        <v>78277</v>
      </c>
      <c r="G27" s="5">
        <v>237881</v>
      </c>
      <c r="H27" s="5">
        <v>15533</v>
      </c>
      <c r="I27" s="39">
        <v>323190</v>
      </c>
      <c r="J27" s="40"/>
      <c r="K27" s="5">
        <v>14839</v>
      </c>
      <c r="L27" s="39">
        <v>629882</v>
      </c>
      <c r="M27" s="40"/>
      <c r="N27" s="5">
        <v>1219964</v>
      </c>
    </row>
    <row r="28" spans="1:18" ht="12.75" customHeight="1" x14ac:dyDescent="0.15">
      <c r="A28" s="3" t="s">
        <v>33</v>
      </c>
      <c r="B28" s="39">
        <v>10930</v>
      </c>
      <c r="C28" s="40"/>
      <c r="D28" s="5">
        <v>34608</v>
      </c>
      <c r="E28" s="47" t="s">
        <v>34</v>
      </c>
      <c r="F28" s="5">
        <v>13883</v>
      </c>
      <c r="G28" s="5">
        <v>21091</v>
      </c>
      <c r="H28" s="5">
        <v>-5898</v>
      </c>
      <c r="I28" s="39">
        <v>101941</v>
      </c>
      <c r="J28" s="40"/>
      <c r="K28" s="5">
        <v>1258</v>
      </c>
      <c r="L28" s="39">
        <v>209257</v>
      </c>
      <c r="M28" s="40"/>
      <c r="N28" s="5">
        <v>108912</v>
      </c>
    </row>
    <row r="29" spans="1:18" ht="12.75" customHeight="1" x14ac:dyDescent="0.15">
      <c r="A29" s="3" t="s">
        <v>35</v>
      </c>
      <c r="B29" s="39">
        <v>55040</v>
      </c>
      <c r="C29" s="40"/>
      <c r="D29" s="5">
        <v>46929</v>
      </c>
      <c r="E29" s="48"/>
      <c r="F29" s="5">
        <v>35242</v>
      </c>
      <c r="G29" s="5">
        <v>22433</v>
      </c>
      <c r="H29" s="5">
        <v>16974</v>
      </c>
      <c r="I29" s="39">
        <v>57320</v>
      </c>
      <c r="J29" s="40"/>
      <c r="K29" s="5">
        <v>5288</v>
      </c>
      <c r="L29" s="39">
        <v>799242</v>
      </c>
      <c r="M29" s="40"/>
      <c r="N29" s="5">
        <v>77165</v>
      </c>
    </row>
    <row r="30" spans="1:18" ht="12.75" customHeight="1" x14ac:dyDescent="0.15">
      <c r="A30" s="3" t="s">
        <v>36</v>
      </c>
      <c r="B30" s="39">
        <v>11215</v>
      </c>
      <c r="C30" s="40"/>
      <c r="D30" s="5">
        <v>97976</v>
      </c>
      <c r="E30" s="9">
        <v>11</v>
      </c>
      <c r="F30" s="5">
        <v>25112</v>
      </c>
      <c r="G30" s="5">
        <v>6696</v>
      </c>
      <c r="H30" s="9">
        <v>402</v>
      </c>
      <c r="I30" s="49"/>
      <c r="J30" s="50"/>
      <c r="K30" s="9">
        <v>324</v>
      </c>
      <c r="L30" s="39">
        <v>57044</v>
      </c>
      <c r="M30" s="40"/>
      <c r="N30" s="10"/>
    </row>
    <row r="31" spans="1:18" ht="25.5" customHeight="1" x14ac:dyDescent="0.15">
      <c r="A31" s="6" t="s">
        <v>37</v>
      </c>
      <c r="B31" s="51">
        <v>7329</v>
      </c>
      <c r="C31" s="52"/>
      <c r="D31" s="11">
        <v>438029</v>
      </c>
      <c r="E31" s="11">
        <v>46635</v>
      </c>
      <c r="F31" s="11">
        <v>19251</v>
      </c>
      <c r="G31" s="11">
        <v>10008</v>
      </c>
      <c r="H31" s="11">
        <v>1717</v>
      </c>
      <c r="I31" s="51">
        <v>112290</v>
      </c>
      <c r="J31" s="52"/>
      <c r="K31" s="12">
        <v>109</v>
      </c>
      <c r="L31" s="51">
        <v>104287</v>
      </c>
      <c r="M31" s="52"/>
      <c r="N31" s="11">
        <v>315492</v>
      </c>
      <c r="Q31" s="23">
        <f>B24</f>
        <v>118541</v>
      </c>
      <c r="R31" s="23">
        <f>D27</f>
        <v>339964</v>
      </c>
    </row>
    <row r="32" spans="1:18" ht="12.75" customHeight="1" x14ac:dyDescent="0.15">
      <c r="A32" s="3" t="s">
        <v>38</v>
      </c>
      <c r="B32" s="39">
        <v>5034</v>
      </c>
      <c r="C32" s="40"/>
      <c r="D32" s="5">
        <v>118729</v>
      </c>
      <c r="E32" s="5">
        <v>4953</v>
      </c>
      <c r="F32" s="9">
        <v>464</v>
      </c>
      <c r="G32" s="5">
        <v>1175</v>
      </c>
      <c r="H32" s="9">
        <v>444</v>
      </c>
      <c r="I32" s="39">
        <v>250770</v>
      </c>
      <c r="J32" s="40"/>
      <c r="K32" s="9">
        <v>232</v>
      </c>
      <c r="L32" s="39">
        <v>132186</v>
      </c>
      <c r="M32" s="40"/>
      <c r="N32" s="5">
        <v>1325496</v>
      </c>
    </row>
    <row r="33" spans="1:18" ht="25.5" customHeight="1" x14ac:dyDescent="0.15">
      <c r="A33" s="6" t="s">
        <v>39</v>
      </c>
      <c r="B33" s="51">
        <v>12262</v>
      </c>
      <c r="C33" s="52"/>
      <c r="D33" s="11">
        <v>113321</v>
      </c>
      <c r="E33" s="11">
        <v>293563</v>
      </c>
      <c r="F33" s="11">
        <v>23023</v>
      </c>
      <c r="G33" s="11">
        <v>21318</v>
      </c>
      <c r="H33" s="11">
        <v>16224</v>
      </c>
      <c r="I33" s="51">
        <v>26570</v>
      </c>
      <c r="J33" s="52"/>
      <c r="K33" s="11">
        <v>1299</v>
      </c>
      <c r="L33" s="51">
        <v>683164</v>
      </c>
      <c r="M33" s="52"/>
      <c r="N33" s="11">
        <v>12217092</v>
      </c>
    </row>
    <row r="34" spans="1:18" ht="12.75" customHeight="1" x14ac:dyDescent="0.15">
      <c r="A34" s="3" t="s">
        <v>40</v>
      </c>
      <c r="B34" s="39">
        <v>123517</v>
      </c>
      <c r="C34" s="40"/>
      <c r="D34" s="5">
        <v>845780</v>
      </c>
      <c r="E34" s="5">
        <v>1120348</v>
      </c>
      <c r="F34" s="5">
        <v>142730</v>
      </c>
      <c r="G34" s="5">
        <v>112166</v>
      </c>
      <c r="H34" s="5">
        <v>69373</v>
      </c>
      <c r="I34" s="39">
        <v>532110</v>
      </c>
      <c r="J34" s="40"/>
      <c r="K34" s="5">
        <v>8830</v>
      </c>
      <c r="L34" s="39">
        <v>2228653</v>
      </c>
      <c r="M34" s="40"/>
      <c r="N34" s="5">
        <v>17945700</v>
      </c>
      <c r="Q34">
        <f>Q31/B30</f>
        <v>10.569861792242532</v>
      </c>
      <c r="R34">
        <f>R31/D30</f>
        <v>3.4698701722870906</v>
      </c>
    </row>
    <row r="35" spans="1:18" ht="25.5" customHeight="1" x14ac:dyDescent="0.15">
      <c r="A35" s="6" t="s">
        <v>41</v>
      </c>
      <c r="B35" s="51">
        <v>37463</v>
      </c>
      <c r="C35" s="52"/>
      <c r="D35" s="11">
        <v>487495</v>
      </c>
      <c r="E35" s="11">
        <v>323624</v>
      </c>
      <c r="F35" s="11">
        <v>29538</v>
      </c>
      <c r="G35" s="11">
        <v>53277</v>
      </c>
      <c r="H35" s="11">
        <v>12828</v>
      </c>
      <c r="I35" s="51">
        <v>108160</v>
      </c>
      <c r="J35" s="52"/>
      <c r="K35" s="11">
        <v>2571</v>
      </c>
      <c r="L35" s="51">
        <v>770541</v>
      </c>
      <c r="M35" s="52"/>
      <c r="N35" s="11">
        <v>935751</v>
      </c>
    </row>
    <row r="36" spans="1:18" ht="38.25" customHeight="1" x14ac:dyDescent="0.15">
      <c r="A36" s="3" t="s">
        <v>42</v>
      </c>
      <c r="B36" s="41">
        <v>7093</v>
      </c>
      <c r="C36" s="42"/>
      <c r="D36" s="7">
        <v>94096</v>
      </c>
      <c r="E36" s="7">
        <v>62663</v>
      </c>
      <c r="F36" s="7">
        <v>10069</v>
      </c>
      <c r="G36" s="7">
        <v>22906</v>
      </c>
      <c r="H36" s="7">
        <v>1967</v>
      </c>
      <c r="I36" s="43">
        <v>680</v>
      </c>
      <c r="J36" s="44"/>
      <c r="K36" s="7">
        <v>2204</v>
      </c>
      <c r="L36" s="41">
        <v>82638</v>
      </c>
      <c r="M36" s="42"/>
      <c r="N36" s="6"/>
      <c r="Q36">
        <f>365/Q34</f>
        <v>34.532144996246025</v>
      </c>
      <c r="R36">
        <f>365/R34</f>
        <v>105.19125554470473</v>
      </c>
    </row>
    <row r="37" spans="1:18" ht="12.75" customHeight="1" x14ac:dyDescent="0.15">
      <c r="A37" s="3" t="s">
        <v>43</v>
      </c>
      <c r="B37" s="39">
        <v>78248</v>
      </c>
      <c r="C37" s="40"/>
      <c r="D37" s="5">
        <v>330471</v>
      </c>
      <c r="E37" s="5">
        <v>664851</v>
      </c>
      <c r="F37" s="5">
        <v>100826</v>
      </c>
      <c r="G37" s="5">
        <v>55999</v>
      </c>
      <c r="H37" s="5">
        <v>26891</v>
      </c>
      <c r="I37" s="39">
        <v>420920</v>
      </c>
      <c r="J37" s="40"/>
      <c r="K37" s="5">
        <v>5635</v>
      </c>
      <c r="L37" s="39">
        <v>1229674</v>
      </c>
      <c r="M37" s="40"/>
      <c r="N37" s="5">
        <v>1182823</v>
      </c>
    </row>
    <row r="38" spans="1:18" ht="12.75" customHeight="1" x14ac:dyDescent="0.15">
      <c r="A38" s="3" t="s">
        <v>44</v>
      </c>
      <c r="B38" s="53">
        <v>350</v>
      </c>
      <c r="C38" s="54"/>
      <c r="D38" s="5">
        <v>27332</v>
      </c>
      <c r="E38" s="5">
        <v>103654</v>
      </c>
      <c r="F38" s="5">
        <v>9163</v>
      </c>
      <c r="G38" s="5">
        <v>2843</v>
      </c>
      <c r="H38" s="5">
        <v>26906</v>
      </c>
      <c r="I38" s="49"/>
      <c r="J38" s="50"/>
      <c r="K38" s="9">
        <v>144</v>
      </c>
      <c r="L38" s="49"/>
      <c r="M38" s="50"/>
      <c r="N38" s="5">
        <v>1831309</v>
      </c>
    </row>
    <row r="39" spans="1:18" ht="24" customHeight="1" x14ac:dyDescent="0.15">
      <c r="A39" s="55" t="s">
        <v>45</v>
      </c>
      <c r="B39" s="55"/>
      <c r="C39" s="55"/>
      <c r="D39" s="55"/>
      <c r="E39" s="55"/>
      <c r="F39" s="55"/>
      <c r="G39" s="55"/>
      <c r="H39" s="55"/>
      <c r="I39" s="55"/>
      <c r="J39" s="55"/>
      <c r="K39" s="55"/>
      <c r="L39" s="55"/>
      <c r="M39" s="55"/>
      <c r="N39" s="55"/>
      <c r="O39" s="55"/>
    </row>
    <row r="40" spans="1:18" ht="14.25" customHeight="1" x14ac:dyDescent="0.15">
      <c r="A40" s="56" t="s">
        <v>46</v>
      </c>
      <c r="B40" s="56"/>
      <c r="C40" s="56"/>
      <c r="D40" s="56"/>
      <c r="E40" s="56"/>
      <c r="F40" s="56"/>
      <c r="G40" s="56"/>
      <c r="H40" s="56"/>
      <c r="I40" s="56"/>
      <c r="J40" s="56"/>
      <c r="K40" s="56"/>
      <c r="L40" s="56"/>
    </row>
    <row r="41" spans="1:18" ht="3" customHeight="1" x14ac:dyDescent="0.15">
      <c r="A41" s="28"/>
      <c r="B41" s="28"/>
      <c r="C41" s="28"/>
      <c r="D41" s="28"/>
      <c r="E41" s="28"/>
      <c r="F41" s="28"/>
      <c r="G41" s="28"/>
      <c r="H41" s="28"/>
      <c r="I41" s="28"/>
      <c r="J41" s="28"/>
      <c r="K41" s="28"/>
      <c r="L41" s="28"/>
    </row>
    <row r="43" spans="1:18" x14ac:dyDescent="0.15">
      <c r="C43">
        <f>B27/B30</f>
        <v>9.6562639322336157</v>
      </c>
      <c r="D43">
        <f>D24/D30</f>
        <v>4.0290071037805175</v>
      </c>
      <c r="E43">
        <f>E27/E30</f>
        <v>29884.18181818182</v>
      </c>
      <c r="F43">
        <f>F27/F30</f>
        <v>3.1171153233513857</v>
      </c>
    </row>
    <row r="45" spans="1:18" x14ac:dyDescent="0.15">
      <c r="C45" s="24">
        <f>365/C43</f>
        <v>37.799298213213909</v>
      </c>
      <c r="D45" s="24">
        <f>365/D43</f>
        <v>90.593039574815208</v>
      </c>
      <c r="E45" s="24">
        <f t="shared" ref="E45:F45" si="0">365/E43</f>
        <v>1.221381941191144E-2</v>
      </c>
      <c r="F45" s="24">
        <f t="shared" si="0"/>
        <v>117.09544310589318</v>
      </c>
    </row>
  </sheetData>
  <mergeCells count="78">
    <mergeCell ref="A41:L41"/>
    <mergeCell ref="B38:C38"/>
    <mergeCell ref="I38:J38"/>
    <mergeCell ref="L38:M38"/>
    <mergeCell ref="A39:O39"/>
    <mergeCell ref="A40:L40"/>
    <mergeCell ref="B36:C36"/>
    <mergeCell ref="I36:J36"/>
    <mergeCell ref="L36:M36"/>
    <mergeCell ref="B37:C37"/>
    <mergeCell ref="I37:J37"/>
    <mergeCell ref="L37:M37"/>
    <mergeCell ref="B34:C34"/>
    <mergeCell ref="I34:J34"/>
    <mergeCell ref="L34:M34"/>
    <mergeCell ref="B35:C35"/>
    <mergeCell ref="I35:J35"/>
    <mergeCell ref="L35:M35"/>
    <mergeCell ref="B32:C32"/>
    <mergeCell ref="I32:J32"/>
    <mergeCell ref="L32:M32"/>
    <mergeCell ref="B33:C33"/>
    <mergeCell ref="I33:J33"/>
    <mergeCell ref="L33:M33"/>
    <mergeCell ref="B30:C30"/>
    <mergeCell ref="I30:J30"/>
    <mergeCell ref="L30:M30"/>
    <mergeCell ref="B31:C31"/>
    <mergeCell ref="I31:J31"/>
    <mergeCell ref="L31:M31"/>
    <mergeCell ref="B27:C27"/>
    <mergeCell ref="I27:J27"/>
    <mergeCell ref="L27:M27"/>
    <mergeCell ref="B28:C28"/>
    <mergeCell ref="E28:E29"/>
    <mergeCell ref="I28:J28"/>
    <mergeCell ref="L28:M28"/>
    <mergeCell ref="B29:C29"/>
    <mergeCell ref="I29:J29"/>
    <mergeCell ref="L29:M29"/>
    <mergeCell ref="B25:C25"/>
    <mergeCell ref="I25:J25"/>
    <mergeCell ref="L25:M25"/>
    <mergeCell ref="B26:C26"/>
    <mergeCell ref="I26:J26"/>
    <mergeCell ref="L26:M26"/>
    <mergeCell ref="B23:C23"/>
    <mergeCell ref="I23:J23"/>
    <mergeCell ref="L23:M23"/>
    <mergeCell ref="B24:C24"/>
    <mergeCell ref="I24:J24"/>
    <mergeCell ref="L24:M24"/>
    <mergeCell ref="B21:C21"/>
    <mergeCell ref="I21:J21"/>
    <mergeCell ref="L21:M21"/>
    <mergeCell ref="B22:C22"/>
    <mergeCell ref="I22:J22"/>
    <mergeCell ref="L22:M22"/>
    <mergeCell ref="A16:L16"/>
    <mergeCell ref="A17:L17"/>
    <mergeCell ref="A18:O18"/>
    <mergeCell ref="A19:O19"/>
    <mergeCell ref="A20:O20"/>
    <mergeCell ref="A11:L11"/>
    <mergeCell ref="A12:L12"/>
    <mergeCell ref="A13:L13"/>
    <mergeCell ref="A14:L14"/>
    <mergeCell ref="A15:L15"/>
    <mergeCell ref="A6:L6"/>
    <mergeCell ref="A7:L7"/>
    <mergeCell ref="A8:L8"/>
    <mergeCell ref="A9:L9"/>
    <mergeCell ref="A10:L10"/>
    <mergeCell ref="A1:L1"/>
    <mergeCell ref="A2:L2"/>
    <mergeCell ref="A3:L3"/>
    <mergeCell ref="A4:L4"/>
    <mergeCell ref="A5:L5"/>
  </mergeCells>
  <hyperlinks>
    <hyperlink ref="A8" r:id="rId1" display="mailto:cases@ivey.ca" xr:uid="{00000000-0004-0000-0000-000000000000}"/>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3523D-9BFE-7547-BE01-11C966E9861E}">
  <dimension ref="A1:N18"/>
  <sheetViews>
    <sheetView workbookViewId="0">
      <selection activeCell="B17" sqref="B17"/>
    </sheetView>
  </sheetViews>
  <sheetFormatPr baseColWidth="10" defaultColWidth="12" defaultRowHeight="13" x14ac:dyDescent="0.15"/>
  <cols>
    <col min="1" max="1" width="16.3984375" customWidth="1"/>
    <col min="3" max="3" width="6.3984375" customWidth="1"/>
  </cols>
  <sheetData>
    <row r="1" spans="1:14" x14ac:dyDescent="0.15">
      <c r="B1" t="s">
        <v>47</v>
      </c>
      <c r="D1" t="s">
        <v>48</v>
      </c>
      <c r="E1" t="s">
        <v>49</v>
      </c>
      <c r="F1" t="s">
        <v>50</v>
      </c>
      <c r="G1" t="s">
        <v>51</v>
      </c>
      <c r="H1" t="s">
        <v>52</v>
      </c>
      <c r="I1" t="s">
        <v>53</v>
      </c>
      <c r="K1" t="s">
        <v>54</v>
      </c>
      <c r="L1" t="s">
        <v>55</v>
      </c>
      <c r="N1" t="s">
        <v>56</v>
      </c>
    </row>
    <row r="2" spans="1:14" x14ac:dyDescent="0.15">
      <c r="A2" t="s">
        <v>57</v>
      </c>
      <c r="B2" t="s">
        <v>58</v>
      </c>
      <c r="D2" t="s">
        <v>59</v>
      </c>
      <c r="E2" t="s">
        <v>59</v>
      </c>
      <c r="F2" t="s">
        <v>59</v>
      </c>
      <c r="G2" t="s">
        <v>59</v>
      </c>
      <c r="H2" t="s">
        <v>59</v>
      </c>
      <c r="I2" t="s">
        <v>59</v>
      </c>
      <c r="K2" t="s">
        <v>59</v>
      </c>
      <c r="L2" t="s">
        <v>60</v>
      </c>
      <c r="N2" t="s">
        <v>59</v>
      </c>
    </row>
    <row r="3" spans="1:14" x14ac:dyDescent="0.15">
      <c r="A3" t="s">
        <v>61</v>
      </c>
      <c r="B3">
        <v>123756</v>
      </c>
      <c r="D3">
        <v>410575</v>
      </c>
      <c r="E3">
        <v>499185</v>
      </c>
      <c r="F3">
        <v>94821</v>
      </c>
      <c r="G3">
        <v>271935</v>
      </c>
      <c r="H3">
        <v>19295</v>
      </c>
      <c r="I3">
        <v>443410</v>
      </c>
      <c r="K3">
        <v>17246</v>
      </c>
      <c r="L3">
        <v>865789</v>
      </c>
      <c r="N3">
        <v>1536362</v>
      </c>
    </row>
    <row r="4" spans="1:14" x14ac:dyDescent="0.15">
      <c r="A4" t="s">
        <v>62</v>
      </c>
      <c r="B4">
        <v>118541</v>
      </c>
      <c r="D4">
        <v>394746</v>
      </c>
      <c r="E4">
        <v>443101</v>
      </c>
      <c r="F4">
        <v>85295</v>
      </c>
      <c r="G4">
        <v>255929</v>
      </c>
      <c r="H4">
        <v>26137</v>
      </c>
      <c r="I4">
        <v>367420</v>
      </c>
      <c r="K4">
        <v>16234</v>
      </c>
      <c r="L4">
        <v>719517</v>
      </c>
      <c r="N4">
        <v>1457915</v>
      </c>
    </row>
    <row r="5" spans="1:14" x14ac:dyDescent="0.15">
      <c r="A5" t="s">
        <v>63</v>
      </c>
      <c r="B5">
        <v>20028</v>
      </c>
      <c r="D5">
        <v>176382</v>
      </c>
      <c r="F5">
        <v>23442</v>
      </c>
      <c r="G5">
        <v>184276</v>
      </c>
      <c r="I5">
        <v>210</v>
      </c>
      <c r="K5">
        <v>3976</v>
      </c>
      <c r="L5">
        <v>41961</v>
      </c>
    </row>
    <row r="6" spans="1:14" x14ac:dyDescent="0.15">
      <c r="A6" t="s">
        <v>64</v>
      </c>
      <c r="B6">
        <v>2329</v>
      </c>
      <c r="E6">
        <v>205</v>
      </c>
      <c r="F6">
        <v>7734</v>
      </c>
      <c r="K6">
        <v>672</v>
      </c>
      <c r="L6">
        <v>31</v>
      </c>
    </row>
    <row r="7" spans="1:14" x14ac:dyDescent="0.15">
      <c r="A7" t="s">
        <v>65</v>
      </c>
      <c r="B7">
        <v>108295</v>
      </c>
      <c r="D7">
        <v>339964</v>
      </c>
      <c r="E7">
        <v>328726</v>
      </c>
      <c r="F7">
        <v>78277</v>
      </c>
      <c r="G7">
        <v>237881</v>
      </c>
      <c r="H7">
        <v>15533</v>
      </c>
      <c r="I7">
        <v>323190</v>
      </c>
      <c r="K7">
        <v>14839</v>
      </c>
      <c r="L7">
        <v>629882</v>
      </c>
      <c r="N7">
        <v>1219964</v>
      </c>
    </row>
    <row r="8" spans="1:14" x14ac:dyDescent="0.15">
      <c r="A8" t="s">
        <v>66</v>
      </c>
      <c r="B8">
        <v>10930</v>
      </c>
      <c r="D8">
        <v>34608</v>
      </c>
      <c r="E8" t="s">
        <v>67</v>
      </c>
      <c r="F8">
        <v>13883</v>
      </c>
      <c r="G8">
        <v>21091</v>
      </c>
      <c r="H8">
        <v>-5898</v>
      </c>
      <c r="I8">
        <v>101941</v>
      </c>
      <c r="K8">
        <v>1258</v>
      </c>
      <c r="L8">
        <v>209257</v>
      </c>
      <c r="N8">
        <v>108912</v>
      </c>
    </row>
    <row r="9" spans="1:14" x14ac:dyDescent="0.15">
      <c r="A9" t="s">
        <v>68</v>
      </c>
      <c r="B9">
        <v>55040</v>
      </c>
      <c r="D9">
        <v>46929</v>
      </c>
      <c r="F9">
        <v>35242</v>
      </c>
      <c r="G9">
        <v>22433</v>
      </c>
      <c r="H9">
        <v>16974</v>
      </c>
      <c r="I9">
        <v>57320</v>
      </c>
      <c r="K9">
        <v>5288</v>
      </c>
      <c r="L9">
        <v>799242</v>
      </c>
      <c r="N9">
        <v>77165</v>
      </c>
    </row>
    <row r="10" spans="1:14" x14ac:dyDescent="0.15">
      <c r="A10" t="s">
        <v>69</v>
      </c>
      <c r="B10">
        <v>11215</v>
      </c>
      <c r="D10">
        <v>97976</v>
      </c>
      <c r="E10">
        <v>11</v>
      </c>
      <c r="F10">
        <v>25112</v>
      </c>
      <c r="G10">
        <v>6696</v>
      </c>
      <c r="H10">
        <v>402</v>
      </c>
      <c r="K10">
        <v>324</v>
      </c>
      <c r="L10">
        <v>57044</v>
      </c>
    </row>
    <row r="11" spans="1:14" x14ac:dyDescent="0.15">
      <c r="A11" t="s">
        <v>70</v>
      </c>
      <c r="B11">
        <v>7329</v>
      </c>
      <c r="D11">
        <v>438029</v>
      </c>
      <c r="E11">
        <v>46635</v>
      </c>
      <c r="F11">
        <v>19251</v>
      </c>
      <c r="G11">
        <v>10008</v>
      </c>
      <c r="H11">
        <v>1717</v>
      </c>
      <c r="I11">
        <v>112290</v>
      </c>
      <c r="K11">
        <v>109</v>
      </c>
      <c r="L11">
        <v>104287</v>
      </c>
      <c r="N11">
        <v>315492</v>
      </c>
    </row>
    <row r="12" spans="1:14" x14ac:dyDescent="0.15">
      <c r="A12" t="s">
        <v>71</v>
      </c>
      <c r="B12">
        <v>5034</v>
      </c>
      <c r="D12">
        <v>118729</v>
      </c>
      <c r="E12">
        <v>4953</v>
      </c>
      <c r="F12">
        <v>464</v>
      </c>
      <c r="G12">
        <v>1175</v>
      </c>
      <c r="H12">
        <v>444</v>
      </c>
      <c r="I12">
        <v>250770</v>
      </c>
      <c r="K12">
        <v>232</v>
      </c>
      <c r="L12">
        <v>132186</v>
      </c>
      <c r="N12">
        <v>1325496</v>
      </c>
    </row>
    <row r="13" spans="1:14" x14ac:dyDescent="0.15">
      <c r="A13" t="s">
        <v>72</v>
      </c>
      <c r="B13">
        <v>12262</v>
      </c>
      <c r="D13">
        <v>113321</v>
      </c>
      <c r="E13">
        <v>293563</v>
      </c>
      <c r="F13">
        <v>23023</v>
      </c>
      <c r="G13">
        <v>21318</v>
      </c>
      <c r="H13">
        <v>16224</v>
      </c>
      <c r="I13">
        <v>26570</v>
      </c>
      <c r="K13">
        <v>1299</v>
      </c>
      <c r="L13">
        <v>683164</v>
      </c>
      <c r="N13">
        <v>12217092</v>
      </c>
    </row>
    <row r="14" spans="1:14" x14ac:dyDescent="0.15">
      <c r="A14" t="s">
        <v>73</v>
      </c>
      <c r="B14">
        <v>123517</v>
      </c>
      <c r="D14">
        <v>845780</v>
      </c>
      <c r="E14">
        <v>1120348</v>
      </c>
      <c r="F14">
        <v>142730</v>
      </c>
      <c r="G14">
        <v>112166</v>
      </c>
      <c r="H14">
        <v>69373</v>
      </c>
      <c r="I14">
        <v>532110</v>
      </c>
      <c r="K14">
        <v>8830</v>
      </c>
      <c r="L14">
        <v>2228653</v>
      </c>
      <c r="N14">
        <v>17945700</v>
      </c>
    </row>
    <row r="15" spans="1:14" x14ac:dyDescent="0.15">
      <c r="A15" t="s">
        <v>74</v>
      </c>
      <c r="B15">
        <v>37463</v>
      </c>
      <c r="D15">
        <v>487495</v>
      </c>
      <c r="E15">
        <v>323624</v>
      </c>
      <c r="F15">
        <v>29538</v>
      </c>
      <c r="G15">
        <v>53277</v>
      </c>
      <c r="H15">
        <v>12828</v>
      </c>
      <c r="I15">
        <v>108160</v>
      </c>
      <c r="K15">
        <v>2571</v>
      </c>
      <c r="L15">
        <v>770541</v>
      </c>
      <c r="N15">
        <v>935751</v>
      </c>
    </row>
    <row r="16" spans="1:14" x14ac:dyDescent="0.15">
      <c r="A16" t="s">
        <v>75</v>
      </c>
      <c r="B16">
        <v>7093</v>
      </c>
      <c r="D16">
        <v>94096</v>
      </c>
      <c r="E16">
        <v>62663</v>
      </c>
      <c r="F16">
        <v>10069</v>
      </c>
      <c r="G16">
        <v>22906</v>
      </c>
      <c r="H16">
        <v>1967</v>
      </c>
      <c r="I16">
        <v>680</v>
      </c>
      <c r="K16">
        <v>2204</v>
      </c>
      <c r="L16">
        <v>82638</v>
      </c>
    </row>
    <row r="17" spans="1:14" x14ac:dyDescent="0.15">
      <c r="A17" t="s">
        <v>76</v>
      </c>
      <c r="B17">
        <v>78248</v>
      </c>
      <c r="D17">
        <v>330471</v>
      </c>
      <c r="E17">
        <v>664851</v>
      </c>
      <c r="F17">
        <v>100826</v>
      </c>
      <c r="G17">
        <v>55999</v>
      </c>
      <c r="H17">
        <v>26891</v>
      </c>
      <c r="I17">
        <v>420920</v>
      </c>
      <c r="K17">
        <v>5635</v>
      </c>
      <c r="L17">
        <v>1229674</v>
      </c>
      <c r="N17">
        <v>1182823</v>
      </c>
    </row>
    <row r="18" spans="1:14" x14ac:dyDescent="0.15">
      <c r="A18" t="s">
        <v>77</v>
      </c>
      <c r="B18">
        <v>350</v>
      </c>
      <c r="D18">
        <v>27332</v>
      </c>
      <c r="E18">
        <v>103654</v>
      </c>
      <c r="F18">
        <v>9163</v>
      </c>
      <c r="G18">
        <v>2843</v>
      </c>
      <c r="H18">
        <v>26906</v>
      </c>
      <c r="K18">
        <v>144</v>
      </c>
      <c r="N18">
        <v>1831309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172952-94DA-D54F-80B8-FE746B47F0F5}">
  <dimension ref="A1:O25"/>
  <sheetViews>
    <sheetView topLeftCell="A6" zoomScale="135" workbookViewId="0">
      <selection activeCell="B16" sqref="B16:C16"/>
    </sheetView>
  </sheetViews>
  <sheetFormatPr baseColWidth="10" defaultColWidth="12" defaultRowHeight="13" x14ac:dyDescent="0.15"/>
  <cols>
    <col min="1" max="1" width="29.3984375" customWidth="1"/>
    <col min="4" max="5" width="9.796875" bestFit="1" customWidth="1"/>
  </cols>
  <sheetData>
    <row r="1" spans="1:15" x14ac:dyDescent="0.15">
      <c r="A1" s="34" t="s">
        <v>13</v>
      </c>
      <c r="B1" s="34"/>
      <c r="C1" s="34"/>
      <c r="D1" s="34"/>
      <c r="E1" s="34"/>
      <c r="F1" s="34"/>
      <c r="G1" s="34"/>
      <c r="H1" s="34"/>
      <c r="I1" s="34"/>
      <c r="J1" s="34"/>
      <c r="K1" s="34"/>
      <c r="L1" s="34"/>
      <c r="M1" s="34"/>
      <c r="N1" s="34"/>
      <c r="O1" s="34"/>
    </row>
    <row r="2" spans="1:15" x14ac:dyDescent="0.15">
      <c r="A2" s="1"/>
      <c r="B2" s="35" t="s">
        <v>14</v>
      </c>
      <c r="C2" s="36"/>
      <c r="D2" s="2" t="s">
        <v>15</v>
      </c>
      <c r="E2" s="2" t="s">
        <v>16</v>
      </c>
      <c r="F2" s="2" t="s">
        <v>17</v>
      </c>
      <c r="G2" s="2" t="s">
        <v>18</v>
      </c>
      <c r="H2" s="2" t="s">
        <v>19</v>
      </c>
      <c r="I2" s="35" t="s">
        <v>20</v>
      </c>
      <c r="J2" s="36"/>
      <c r="K2" s="2" t="s">
        <v>21</v>
      </c>
      <c r="L2" s="35" t="s">
        <v>22</v>
      </c>
      <c r="M2" s="36"/>
      <c r="N2" s="2" t="s">
        <v>23</v>
      </c>
    </row>
    <row r="3" spans="1:15" x14ac:dyDescent="0.15">
      <c r="A3" s="3" t="s">
        <v>24</v>
      </c>
      <c r="B3" s="37" t="s">
        <v>25</v>
      </c>
      <c r="C3" s="38"/>
      <c r="D3" s="4" t="s">
        <v>26</v>
      </c>
      <c r="E3" s="4" t="s">
        <v>26</v>
      </c>
      <c r="F3" s="4" t="s">
        <v>26</v>
      </c>
      <c r="G3" s="4" t="s">
        <v>26</v>
      </c>
      <c r="H3" s="4" t="s">
        <v>26</v>
      </c>
      <c r="I3" s="37" t="s">
        <v>26</v>
      </c>
      <c r="J3" s="38"/>
      <c r="K3" s="4" t="s">
        <v>26</v>
      </c>
      <c r="L3" s="37" t="s">
        <v>27</v>
      </c>
      <c r="M3" s="38"/>
      <c r="N3" s="4" t="s">
        <v>26</v>
      </c>
    </row>
    <row r="4" spans="1:15" ht="16" x14ac:dyDescent="0.15">
      <c r="A4" s="3" t="s">
        <v>28</v>
      </c>
      <c r="B4" s="57">
        <v>123756</v>
      </c>
      <c r="C4" s="58"/>
      <c r="D4" s="13">
        <v>410575</v>
      </c>
      <c r="E4" s="14">
        <v>499185</v>
      </c>
      <c r="F4" s="14">
        <v>94821</v>
      </c>
      <c r="G4" s="14">
        <v>271935</v>
      </c>
      <c r="H4" s="14">
        <v>19295</v>
      </c>
      <c r="I4" s="57">
        <v>443410</v>
      </c>
      <c r="J4" s="58"/>
      <c r="K4" s="14">
        <v>17246</v>
      </c>
      <c r="L4" s="57">
        <v>865789</v>
      </c>
      <c r="M4" s="58"/>
      <c r="N4" s="14">
        <v>1536362</v>
      </c>
    </row>
    <row r="5" spans="1:15" ht="16" x14ac:dyDescent="0.15">
      <c r="A5" s="3" t="s">
        <v>29</v>
      </c>
      <c r="B5" s="57">
        <v>118541</v>
      </c>
      <c r="C5" s="58"/>
      <c r="D5" s="13">
        <v>394746</v>
      </c>
      <c r="E5" s="14">
        <v>443101</v>
      </c>
      <c r="F5" s="14">
        <v>85295</v>
      </c>
      <c r="G5" s="14">
        <v>255929</v>
      </c>
      <c r="H5" s="14">
        <v>26137</v>
      </c>
      <c r="I5" s="57">
        <v>367420</v>
      </c>
      <c r="J5" s="58"/>
      <c r="K5" s="14">
        <v>16234</v>
      </c>
      <c r="L5" s="57">
        <v>719517</v>
      </c>
      <c r="M5" s="58"/>
      <c r="N5" s="14">
        <v>1457915</v>
      </c>
    </row>
    <row r="6" spans="1:15" ht="39" x14ac:dyDescent="0.15">
      <c r="A6" s="3" t="s">
        <v>30</v>
      </c>
      <c r="B6" s="57">
        <v>20028</v>
      </c>
      <c r="C6" s="58"/>
      <c r="D6" s="13">
        <v>176382</v>
      </c>
      <c r="E6" s="14"/>
      <c r="F6" s="14">
        <v>23442</v>
      </c>
      <c r="G6" s="14">
        <v>184276</v>
      </c>
      <c r="H6" s="14"/>
      <c r="I6" s="57">
        <v>210</v>
      </c>
      <c r="J6" s="58"/>
      <c r="K6" s="14">
        <v>3976</v>
      </c>
      <c r="L6" s="57">
        <v>41961</v>
      </c>
      <c r="M6" s="58"/>
      <c r="N6" s="14"/>
    </row>
    <row r="7" spans="1:15" ht="39" x14ac:dyDescent="0.15">
      <c r="A7" s="3" t="s">
        <v>31</v>
      </c>
      <c r="B7" s="57">
        <v>2329</v>
      </c>
      <c r="C7" s="58"/>
      <c r="D7" s="13"/>
      <c r="E7" s="14">
        <v>205</v>
      </c>
      <c r="F7" s="14">
        <v>7734</v>
      </c>
      <c r="G7" s="14"/>
      <c r="H7" s="14"/>
      <c r="I7" s="57"/>
      <c r="J7" s="58"/>
      <c r="K7" s="14">
        <v>672</v>
      </c>
      <c r="L7" s="57">
        <v>31</v>
      </c>
      <c r="M7" s="58"/>
      <c r="N7" s="14"/>
    </row>
    <row r="8" spans="1:15" ht="16" x14ac:dyDescent="0.15">
      <c r="A8" s="3" t="s">
        <v>32</v>
      </c>
      <c r="B8" s="57">
        <v>108295</v>
      </c>
      <c r="C8" s="58"/>
      <c r="D8" s="13">
        <v>339964</v>
      </c>
      <c r="E8" s="14">
        <v>328726</v>
      </c>
      <c r="F8" s="14">
        <v>78277</v>
      </c>
      <c r="G8" s="14">
        <v>237881</v>
      </c>
      <c r="H8" s="14">
        <v>15533</v>
      </c>
      <c r="I8" s="57">
        <v>323190</v>
      </c>
      <c r="J8" s="58"/>
      <c r="K8" s="14">
        <v>14839</v>
      </c>
      <c r="L8" s="57">
        <v>629882</v>
      </c>
      <c r="M8" s="58"/>
      <c r="N8" s="14">
        <v>1219964</v>
      </c>
    </row>
    <row r="9" spans="1:15" ht="16" x14ac:dyDescent="0.15">
      <c r="A9" s="3" t="s">
        <v>33</v>
      </c>
      <c r="B9" s="57">
        <v>10930</v>
      </c>
      <c r="C9" s="58"/>
      <c r="D9" s="13">
        <v>34608</v>
      </c>
      <c r="E9" s="14" t="s">
        <v>78</v>
      </c>
      <c r="F9" s="14">
        <v>13883</v>
      </c>
      <c r="G9" s="14">
        <v>21091</v>
      </c>
      <c r="H9" s="14">
        <v>-5898</v>
      </c>
      <c r="I9" s="57">
        <v>101941</v>
      </c>
      <c r="J9" s="58"/>
      <c r="K9" s="14">
        <v>1258</v>
      </c>
      <c r="L9" s="57">
        <v>209257</v>
      </c>
      <c r="M9" s="58"/>
      <c r="N9" s="14">
        <v>108912</v>
      </c>
    </row>
    <row r="10" spans="1:15" ht="16" x14ac:dyDescent="0.15">
      <c r="A10" s="3" t="s">
        <v>35</v>
      </c>
      <c r="B10" s="57">
        <v>55040</v>
      </c>
      <c r="C10" s="58"/>
      <c r="D10" s="13">
        <v>46929</v>
      </c>
      <c r="E10" s="14"/>
      <c r="F10" s="14">
        <v>35242</v>
      </c>
      <c r="G10" s="14">
        <v>22433</v>
      </c>
      <c r="H10" s="14">
        <v>16974</v>
      </c>
      <c r="I10" s="57">
        <v>57320</v>
      </c>
      <c r="J10" s="58"/>
      <c r="K10" s="14">
        <v>5288</v>
      </c>
      <c r="L10" s="57">
        <v>799242</v>
      </c>
      <c r="M10" s="58"/>
      <c r="N10" s="14">
        <v>77165</v>
      </c>
    </row>
    <row r="11" spans="1:15" ht="16" x14ac:dyDescent="0.15">
      <c r="A11" s="3" t="s">
        <v>36</v>
      </c>
      <c r="B11" s="57">
        <v>11215</v>
      </c>
      <c r="C11" s="58"/>
      <c r="D11" s="13">
        <v>97976</v>
      </c>
      <c r="E11" s="14">
        <v>11</v>
      </c>
      <c r="F11" s="14">
        <v>25112</v>
      </c>
      <c r="G11" s="14">
        <v>6696</v>
      </c>
      <c r="H11" s="14">
        <v>402</v>
      </c>
      <c r="I11" s="57"/>
      <c r="J11" s="58"/>
      <c r="K11" s="14">
        <v>324</v>
      </c>
      <c r="L11" s="57">
        <v>57044</v>
      </c>
      <c r="M11" s="58"/>
      <c r="N11" s="14"/>
    </row>
    <row r="12" spans="1:15" ht="26" x14ac:dyDescent="0.15">
      <c r="A12" s="3" t="s">
        <v>37</v>
      </c>
      <c r="B12" s="57">
        <v>7329</v>
      </c>
      <c r="C12" s="58"/>
      <c r="D12" s="13">
        <v>438029</v>
      </c>
      <c r="E12" s="14">
        <v>46635</v>
      </c>
      <c r="F12" s="14">
        <v>19251</v>
      </c>
      <c r="G12" s="14">
        <v>10008</v>
      </c>
      <c r="H12" s="14">
        <v>1717</v>
      </c>
      <c r="I12" s="57">
        <v>112290</v>
      </c>
      <c r="J12" s="58"/>
      <c r="K12" s="14">
        <v>109</v>
      </c>
      <c r="L12" s="57">
        <v>104287</v>
      </c>
      <c r="M12" s="58"/>
      <c r="N12" s="14">
        <v>315492</v>
      </c>
    </row>
    <row r="13" spans="1:15" ht="16" x14ac:dyDescent="0.15">
      <c r="A13" s="3" t="s">
        <v>38</v>
      </c>
      <c r="B13" s="57">
        <v>5034</v>
      </c>
      <c r="C13" s="58"/>
      <c r="D13" s="13">
        <v>118729</v>
      </c>
      <c r="E13" s="14">
        <v>4953</v>
      </c>
      <c r="F13" s="14">
        <v>464</v>
      </c>
      <c r="G13" s="14">
        <v>1175</v>
      </c>
      <c r="H13" s="14">
        <v>444</v>
      </c>
      <c r="I13" s="57">
        <v>250770</v>
      </c>
      <c r="J13" s="58"/>
      <c r="K13" s="14">
        <v>232</v>
      </c>
      <c r="L13" s="57">
        <v>132186</v>
      </c>
      <c r="M13" s="58"/>
      <c r="N13" s="14">
        <v>1325496</v>
      </c>
    </row>
    <row r="14" spans="1:15" ht="26" x14ac:dyDescent="0.15">
      <c r="A14" s="3" t="s">
        <v>39</v>
      </c>
      <c r="B14" s="57">
        <v>12262</v>
      </c>
      <c r="C14" s="58"/>
      <c r="D14" s="13">
        <v>113321</v>
      </c>
      <c r="E14" s="14">
        <v>293563</v>
      </c>
      <c r="F14" s="14">
        <v>23023</v>
      </c>
      <c r="G14" s="14">
        <v>21318</v>
      </c>
      <c r="H14" s="14">
        <v>16224</v>
      </c>
      <c r="I14" s="57">
        <v>26570</v>
      </c>
      <c r="J14" s="58"/>
      <c r="K14" s="14">
        <v>1299</v>
      </c>
      <c r="L14" s="57">
        <v>683164</v>
      </c>
      <c r="M14" s="58"/>
      <c r="N14" s="14">
        <v>12217092</v>
      </c>
    </row>
    <row r="15" spans="1:15" ht="16" x14ac:dyDescent="0.15">
      <c r="A15" s="3" t="s">
        <v>40</v>
      </c>
      <c r="B15" s="57">
        <v>123517</v>
      </c>
      <c r="C15" s="58"/>
      <c r="D15" s="13">
        <v>845780</v>
      </c>
      <c r="E15" s="14">
        <v>1120348</v>
      </c>
      <c r="F15" s="14">
        <v>142730</v>
      </c>
      <c r="G15" s="14">
        <v>112166</v>
      </c>
      <c r="H15" s="14">
        <v>69373</v>
      </c>
      <c r="I15" s="57">
        <v>532110</v>
      </c>
      <c r="J15" s="58"/>
      <c r="K15" s="14">
        <v>8830</v>
      </c>
      <c r="L15" s="57">
        <v>2228653</v>
      </c>
      <c r="M15" s="58"/>
      <c r="N15" s="14">
        <v>17945700</v>
      </c>
    </row>
    <row r="16" spans="1:15" ht="26" x14ac:dyDescent="0.15">
      <c r="A16" s="3" t="s">
        <v>41</v>
      </c>
      <c r="B16" s="57">
        <v>37463</v>
      </c>
      <c r="C16" s="58"/>
      <c r="D16" s="13">
        <v>487495</v>
      </c>
      <c r="E16" s="14">
        <v>323624</v>
      </c>
      <c r="F16" s="14">
        <v>29538</v>
      </c>
      <c r="G16" s="14">
        <v>53277</v>
      </c>
      <c r="H16" s="14">
        <v>12828</v>
      </c>
      <c r="I16" s="57">
        <v>108160</v>
      </c>
      <c r="J16" s="58"/>
      <c r="K16" s="14">
        <v>2571</v>
      </c>
      <c r="L16" s="57">
        <v>770541</v>
      </c>
      <c r="M16" s="58"/>
      <c r="N16" s="14">
        <v>935751</v>
      </c>
    </row>
    <row r="17" spans="1:14" ht="26" x14ac:dyDescent="0.15">
      <c r="A17" s="3" t="s">
        <v>42</v>
      </c>
      <c r="B17" s="57">
        <v>7093</v>
      </c>
      <c r="C17" s="58"/>
      <c r="D17" s="13">
        <v>94096</v>
      </c>
      <c r="E17" s="14">
        <v>62663</v>
      </c>
      <c r="F17" s="14">
        <v>10069</v>
      </c>
      <c r="G17" s="14">
        <v>22906</v>
      </c>
      <c r="H17" s="14">
        <v>1967</v>
      </c>
      <c r="I17" s="57">
        <v>680</v>
      </c>
      <c r="J17" s="58"/>
      <c r="K17" s="14">
        <v>2204</v>
      </c>
      <c r="L17" s="57">
        <v>82638</v>
      </c>
      <c r="M17" s="58"/>
      <c r="N17" s="14"/>
    </row>
    <row r="18" spans="1:14" ht="16" x14ac:dyDescent="0.15">
      <c r="A18" s="3" t="s">
        <v>43</v>
      </c>
      <c r="B18" s="57">
        <v>78248</v>
      </c>
      <c r="C18" s="58"/>
      <c r="D18" s="13">
        <v>330471</v>
      </c>
      <c r="E18" s="14">
        <v>664851</v>
      </c>
      <c r="F18" s="14">
        <v>100826</v>
      </c>
      <c r="G18" s="14">
        <v>55999</v>
      </c>
      <c r="H18" s="14">
        <v>26891</v>
      </c>
      <c r="I18" s="57">
        <v>420920</v>
      </c>
      <c r="J18" s="58"/>
      <c r="K18" s="14">
        <v>5635</v>
      </c>
      <c r="L18" s="57">
        <v>1229674</v>
      </c>
      <c r="M18" s="58"/>
      <c r="N18" s="14">
        <v>1182823</v>
      </c>
    </row>
    <row r="19" spans="1:14" ht="20" x14ac:dyDescent="0.15">
      <c r="A19" s="3" t="s">
        <v>44</v>
      </c>
      <c r="B19" s="57">
        <v>350</v>
      </c>
      <c r="C19" s="58"/>
      <c r="D19" s="15">
        <v>27332</v>
      </c>
      <c r="E19" s="14">
        <v>103654</v>
      </c>
      <c r="F19" s="14">
        <v>9163</v>
      </c>
      <c r="G19" s="14">
        <v>2843</v>
      </c>
      <c r="H19" s="14">
        <v>26906</v>
      </c>
      <c r="I19" s="57"/>
      <c r="J19" s="58"/>
      <c r="K19" s="14">
        <v>144</v>
      </c>
      <c r="L19" s="57"/>
      <c r="M19" s="58"/>
      <c r="N19" s="14">
        <v>1831309</v>
      </c>
    </row>
    <row r="20" spans="1:14" ht="104" x14ac:dyDescent="0.15">
      <c r="A20" s="3" t="s">
        <v>45</v>
      </c>
      <c r="B20" s="39"/>
      <c r="C20" s="40"/>
      <c r="D20" s="5"/>
      <c r="E20" s="5"/>
      <c r="F20" s="5"/>
      <c r="G20" s="5"/>
      <c r="H20" s="5"/>
      <c r="I20" s="39"/>
      <c r="J20" s="40"/>
      <c r="K20" s="5"/>
      <c r="L20" s="39"/>
      <c r="M20" s="40"/>
      <c r="N20" s="5"/>
    </row>
    <row r="21" spans="1:14" x14ac:dyDescent="0.15">
      <c r="A21" s="3"/>
      <c r="B21" s="39"/>
      <c r="C21" s="40"/>
      <c r="D21" s="5"/>
      <c r="E21" s="5"/>
      <c r="F21" s="5"/>
      <c r="G21" s="5"/>
      <c r="H21" s="5"/>
      <c r="I21" s="39"/>
      <c r="J21" s="40"/>
      <c r="K21" s="5"/>
      <c r="L21" s="39"/>
      <c r="M21" s="40"/>
      <c r="N21" s="5"/>
    </row>
    <row r="25" spans="1:14" x14ac:dyDescent="0.15">
      <c r="A25" s="24" t="s">
        <v>79</v>
      </c>
      <c r="B25" s="16">
        <f>B15-(B16+B17+B18+B19)</f>
        <v>363</v>
      </c>
    </row>
  </sheetData>
  <mergeCells count="61">
    <mergeCell ref="B21:C21"/>
    <mergeCell ref="I21:J21"/>
    <mergeCell ref="L21:M21"/>
    <mergeCell ref="B19:C19"/>
    <mergeCell ref="I19:J19"/>
    <mergeCell ref="L19:M19"/>
    <mergeCell ref="B20:C20"/>
    <mergeCell ref="I20:J20"/>
    <mergeCell ref="L20:M20"/>
    <mergeCell ref="B17:C17"/>
    <mergeCell ref="I17:J17"/>
    <mergeCell ref="L17:M17"/>
    <mergeCell ref="B18:C18"/>
    <mergeCell ref="I18:J18"/>
    <mergeCell ref="L18:M18"/>
    <mergeCell ref="B15:C15"/>
    <mergeCell ref="I15:J15"/>
    <mergeCell ref="L15:M15"/>
    <mergeCell ref="B16:C16"/>
    <mergeCell ref="I16:J16"/>
    <mergeCell ref="L16:M16"/>
    <mergeCell ref="B13:C13"/>
    <mergeCell ref="I13:J13"/>
    <mergeCell ref="L13:M13"/>
    <mergeCell ref="B14:C14"/>
    <mergeCell ref="I14:J14"/>
    <mergeCell ref="L14:M14"/>
    <mergeCell ref="B11:C11"/>
    <mergeCell ref="I11:J11"/>
    <mergeCell ref="L11:M11"/>
    <mergeCell ref="B12:C12"/>
    <mergeCell ref="I12:J12"/>
    <mergeCell ref="L12:M12"/>
    <mergeCell ref="B10:C10"/>
    <mergeCell ref="I10:J10"/>
    <mergeCell ref="L10:M10"/>
    <mergeCell ref="B6:C6"/>
    <mergeCell ref="I6:J6"/>
    <mergeCell ref="L6:M6"/>
    <mergeCell ref="B7:C7"/>
    <mergeCell ref="I7:J7"/>
    <mergeCell ref="L7:M7"/>
    <mergeCell ref="B8:C8"/>
    <mergeCell ref="I8:J8"/>
    <mergeCell ref="L8:M8"/>
    <mergeCell ref="B9:C9"/>
    <mergeCell ref="I9:J9"/>
    <mergeCell ref="L9:M9"/>
    <mergeCell ref="B4:C4"/>
    <mergeCell ref="I4:J4"/>
    <mergeCell ref="L4:M4"/>
    <mergeCell ref="B5:C5"/>
    <mergeCell ref="I5:J5"/>
    <mergeCell ref="L5:M5"/>
    <mergeCell ref="A1:O1"/>
    <mergeCell ref="B2:C2"/>
    <mergeCell ref="I2:J2"/>
    <mergeCell ref="L2:M2"/>
    <mergeCell ref="B3:C3"/>
    <mergeCell ref="I3:J3"/>
    <mergeCell ref="L3:M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E67AA-F0F2-F744-AE6A-4837E48C6E1B}">
  <dimension ref="A1:K37"/>
  <sheetViews>
    <sheetView tabSelected="1" zoomScale="125" workbookViewId="0">
      <selection activeCell="E32" sqref="E32"/>
    </sheetView>
  </sheetViews>
  <sheetFormatPr baseColWidth="10" defaultColWidth="12" defaultRowHeight="13" x14ac:dyDescent="0.15"/>
  <cols>
    <col min="1" max="1" width="58.19921875" customWidth="1"/>
    <col min="2" max="2" width="15.19921875" bestFit="1" customWidth="1"/>
    <col min="3" max="3" width="15.59765625" bestFit="1" customWidth="1"/>
    <col min="4" max="4" width="15.19921875" bestFit="1" customWidth="1"/>
    <col min="5" max="5" width="15.59765625" bestFit="1" customWidth="1"/>
    <col min="6" max="6" width="15.19921875" bestFit="1" customWidth="1"/>
    <col min="7" max="7" width="30.796875" bestFit="1" customWidth="1"/>
    <col min="8" max="10" width="15.19921875" bestFit="1" customWidth="1"/>
    <col min="11" max="11" width="16.19921875" bestFit="1" customWidth="1"/>
  </cols>
  <sheetData>
    <row r="1" spans="1:11" x14ac:dyDescent="0.15">
      <c r="A1" t="s">
        <v>80</v>
      </c>
    </row>
    <row r="2" spans="1:11" x14ac:dyDescent="0.15">
      <c r="B2" t="s">
        <v>47</v>
      </c>
      <c r="C2" t="s">
        <v>48</v>
      </c>
      <c r="D2" t="s">
        <v>49</v>
      </c>
      <c r="E2" t="s">
        <v>50</v>
      </c>
      <c r="F2" t="s">
        <v>51</v>
      </c>
      <c r="G2" t="s">
        <v>52</v>
      </c>
      <c r="H2" t="s">
        <v>53</v>
      </c>
      <c r="I2" t="s">
        <v>54</v>
      </c>
      <c r="J2" t="s">
        <v>55</v>
      </c>
      <c r="K2" t="s">
        <v>56</v>
      </c>
    </row>
    <row r="3" spans="1:11" x14ac:dyDescent="0.15">
      <c r="A3" t="s">
        <v>57</v>
      </c>
      <c r="B3" s="17" t="s">
        <v>58</v>
      </c>
      <c r="C3" s="17" t="s">
        <v>59</v>
      </c>
      <c r="D3" s="17" t="s">
        <v>59</v>
      </c>
      <c r="E3" s="17" t="s">
        <v>59</v>
      </c>
      <c r="F3" s="17" t="s">
        <v>59</v>
      </c>
      <c r="G3" s="17" t="s">
        <v>59</v>
      </c>
      <c r="H3" s="17" t="s">
        <v>59</v>
      </c>
      <c r="I3" s="17" t="s">
        <v>59</v>
      </c>
      <c r="J3" s="17" t="s">
        <v>60</v>
      </c>
      <c r="K3" s="17" t="s">
        <v>59</v>
      </c>
    </row>
    <row r="4" spans="1:11" x14ac:dyDescent="0.15">
      <c r="A4" t="s">
        <v>61</v>
      </c>
      <c r="B4" s="18">
        <v>123756</v>
      </c>
      <c r="C4" s="18">
        <v>410575</v>
      </c>
      <c r="D4" s="18">
        <v>499185</v>
      </c>
      <c r="E4" s="18">
        <v>94821</v>
      </c>
      <c r="F4" s="18">
        <v>271935</v>
      </c>
      <c r="G4" s="18">
        <v>19295</v>
      </c>
      <c r="H4" s="18">
        <v>443410</v>
      </c>
      <c r="I4" s="18">
        <v>17246</v>
      </c>
      <c r="J4" s="18">
        <v>865789</v>
      </c>
      <c r="K4" s="18">
        <v>1536362</v>
      </c>
    </row>
    <row r="5" spans="1:11" x14ac:dyDescent="0.15">
      <c r="A5" t="s">
        <v>62</v>
      </c>
      <c r="B5" s="18">
        <v>118541</v>
      </c>
      <c r="C5" s="18">
        <v>394746</v>
      </c>
      <c r="D5" s="18">
        <v>443101</v>
      </c>
      <c r="E5" s="18">
        <v>85295</v>
      </c>
      <c r="F5" s="18">
        <v>255929</v>
      </c>
      <c r="G5" s="18">
        <v>26137</v>
      </c>
      <c r="H5" s="18">
        <v>367420</v>
      </c>
      <c r="I5" s="18">
        <v>16234</v>
      </c>
      <c r="J5" s="18">
        <v>719517</v>
      </c>
      <c r="K5" s="18">
        <v>1457915</v>
      </c>
    </row>
    <row r="6" spans="1:11" x14ac:dyDescent="0.15">
      <c r="A6" t="s">
        <v>63</v>
      </c>
      <c r="B6" s="18">
        <v>20028</v>
      </c>
      <c r="C6" s="18">
        <v>176382</v>
      </c>
      <c r="D6" s="18"/>
      <c r="E6" s="18">
        <v>23442</v>
      </c>
      <c r="F6" s="18">
        <v>184276</v>
      </c>
      <c r="G6" s="18"/>
      <c r="H6" s="18">
        <v>210</v>
      </c>
      <c r="I6" s="18">
        <v>3976</v>
      </c>
      <c r="J6" s="18">
        <v>41961</v>
      </c>
      <c r="K6" s="18"/>
    </row>
    <row r="7" spans="1:11" x14ac:dyDescent="0.15">
      <c r="A7" t="s">
        <v>64</v>
      </c>
      <c r="B7" s="18">
        <v>2329</v>
      </c>
      <c r="C7" s="18"/>
      <c r="D7" s="18">
        <v>205</v>
      </c>
      <c r="E7" s="18">
        <v>7734</v>
      </c>
      <c r="F7" s="18"/>
      <c r="G7" s="18"/>
      <c r="H7" s="18"/>
      <c r="I7" s="18">
        <v>672</v>
      </c>
      <c r="J7" s="18">
        <v>31</v>
      </c>
      <c r="K7" s="18"/>
    </row>
    <row r="8" spans="1:11" x14ac:dyDescent="0.15">
      <c r="A8" t="s">
        <v>65</v>
      </c>
      <c r="B8" s="18">
        <v>108295</v>
      </c>
      <c r="C8" s="18">
        <v>339964</v>
      </c>
      <c r="D8" s="18">
        <v>328726</v>
      </c>
      <c r="E8" s="18">
        <v>78277</v>
      </c>
      <c r="F8" s="18">
        <v>237881</v>
      </c>
      <c r="G8" s="18">
        <v>15533</v>
      </c>
      <c r="H8" s="18">
        <v>323190</v>
      </c>
      <c r="I8" s="18">
        <v>14839</v>
      </c>
      <c r="J8" s="18">
        <v>629882</v>
      </c>
      <c r="K8" s="18">
        <v>1219964</v>
      </c>
    </row>
    <row r="9" spans="1:11" x14ac:dyDescent="0.15">
      <c r="A9" t="s">
        <v>66</v>
      </c>
      <c r="B9" s="18">
        <v>10930</v>
      </c>
      <c r="C9" s="18">
        <v>34608</v>
      </c>
      <c r="D9" s="18">
        <v>66002</v>
      </c>
      <c r="E9" s="18">
        <v>13883</v>
      </c>
      <c r="F9" s="18">
        <v>21091</v>
      </c>
      <c r="G9" s="18">
        <v>-5898</v>
      </c>
      <c r="H9" s="18">
        <v>101941</v>
      </c>
      <c r="I9" s="18">
        <v>1258</v>
      </c>
      <c r="J9" s="18">
        <v>209257</v>
      </c>
      <c r="K9" s="18">
        <v>108912</v>
      </c>
    </row>
    <row r="10" spans="1:11" x14ac:dyDescent="0.15">
      <c r="A10" t="s">
        <v>68</v>
      </c>
      <c r="B10" s="18">
        <v>55040</v>
      </c>
      <c r="C10" s="18">
        <v>46929</v>
      </c>
      <c r="D10" s="18">
        <v>398782</v>
      </c>
      <c r="E10" s="18">
        <v>35242</v>
      </c>
      <c r="F10" s="18">
        <v>22433</v>
      </c>
      <c r="G10" s="18">
        <v>16974</v>
      </c>
      <c r="H10" s="18">
        <v>57320</v>
      </c>
      <c r="I10" s="18">
        <v>5288</v>
      </c>
      <c r="J10" s="18">
        <v>799242</v>
      </c>
      <c r="K10" s="18">
        <v>77165</v>
      </c>
    </row>
    <row r="11" spans="1:11" x14ac:dyDescent="0.15">
      <c r="A11" t="s">
        <v>69</v>
      </c>
      <c r="B11" s="18">
        <v>11215</v>
      </c>
      <c r="C11" s="18">
        <v>97976</v>
      </c>
      <c r="D11" s="18">
        <v>11</v>
      </c>
      <c r="E11" s="18">
        <v>25112</v>
      </c>
      <c r="F11" s="18">
        <v>6696</v>
      </c>
      <c r="G11" s="18">
        <v>402</v>
      </c>
      <c r="H11" s="18"/>
      <c r="I11" s="18">
        <v>324</v>
      </c>
      <c r="J11" s="18">
        <v>57044</v>
      </c>
      <c r="K11" s="18"/>
    </row>
    <row r="12" spans="1:11" x14ac:dyDescent="0.15">
      <c r="A12" t="s">
        <v>70</v>
      </c>
      <c r="B12" s="18">
        <v>7329</v>
      </c>
      <c r="C12" s="18">
        <v>438029</v>
      </c>
      <c r="D12" s="18">
        <v>46635</v>
      </c>
      <c r="E12" s="18">
        <v>19251</v>
      </c>
      <c r="F12" s="18">
        <v>10008</v>
      </c>
      <c r="G12" s="18">
        <v>1717</v>
      </c>
      <c r="H12" s="18">
        <v>112290</v>
      </c>
      <c r="I12" s="18">
        <v>109</v>
      </c>
      <c r="J12" s="18">
        <v>104287</v>
      </c>
      <c r="K12" s="18">
        <v>315492</v>
      </c>
    </row>
    <row r="13" spans="1:11" x14ac:dyDescent="0.15">
      <c r="A13" t="s">
        <v>71</v>
      </c>
      <c r="B13" s="18">
        <v>5034</v>
      </c>
      <c r="C13" s="18">
        <v>118729</v>
      </c>
      <c r="D13" s="18">
        <v>4953</v>
      </c>
      <c r="E13" s="18">
        <v>464</v>
      </c>
      <c r="F13" s="18">
        <v>1175</v>
      </c>
      <c r="G13" s="18">
        <v>444</v>
      </c>
      <c r="H13" s="18">
        <v>250770</v>
      </c>
      <c r="I13" s="18">
        <v>232</v>
      </c>
      <c r="J13" s="18">
        <v>132186</v>
      </c>
      <c r="K13" s="18">
        <v>1325496</v>
      </c>
    </row>
    <row r="14" spans="1:11" x14ac:dyDescent="0.15">
      <c r="A14" t="s">
        <v>72</v>
      </c>
      <c r="B14" s="18">
        <v>12262</v>
      </c>
      <c r="C14" s="18">
        <v>113321</v>
      </c>
      <c r="D14" s="18">
        <v>293563</v>
      </c>
      <c r="E14" s="18">
        <v>23023</v>
      </c>
      <c r="F14" s="18">
        <v>21318</v>
      </c>
      <c r="G14" s="18">
        <v>16224</v>
      </c>
      <c r="H14" s="18">
        <v>26570</v>
      </c>
      <c r="I14" s="18">
        <v>1299</v>
      </c>
      <c r="J14" s="18">
        <v>683164</v>
      </c>
      <c r="K14" s="18">
        <v>12217092</v>
      </c>
    </row>
    <row r="15" spans="1:11" x14ac:dyDescent="0.15">
      <c r="A15" s="20" t="s">
        <v>73</v>
      </c>
      <c r="B15" s="18">
        <v>123517</v>
      </c>
      <c r="C15" s="18">
        <v>845780</v>
      </c>
      <c r="D15" s="18">
        <v>1120348</v>
      </c>
      <c r="E15" s="18">
        <v>142730</v>
      </c>
      <c r="F15" s="18">
        <v>112166</v>
      </c>
      <c r="G15" s="18">
        <v>69373</v>
      </c>
      <c r="H15" s="18">
        <v>532110</v>
      </c>
      <c r="I15" s="18">
        <v>8830</v>
      </c>
      <c r="J15" s="18">
        <v>2228653</v>
      </c>
      <c r="K15" s="18">
        <v>17945700</v>
      </c>
    </row>
    <row r="16" spans="1:11" x14ac:dyDescent="0.15">
      <c r="A16" t="s">
        <v>74</v>
      </c>
      <c r="B16" s="18">
        <v>37463</v>
      </c>
      <c r="C16" s="18">
        <v>487495</v>
      </c>
      <c r="D16" s="18">
        <v>323624</v>
      </c>
      <c r="E16" s="18">
        <v>29538</v>
      </c>
      <c r="F16" s="18">
        <v>53277</v>
      </c>
      <c r="G16" s="18">
        <v>12828</v>
      </c>
      <c r="H16" s="18">
        <v>108160</v>
      </c>
      <c r="I16" s="18">
        <v>2571</v>
      </c>
      <c r="J16" s="18">
        <v>770541</v>
      </c>
      <c r="K16" s="18">
        <v>935751</v>
      </c>
    </row>
    <row r="17" spans="1:11" x14ac:dyDescent="0.15">
      <c r="A17" t="s">
        <v>75</v>
      </c>
      <c r="B17" s="18">
        <v>7093</v>
      </c>
      <c r="C17" s="18">
        <v>94096</v>
      </c>
      <c r="D17" s="18">
        <v>62663</v>
      </c>
      <c r="E17" s="18">
        <v>10069</v>
      </c>
      <c r="F17" s="18">
        <v>22906</v>
      </c>
      <c r="G17" s="18">
        <v>1967</v>
      </c>
      <c r="H17" s="18">
        <v>680</v>
      </c>
      <c r="I17" s="18">
        <v>2204</v>
      </c>
      <c r="J17" s="18">
        <v>82638</v>
      </c>
      <c r="K17" s="18"/>
    </row>
    <row r="18" spans="1:11" x14ac:dyDescent="0.15">
      <c r="A18" t="s">
        <v>76</v>
      </c>
      <c r="B18" s="18">
        <v>78248</v>
      </c>
      <c r="C18" s="18">
        <v>330471</v>
      </c>
      <c r="D18" s="18">
        <v>664851</v>
      </c>
      <c r="E18" s="18">
        <v>100826</v>
      </c>
      <c r="F18" s="18">
        <v>55999</v>
      </c>
      <c r="G18" s="18">
        <v>26891</v>
      </c>
      <c r="H18" s="18">
        <v>420920</v>
      </c>
      <c r="I18" s="18">
        <v>5635</v>
      </c>
      <c r="J18" s="18">
        <v>1229674</v>
      </c>
      <c r="K18" s="18">
        <v>1182823</v>
      </c>
    </row>
    <row r="19" spans="1:11" x14ac:dyDescent="0.15">
      <c r="A19" t="s">
        <v>77</v>
      </c>
      <c r="B19" s="18">
        <v>350</v>
      </c>
      <c r="C19" s="18">
        <v>27332</v>
      </c>
      <c r="D19" s="18">
        <v>103654</v>
      </c>
      <c r="E19" s="18">
        <v>9163</v>
      </c>
      <c r="F19" s="18">
        <v>2843</v>
      </c>
      <c r="G19" s="18">
        <v>26906</v>
      </c>
      <c r="H19" s="18"/>
      <c r="I19" s="18">
        <v>144</v>
      </c>
      <c r="J19" s="18"/>
      <c r="K19" s="18">
        <v>1831309</v>
      </c>
    </row>
    <row r="22" spans="1:11" x14ac:dyDescent="0.15">
      <c r="B22" s="20" t="s">
        <v>81</v>
      </c>
      <c r="C22" s="20" t="s">
        <v>82</v>
      </c>
      <c r="D22" s="20" t="s">
        <v>83</v>
      </c>
      <c r="E22" s="20" t="s">
        <v>84</v>
      </c>
      <c r="F22" s="20" t="s">
        <v>85</v>
      </c>
      <c r="G22" s="20" t="s">
        <v>86</v>
      </c>
      <c r="H22" s="20" t="s">
        <v>87</v>
      </c>
      <c r="I22" s="20" t="s">
        <v>88</v>
      </c>
      <c r="J22" s="20" t="s">
        <v>89</v>
      </c>
      <c r="K22" s="20" t="s">
        <v>90</v>
      </c>
    </row>
    <row r="23" spans="1:11" x14ac:dyDescent="0.15">
      <c r="A23" s="20" t="s">
        <v>91</v>
      </c>
      <c r="B23" s="16">
        <f>(B11+B12+B13+B14)/B16</f>
        <v>0.95667725489149291</v>
      </c>
      <c r="C23" s="16">
        <f t="shared" ref="C23:K23" si="0">(C11+C12+C13+C14)/C16</f>
        <v>1.5755135950112309</v>
      </c>
      <c r="D23" s="16">
        <f t="shared" si="0"/>
        <v>1.0665525424566782</v>
      </c>
      <c r="E23" s="16">
        <f>(E11+E12+E13+E14)/E16</f>
        <v>2.2970410996005146</v>
      </c>
      <c r="F23" s="16">
        <f t="shared" si="0"/>
        <v>0.73572085515325558</v>
      </c>
      <c r="G23" s="16">
        <f t="shared" si="0"/>
        <v>1.4645307140629873</v>
      </c>
      <c r="H23" s="16">
        <f t="shared" si="0"/>
        <v>3.6023483727810652</v>
      </c>
      <c r="I23" s="16">
        <f t="shared" si="0"/>
        <v>0.76390509529366002</v>
      </c>
      <c r="J23" s="16">
        <f t="shared" si="0"/>
        <v>1.2675263224150304</v>
      </c>
      <c r="K23" s="16">
        <f t="shared" si="0"/>
        <v>14.809580753854391</v>
      </c>
    </row>
    <row r="24" spans="1:11" x14ac:dyDescent="0.15">
      <c r="A24" s="20" t="s">
        <v>118</v>
      </c>
      <c r="B24" s="19">
        <f>B9/B4</f>
        <v>8.8318950192313908E-2</v>
      </c>
      <c r="C24" s="19">
        <f t="shared" ref="C24:K24" si="1">C9/C4</f>
        <v>8.4291542349144488E-2</v>
      </c>
      <c r="D24" s="19">
        <f t="shared" si="1"/>
        <v>0.13221951781403687</v>
      </c>
      <c r="E24" s="19">
        <f t="shared" si="1"/>
        <v>0.14641271448307863</v>
      </c>
      <c r="F24" s="19">
        <f t="shared" si="1"/>
        <v>7.7558975490466475E-2</v>
      </c>
      <c r="G24" s="19">
        <f t="shared" si="1"/>
        <v>-0.3056750453485359</v>
      </c>
      <c r="H24" s="19">
        <f t="shared" si="1"/>
        <v>0.22990234771430504</v>
      </c>
      <c r="I24" s="19">
        <f t="shared" si="1"/>
        <v>7.294445088716224E-2</v>
      </c>
      <c r="J24" s="19">
        <f t="shared" si="1"/>
        <v>0.24169514743199555</v>
      </c>
      <c r="K24" s="19">
        <f t="shared" si="1"/>
        <v>7.0889542959276519E-2</v>
      </c>
    </row>
    <row r="25" spans="1:11" x14ac:dyDescent="0.15">
      <c r="A25" s="20" t="s">
        <v>92</v>
      </c>
      <c r="B25" s="16">
        <f>B4/B10</f>
        <v>2.2484738372093025</v>
      </c>
      <c r="C25" s="16">
        <f t="shared" ref="C25:K25" si="2">C4/C10</f>
        <v>8.7488546527733391</v>
      </c>
      <c r="D25" s="16">
        <f t="shared" si="2"/>
        <v>1.2517741522937345</v>
      </c>
      <c r="E25" s="16">
        <f t="shared" si="2"/>
        <v>2.6905680721865957</v>
      </c>
      <c r="F25" s="16">
        <f t="shared" si="2"/>
        <v>12.122096910801051</v>
      </c>
      <c r="G25" s="16">
        <f t="shared" si="2"/>
        <v>1.1367385412984565</v>
      </c>
      <c r="H25" s="16">
        <f t="shared" si="2"/>
        <v>7.7356943475226796</v>
      </c>
      <c r="I25" s="16">
        <f t="shared" si="2"/>
        <v>3.2613464447806355</v>
      </c>
      <c r="J25" s="16">
        <f t="shared" si="2"/>
        <v>1.0832626413526816</v>
      </c>
      <c r="K25" s="16">
        <f t="shared" si="2"/>
        <v>19.910088770815783</v>
      </c>
    </row>
    <row r="26" spans="1:11" x14ac:dyDescent="0.15">
      <c r="A26" s="20" t="s">
        <v>93</v>
      </c>
      <c r="B26" s="16">
        <f>365/(B4/B12)</f>
        <v>21.615800446038978</v>
      </c>
      <c r="C26" s="16">
        <f t="shared" ref="C26:K26" si="3">365/(C4/C12)</f>
        <v>389.40652743104181</v>
      </c>
      <c r="D26" s="16">
        <f t="shared" si="3"/>
        <v>34.099131584482706</v>
      </c>
      <c r="E26" s="16">
        <f>365/(E4/E12)</f>
        <v>74.103995950264178</v>
      </c>
      <c r="F26" s="16">
        <f t="shared" si="3"/>
        <v>13.43306304815489</v>
      </c>
      <c r="G26" s="16">
        <f t="shared" si="3"/>
        <v>32.480176211453745</v>
      </c>
      <c r="H26" s="16">
        <f t="shared" si="3"/>
        <v>92.433301008096336</v>
      </c>
      <c r="I26" s="16">
        <f t="shared" si="3"/>
        <v>2.3069117476516294</v>
      </c>
      <c r="J26" s="16">
        <f t="shared" si="3"/>
        <v>43.965394570732592</v>
      </c>
      <c r="K26" s="16">
        <f t="shared" si="3"/>
        <v>74.952765038447978</v>
      </c>
    </row>
    <row r="27" spans="1:11" x14ac:dyDescent="0.15">
      <c r="A27" s="20" t="s">
        <v>94</v>
      </c>
      <c r="B27" s="16">
        <f>365/((B6+B7)/B17)</f>
        <v>115.80019680636937</v>
      </c>
      <c r="C27" s="16">
        <f t="shared" ref="C27:K27" si="4">365/((C6+C7)/C17)</f>
        <v>194.71964259391549</v>
      </c>
      <c r="D27" s="16">
        <f>365/((D6+D7)/D17)</f>
        <v>111570.70731707317</v>
      </c>
      <c r="E27" s="16">
        <f t="shared" si="4"/>
        <v>117.88507185014113</v>
      </c>
      <c r="F27" s="16">
        <f t="shared" si="4"/>
        <v>45.370476893355615</v>
      </c>
      <c r="G27" s="16" t="e">
        <f t="shared" si="4"/>
        <v>#DIV/0!</v>
      </c>
      <c r="H27" s="16">
        <f t="shared" si="4"/>
        <v>1181.9047619047619</v>
      </c>
      <c r="I27" s="16">
        <f t="shared" si="4"/>
        <v>173.07659208261617</v>
      </c>
      <c r="J27" s="16">
        <f t="shared" si="4"/>
        <v>718.30039055058103</v>
      </c>
      <c r="K27" s="16" t="e">
        <f t="shared" si="4"/>
        <v>#DIV/0!</v>
      </c>
    </row>
    <row r="28" spans="1:11" x14ac:dyDescent="0.15">
      <c r="A28" s="20" t="s">
        <v>95</v>
      </c>
      <c r="B28" s="22">
        <f>365/(B4/B11)</f>
        <v>33.076982126119141</v>
      </c>
      <c r="C28" s="22">
        <f t="shared" ref="C28:K28" si="5">365/(C4/C11)</f>
        <v>87.100383608354136</v>
      </c>
      <c r="D28" s="22">
        <f t="shared" si="5"/>
        <v>8.0431102697396759E-3</v>
      </c>
      <c r="E28" s="22">
        <f t="shared" si="5"/>
        <v>96.665084738612748</v>
      </c>
      <c r="F28" s="22">
        <f t="shared" si="5"/>
        <v>8.9875889458878042</v>
      </c>
      <c r="G28" s="22">
        <f t="shared" si="5"/>
        <v>7.6045607670380928</v>
      </c>
      <c r="H28" s="22" t="e">
        <f t="shared" si="5"/>
        <v>#DIV/0!</v>
      </c>
      <c r="I28" s="22">
        <f t="shared" si="5"/>
        <v>6.8572422590745683</v>
      </c>
      <c r="J28" s="22">
        <f t="shared" si="5"/>
        <v>24.048653886801521</v>
      </c>
      <c r="K28" s="22" t="e">
        <f t="shared" si="5"/>
        <v>#DIV/0!</v>
      </c>
    </row>
    <row r="29" spans="1:11" x14ac:dyDescent="0.15">
      <c r="A29" s="20" t="s">
        <v>96</v>
      </c>
      <c r="B29" s="16">
        <f>B15/B18</f>
        <v>1.5785323586545343</v>
      </c>
      <c r="C29" s="16">
        <f t="shared" ref="B29:K29" si="6">C15/C18</f>
        <v>2.5593168538237849</v>
      </c>
      <c r="D29" s="16">
        <f t="shared" si="6"/>
        <v>1.6851114009003521</v>
      </c>
      <c r="E29" s="16">
        <f t="shared" si="6"/>
        <v>1.4156070854739848</v>
      </c>
      <c r="F29" s="16">
        <f t="shared" si="6"/>
        <v>2.0030000535723853</v>
      </c>
      <c r="G29" s="16">
        <f t="shared" si="6"/>
        <v>2.5797850581979103</v>
      </c>
      <c r="H29" s="16">
        <f t="shared" si="6"/>
        <v>1.2641594602299724</v>
      </c>
      <c r="I29" s="16">
        <f t="shared" si="6"/>
        <v>1.5669920141969831</v>
      </c>
      <c r="J29" s="16">
        <f t="shared" si="6"/>
        <v>1.8123933660466107</v>
      </c>
      <c r="K29" s="16">
        <f t="shared" si="6"/>
        <v>15.171923440785308</v>
      </c>
    </row>
    <row r="30" spans="1:11" x14ac:dyDescent="0.15">
      <c r="A30" s="20" t="s">
        <v>97</v>
      </c>
      <c r="B30" s="21">
        <f>B9/B18</f>
        <v>0.13968408138227176</v>
      </c>
      <c r="C30" s="21">
        <f t="shared" ref="B30:K30" si="7">C9/C18</f>
        <v>0.10472325862178528</v>
      </c>
      <c r="D30" s="21">
        <f t="shared" si="7"/>
        <v>9.9273371025989279E-2</v>
      </c>
      <c r="E30" s="21">
        <f t="shared" si="7"/>
        <v>0.13769265863963659</v>
      </c>
      <c r="F30" s="21">
        <f t="shared" si="7"/>
        <v>0.37663172556652796</v>
      </c>
      <c r="G30" s="21">
        <f t="shared" si="7"/>
        <v>-0.21932988732289613</v>
      </c>
      <c r="H30" s="21">
        <f t="shared" si="7"/>
        <v>0.24218616364154708</v>
      </c>
      <c r="I30" s="21">
        <f t="shared" si="7"/>
        <v>0.22324755989352263</v>
      </c>
      <c r="J30" s="21">
        <f t="shared" si="7"/>
        <v>0.17017274497143145</v>
      </c>
      <c r="K30" s="21">
        <f t="shared" si="7"/>
        <v>9.2078020126426352E-2</v>
      </c>
    </row>
    <row r="33" spans="1:11" x14ac:dyDescent="0.15">
      <c r="B33" s="16"/>
      <c r="C33" s="16"/>
      <c r="D33" s="16"/>
      <c r="E33" s="16"/>
      <c r="F33" s="16"/>
      <c r="G33" s="16"/>
      <c r="H33" s="16"/>
      <c r="I33" s="16"/>
      <c r="J33" s="16"/>
      <c r="K33" s="16"/>
    </row>
    <row r="37" spans="1:11" x14ac:dyDescent="0.15">
      <c r="A37" s="24"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141DE-474A-5D47-85A3-43BD5528BADB}">
  <dimension ref="A1:D6"/>
  <sheetViews>
    <sheetView workbookViewId="0">
      <selection activeCell="B10" sqref="B10"/>
    </sheetView>
  </sheetViews>
  <sheetFormatPr baseColWidth="10" defaultColWidth="12" defaultRowHeight="13" x14ac:dyDescent="0.15"/>
  <cols>
    <col min="1" max="1" width="9" customWidth="1"/>
    <col min="2" max="2" width="16.796875" bestFit="1" customWidth="1"/>
    <col min="3" max="3" width="56.19921875" customWidth="1"/>
    <col min="4" max="4" width="97" customWidth="1"/>
  </cols>
  <sheetData>
    <row r="1" spans="1:4" x14ac:dyDescent="0.15">
      <c r="A1" s="20" t="s">
        <v>99</v>
      </c>
      <c r="B1" s="20" t="s">
        <v>100</v>
      </c>
      <c r="C1" s="20" t="s">
        <v>101</v>
      </c>
      <c r="D1" s="20" t="s">
        <v>102</v>
      </c>
    </row>
    <row r="2" spans="1:4" x14ac:dyDescent="0.15">
      <c r="A2" t="s">
        <v>48</v>
      </c>
      <c r="B2" t="s">
        <v>103</v>
      </c>
      <c r="C2" s="24" t="s">
        <v>104</v>
      </c>
      <c r="D2" t="s">
        <v>105</v>
      </c>
    </row>
    <row r="3" spans="1:4" x14ac:dyDescent="0.15">
      <c r="A3" t="s">
        <v>50</v>
      </c>
      <c r="B3" t="s">
        <v>106</v>
      </c>
      <c r="C3" t="s">
        <v>107</v>
      </c>
      <c r="D3" t="s">
        <v>108</v>
      </c>
    </row>
    <row r="4" spans="1:4" x14ac:dyDescent="0.15">
      <c r="A4" t="s">
        <v>55</v>
      </c>
      <c r="B4" t="s">
        <v>109</v>
      </c>
      <c r="C4" t="s">
        <v>110</v>
      </c>
      <c r="D4" t="s">
        <v>111</v>
      </c>
    </row>
    <row r="5" spans="1:4" x14ac:dyDescent="0.15">
      <c r="A5" t="s">
        <v>47</v>
      </c>
      <c r="B5" t="s">
        <v>112</v>
      </c>
      <c r="C5" t="s">
        <v>113</v>
      </c>
      <c r="D5" t="s">
        <v>114</v>
      </c>
    </row>
    <row r="6" spans="1:4" x14ac:dyDescent="0.15">
      <c r="A6" t="s">
        <v>51</v>
      </c>
      <c r="B6" t="s">
        <v>115</v>
      </c>
      <c r="C6" t="s">
        <v>116</v>
      </c>
      <c r="D6" t="s">
        <v>117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Table 1</vt:lpstr>
      <vt:lpstr>Sheet3</vt:lpstr>
      <vt:lpstr>Sheet1</vt:lpstr>
      <vt:lpstr>Sheet2</vt:lpstr>
      <vt:lpstr>Sheet4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Monika</cp:lastModifiedBy>
  <cp:revision/>
  <dcterms:created xsi:type="dcterms:W3CDTF">2024-06-19T10:05:10Z</dcterms:created>
  <dcterms:modified xsi:type="dcterms:W3CDTF">2024-07-06T19:38:16Z</dcterms:modified>
  <cp:category/>
  <cp:contentStatus/>
</cp:coreProperties>
</file>