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activeTab="1"/>
  </bookViews>
  <sheets>
    <sheet name="Sheet2" sheetId="2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I28" i="2"/>
  <c r="I26"/>
  <c r="I25"/>
  <c r="I24"/>
  <c r="I23"/>
  <c r="O8"/>
  <c r="O9"/>
  <c r="O10"/>
  <c r="O11"/>
  <c r="O12"/>
  <c r="O13"/>
  <c r="O14"/>
  <c r="O15"/>
  <c r="O16"/>
  <c r="O17"/>
  <c r="O18"/>
  <c r="O7"/>
  <c r="J8"/>
  <c r="J9"/>
  <c r="J10"/>
  <c r="J11"/>
  <c r="J12"/>
  <c r="J13"/>
  <c r="J14"/>
  <c r="J15"/>
  <c r="J16"/>
  <c r="J17"/>
  <c r="J18"/>
  <c r="J7"/>
  <c r="I8"/>
  <c r="I9"/>
  <c r="I10"/>
  <c r="I11"/>
  <c r="I12"/>
  <c r="I13"/>
  <c r="I14"/>
  <c r="I15"/>
  <c r="I16"/>
  <c r="I17"/>
  <c r="I18"/>
  <c r="I7"/>
  <c r="I29"/>
  <c r="I30" l="1"/>
  <c r="I27"/>
</calcChain>
</file>

<file path=xl/sharedStrings.xml><?xml version="1.0" encoding="utf-8"?>
<sst xmlns="http://schemas.openxmlformats.org/spreadsheetml/2006/main" count="59" uniqueCount="48">
  <si>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</si>
  <si>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</si>
  <si>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</si>
  <si>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</si>
  <si>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</si>
  <si>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</si>
  <si>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</si>
  <si>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</si>
  <si>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</si>
  <si>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</si>
  <si>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</si>
  <si>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</si>
  <si>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D, F</t>
  </si>
  <si>
    <t>I, K</t>
  </si>
  <si>
    <t>Optimistic</t>
  </si>
  <si>
    <t>Most likely</t>
  </si>
  <si>
    <t>Pessimistic</t>
  </si>
  <si>
    <t>Crash cost/day</t>
  </si>
  <si>
    <t>Early Start</t>
  </si>
  <si>
    <t>Early Finish</t>
  </si>
  <si>
    <t>Late start</t>
  </si>
  <si>
    <t>Late finish</t>
  </si>
  <si>
    <t>Expected Value</t>
  </si>
  <si>
    <t>Variance</t>
  </si>
  <si>
    <t>Length of critical path</t>
  </si>
  <si>
    <t>Deviation</t>
  </si>
  <si>
    <t>Expected Duration</t>
  </si>
  <si>
    <t>Prob(270)</t>
  </si>
  <si>
    <t>Crashing from 260 to 250 days</t>
  </si>
  <si>
    <t>Total Crashing Cost</t>
  </si>
  <si>
    <t>Activity</t>
  </si>
  <si>
    <t>Predesessor</t>
  </si>
  <si>
    <t>Crashing from 250 to 240 days</t>
  </si>
  <si>
    <t>Slack</t>
  </si>
  <si>
    <t>Expected Value (250 Days)</t>
  </si>
  <si>
    <t>Bonding, Insurance, tax structuring</t>
  </si>
  <si>
    <t>Foundation, concrete footings for boxes</t>
  </si>
  <si>
    <t>Upgrading skybox stadium seating</t>
  </si>
  <si>
    <t>Upgrading walkways, stairwells, elevators</t>
  </si>
  <si>
    <t>Interior wiring, Lathes</t>
  </si>
  <si>
    <t>Inspection approvals</t>
  </si>
  <si>
    <t>Plumbing</t>
  </si>
  <si>
    <t>Painting</t>
  </si>
  <si>
    <t>Hardware/AC/metal workings</t>
  </si>
  <si>
    <t>Tile/carpet/windows</t>
  </si>
  <si>
    <t xml:space="preserve">Inspection  </t>
  </si>
  <si>
    <t>Final detail work/cleanup</t>
  </si>
  <si>
    <t>Activity Name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</si>
</sst>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164" fontId="0" fillId="0" borderId="1" xfId="0" applyNumberForma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vertical="center"/>
    </xf>
    <xf numFmtId="0" fontId="0" fillId="0" borderId="1" xfId="0" applyFill="1" applyBorder="1"/>
    <xf numFmtId="0" fontId="1" fillId="2" borderId="1" xfId="0" applyFont="1" applyFill="1" applyBorder="1"/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center"/>
    </xf>
    <xf numFmtId="2" fontId="1" fillId="0" borderId="1" xfId="0" applyNumberFormat="1" applyFont="1" applyBorder="1"/>
    <xf numFmtId="0" fontId="1" fillId="3" borderId="1" xfId="0" applyFont="1" applyFill="1" applyBorder="1"/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6:Q30"/>
  <sheetViews>
    <sheetView workbookViewId="0">
      <selection activeCell="I30" sqref="I30"/>
    </sheetView>
  </sheetViews>
  <sheetFormatPr defaultRowHeight="14.4"/>
  <cols>
    <col min="2" max="2" width="35.21875" bestFit="1" customWidth="1"/>
    <col min="4" max="4" width="10.77734375" bestFit="1" customWidth="1"/>
    <col min="5" max="5" width="9.21875" bestFit="1" customWidth="1"/>
    <col min="6" max="7" width="9.77734375" bestFit="1" customWidth="1"/>
    <col min="8" max="8" width="16.109375" bestFit="1" customWidth="1"/>
    <col min="9" max="9" width="13.21875" customWidth="1"/>
    <col min="10" max="10" width="8.109375" bestFit="1" customWidth="1"/>
    <col min="12" max="12" width="10" bestFit="1" customWidth="1"/>
    <col min="15" max="15" width="7.21875" customWidth="1"/>
    <col min="16" max="16" width="13.5546875" bestFit="1" customWidth="1"/>
    <col min="17" max="17" width="14.109375" customWidth="1"/>
  </cols>
  <sheetData>
    <row r="6" spans="1:17" ht="28.8">
      <c r="B6" s="2" t="s">
        <v>47</v>
      </c>
      <c r="C6" s="1" t="s">
        <v>30</v>
      </c>
      <c r="D6" s="1" t="s">
        <v>31</v>
      </c>
      <c r="E6" s="1" t="s">
        <v>14</v>
      </c>
      <c r="F6" s="1" t="s">
        <v>15</v>
      </c>
      <c r="G6" s="1" t="s">
        <v>16</v>
      </c>
      <c r="H6" s="1" t="s">
        <v>17</v>
      </c>
      <c r="I6" s="1" t="s">
        <v>22</v>
      </c>
      <c r="J6" s="1" t="s">
        <v>23</v>
      </c>
      <c r="K6" s="1" t="s">
        <v>18</v>
      </c>
      <c r="L6" s="1" t="s">
        <v>19</v>
      </c>
      <c r="M6" s="1" t="s">
        <v>20</v>
      </c>
      <c r="N6" s="1" t="s">
        <v>21</v>
      </c>
      <c r="O6" s="12" t="s">
        <v>33</v>
      </c>
      <c r="P6" s="15" t="s">
        <v>34</v>
      </c>
      <c r="Q6" s="15" t="s">
        <v>34</v>
      </c>
    </row>
    <row r="7" spans="1:17">
      <c r="A7">
        <v>1</v>
      </c>
      <c r="B7" s="1" t="s">
        <v>35</v>
      </c>
      <c r="C7" s="5" t="s">
        <v>0</v>
      </c>
      <c r="D7" s="5"/>
      <c r="E7" s="6">
        <v>20</v>
      </c>
      <c r="F7" s="6">
        <v>30</v>
      </c>
      <c r="G7" s="6">
        <v>40</v>
      </c>
      <c r="H7" s="10">
        <v>1500</v>
      </c>
      <c r="I7" s="6">
        <f>(E7+4*F7+G7)/6</f>
        <v>30</v>
      </c>
      <c r="J7" s="13">
        <f>POWER((G7-E7)/6,2)</f>
        <v>11.111111111111112</v>
      </c>
      <c r="K7" s="6">
        <v>0</v>
      </c>
      <c r="L7" s="6">
        <v>30</v>
      </c>
      <c r="M7" s="6">
        <v>0</v>
      </c>
      <c r="N7" s="6">
        <v>30</v>
      </c>
      <c r="O7" s="6">
        <f>M7-K7</f>
        <v>0</v>
      </c>
      <c r="P7" s="6">
        <v>20</v>
      </c>
      <c r="Q7" s="6">
        <v>20</v>
      </c>
    </row>
    <row r="8" spans="1:17">
      <c r="A8">
        <v>2</v>
      </c>
      <c r="B8" s="1" t="s">
        <v>36</v>
      </c>
      <c r="C8" s="2" t="s">
        <v>1</v>
      </c>
      <c r="D8" s="2" t="s">
        <v>0</v>
      </c>
      <c r="E8" s="1">
        <v>20</v>
      </c>
      <c r="F8" s="1">
        <v>65</v>
      </c>
      <c r="G8" s="1">
        <v>80</v>
      </c>
      <c r="H8" s="1">
        <v>3500</v>
      </c>
      <c r="I8" s="1">
        <f t="shared" ref="I8:I18" si="0">(E8+4*F8+G8)/6</f>
        <v>60</v>
      </c>
      <c r="J8" s="3">
        <f t="shared" ref="J8:J18" si="1">POWER((G8-E8)/6,2)</f>
        <v>100</v>
      </c>
      <c r="K8" s="1">
        <v>30</v>
      </c>
      <c r="L8" s="1">
        <v>90</v>
      </c>
      <c r="M8" s="1">
        <v>59.9</v>
      </c>
      <c r="N8" s="1">
        <v>119.9</v>
      </c>
      <c r="O8" s="1">
        <f t="shared" ref="O8:O18" si="2">M8-K8</f>
        <v>29.9</v>
      </c>
      <c r="P8" s="1">
        <v>60</v>
      </c>
      <c r="Q8" s="1">
        <v>60</v>
      </c>
    </row>
    <row r="9" spans="1:17">
      <c r="A9">
        <v>3</v>
      </c>
      <c r="B9" s="1" t="s">
        <v>37</v>
      </c>
      <c r="C9" s="5" t="s">
        <v>2</v>
      </c>
      <c r="D9" s="5" t="s">
        <v>0</v>
      </c>
      <c r="E9" s="6">
        <v>50</v>
      </c>
      <c r="F9" s="6">
        <v>60</v>
      </c>
      <c r="G9" s="6">
        <v>100</v>
      </c>
      <c r="H9" s="6">
        <v>4000</v>
      </c>
      <c r="I9" s="6">
        <f t="shared" si="0"/>
        <v>65</v>
      </c>
      <c r="J9" s="13">
        <f t="shared" si="1"/>
        <v>69.444444444444457</v>
      </c>
      <c r="K9" s="6">
        <v>30</v>
      </c>
      <c r="L9" s="6">
        <v>95</v>
      </c>
      <c r="M9" s="6">
        <v>30</v>
      </c>
      <c r="N9" s="6">
        <v>95</v>
      </c>
      <c r="O9" s="6">
        <f t="shared" si="2"/>
        <v>0</v>
      </c>
      <c r="P9" s="6">
        <v>65</v>
      </c>
      <c r="Q9" s="6">
        <v>65</v>
      </c>
    </row>
    <row r="10" spans="1:17">
      <c r="A10">
        <v>4</v>
      </c>
      <c r="B10" s="1" t="s">
        <v>38</v>
      </c>
      <c r="C10" s="5" t="s">
        <v>3</v>
      </c>
      <c r="D10" s="5" t="s">
        <v>2</v>
      </c>
      <c r="E10" s="6">
        <v>30</v>
      </c>
      <c r="F10" s="6">
        <v>50</v>
      </c>
      <c r="G10" s="6">
        <v>100</v>
      </c>
      <c r="H10" s="14">
        <v>1900</v>
      </c>
      <c r="I10" s="6">
        <f t="shared" si="0"/>
        <v>55</v>
      </c>
      <c r="J10" s="13">
        <f t="shared" si="1"/>
        <v>136.11111111111109</v>
      </c>
      <c r="K10" s="6">
        <v>95</v>
      </c>
      <c r="L10" s="6">
        <v>150</v>
      </c>
      <c r="M10" s="6">
        <v>95</v>
      </c>
      <c r="N10" s="6">
        <v>150</v>
      </c>
      <c r="O10" s="6">
        <f t="shared" si="2"/>
        <v>0</v>
      </c>
      <c r="P10" s="6">
        <v>55</v>
      </c>
      <c r="Q10" s="6">
        <v>45</v>
      </c>
    </row>
    <row r="11" spans="1:17">
      <c r="A11">
        <v>5</v>
      </c>
      <c r="B11" s="1" t="s">
        <v>39</v>
      </c>
      <c r="C11" s="2" t="s">
        <v>4</v>
      </c>
      <c r="D11" s="2" t="s">
        <v>1</v>
      </c>
      <c r="E11" s="1">
        <v>25</v>
      </c>
      <c r="F11" s="1">
        <v>30</v>
      </c>
      <c r="G11" s="1">
        <v>35</v>
      </c>
      <c r="H11" s="1">
        <v>9500</v>
      </c>
      <c r="I11" s="1">
        <f t="shared" si="0"/>
        <v>30</v>
      </c>
      <c r="J11" s="3">
        <f t="shared" si="1"/>
        <v>2.7777777777777781</v>
      </c>
      <c r="K11" s="1">
        <v>90</v>
      </c>
      <c r="L11" s="1">
        <v>120</v>
      </c>
      <c r="M11" s="1">
        <v>119.9</v>
      </c>
      <c r="N11" s="1">
        <v>149.9</v>
      </c>
      <c r="O11" s="1">
        <f t="shared" si="2"/>
        <v>29.900000000000006</v>
      </c>
      <c r="P11" s="1">
        <v>30</v>
      </c>
      <c r="Q11" s="1">
        <v>30</v>
      </c>
    </row>
    <row r="12" spans="1:17">
      <c r="A12">
        <v>6</v>
      </c>
      <c r="B12" s="1" t="s">
        <v>40</v>
      </c>
      <c r="C12" s="2" t="s">
        <v>5</v>
      </c>
      <c r="D12" s="2" t="s">
        <v>4</v>
      </c>
      <c r="E12" s="1">
        <v>0.1</v>
      </c>
      <c r="F12" s="1">
        <v>0.1</v>
      </c>
      <c r="G12" s="1">
        <v>0.1</v>
      </c>
      <c r="H12" s="1">
        <v>0</v>
      </c>
      <c r="I12" s="1">
        <f t="shared" si="0"/>
        <v>9.9999999999999992E-2</v>
      </c>
      <c r="J12" s="3">
        <f t="shared" si="1"/>
        <v>0</v>
      </c>
      <c r="K12" s="1">
        <v>120</v>
      </c>
      <c r="L12" s="1">
        <v>120.1</v>
      </c>
      <c r="M12" s="1">
        <v>149.9</v>
      </c>
      <c r="N12" s="1">
        <v>150</v>
      </c>
      <c r="O12" s="1">
        <f t="shared" si="2"/>
        <v>29.900000000000006</v>
      </c>
      <c r="P12" s="1">
        <v>9.9999999999999992E-2</v>
      </c>
      <c r="Q12" s="1">
        <v>9.9999999999999992E-2</v>
      </c>
    </row>
    <row r="13" spans="1:17">
      <c r="A13">
        <v>7</v>
      </c>
      <c r="B13" s="1" t="s">
        <v>41</v>
      </c>
      <c r="C13" s="5" t="s">
        <v>6</v>
      </c>
      <c r="D13" s="5" t="s">
        <v>12</v>
      </c>
      <c r="E13" s="6">
        <v>25</v>
      </c>
      <c r="F13" s="6">
        <v>30</v>
      </c>
      <c r="G13" s="6">
        <v>35</v>
      </c>
      <c r="H13" s="6">
        <v>2500</v>
      </c>
      <c r="I13" s="6">
        <f t="shared" si="0"/>
        <v>30</v>
      </c>
      <c r="J13" s="13">
        <f t="shared" si="1"/>
        <v>2.7777777777777781</v>
      </c>
      <c r="K13" s="6">
        <v>150</v>
      </c>
      <c r="L13" s="6">
        <v>180</v>
      </c>
      <c r="M13" s="6">
        <v>150</v>
      </c>
      <c r="N13" s="6">
        <v>180</v>
      </c>
      <c r="O13" s="6">
        <f t="shared" si="2"/>
        <v>0</v>
      </c>
      <c r="P13" s="6">
        <v>30</v>
      </c>
      <c r="Q13" s="6">
        <v>30</v>
      </c>
    </row>
    <row r="14" spans="1:17">
      <c r="A14">
        <v>8</v>
      </c>
      <c r="B14" s="1" t="s">
        <v>42</v>
      </c>
      <c r="C14" s="5" t="s">
        <v>7</v>
      </c>
      <c r="D14" s="5" t="s">
        <v>6</v>
      </c>
      <c r="E14" s="6">
        <v>10</v>
      </c>
      <c r="F14" s="6">
        <v>20</v>
      </c>
      <c r="G14" s="6">
        <v>30</v>
      </c>
      <c r="H14" s="6">
        <v>2000</v>
      </c>
      <c r="I14" s="6">
        <f t="shared" si="0"/>
        <v>20</v>
      </c>
      <c r="J14" s="13">
        <f t="shared" si="1"/>
        <v>11.111111111111112</v>
      </c>
      <c r="K14" s="6">
        <v>180</v>
      </c>
      <c r="L14" s="6">
        <v>200</v>
      </c>
      <c r="M14" s="6">
        <v>180</v>
      </c>
      <c r="N14" s="6">
        <v>200</v>
      </c>
      <c r="O14" s="6">
        <f t="shared" si="2"/>
        <v>0</v>
      </c>
      <c r="P14" s="6">
        <v>20</v>
      </c>
      <c r="Q14" s="6">
        <v>20</v>
      </c>
    </row>
    <row r="15" spans="1:17">
      <c r="A15">
        <v>9</v>
      </c>
      <c r="B15" s="1" t="s">
        <v>43</v>
      </c>
      <c r="C15" s="5" t="s">
        <v>8</v>
      </c>
      <c r="D15" s="5" t="s">
        <v>7</v>
      </c>
      <c r="E15" s="6">
        <v>20</v>
      </c>
      <c r="F15" s="6">
        <v>25</v>
      </c>
      <c r="G15" s="6">
        <v>60</v>
      </c>
      <c r="H15" s="6">
        <v>2000</v>
      </c>
      <c r="I15" s="6">
        <f t="shared" si="0"/>
        <v>30</v>
      </c>
      <c r="J15" s="13">
        <f t="shared" si="1"/>
        <v>44.44444444444445</v>
      </c>
      <c r="K15" s="6">
        <v>200</v>
      </c>
      <c r="L15" s="6">
        <v>230</v>
      </c>
      <c r="M15" s="6">
        <v>200</v>
      </c>
      <c r="N15" s="6">
        <v>230</v>
      </c>
      <c r="O15" s="6">
        <f t="shared" si="2"/>
        <v>0</v>
      </c>
      <c r="P15" s="6">
        <v>30</v>
      </c>
      <c r="Q15" s="6">
        <v>30</v>
      </c>
    </row>
    <row r="16" spans="1:17">
      <c r="A16">
        <v>10</v>
      </c>
      <c r="B16" s="1" t="s">
        <v>44</v>
      </c>
      <c r="C16" s="2" t="s">
        <v>9</v>
      </c>
      <c r="D16" s="2" t="s">
        <v>7</v>
      </c>
      <c r="E16" s="1">
        <v>8</v>
      </c>
      <c r="F16" s="1">
        <v>10</v>
      </c>
      <c r="G16" s="1">
        <v>12</v>
      </c>
      <c r="H16" s="1">
        <v>6000</v>
      </c>
      <c r="I16" s="1">
        <f t="shared" si="0"/>
        <v>10</v>
      </c>
      <c r="J16" s="3">
        <f t="shared" si="1"/>
        <v>0.44444444444444442</v>
      </c>
      <c r="K16" s="1">
        <v>200</v>
      </c>
      <c r="L16" s="1">
        <v>210</v>
      </c>
      <c r="M16" s="1">
        <v>219.9</v>
      </c>
      <c r="N16" s="1">
        <v>229.9</v>
      </c>
      <c r="O16" s="1">
        <f t="shared" si="2"/>
        <v>19.900000000000006</v>
      </c>
      <c r="P16" s="1">
        <v>10</v>
      </c>
      <c r="Q16" s="1">
        <v>10</v>
      </c>
    </row>
    <row r="17" spans="1:17">
      <c r="A17">
        <v>11</v>
      </c>
      <c r="B17" s="1" t="s">
        <v>45</v>
      </c>
      <c r="C17" s="2" t="s">
        <v>10</v>
      </c>
      <c r="D17" s="2" t="s">
        <v>9</v>
      </c>
      <c r="E17" s="1">
        <v>0.1</v>
      </c>
      <c r="F17" s="1">
        <v>0.1</v>
      </c>
      <c r="G17" s="1">
        <v>0.1</v>
      </c>
      <c r="H17" s="1">
        <v>0</v>
      </c>
      <c r="I17" s="1">
        <f t="shared" si="0"/>
        <v>9.9999999999999992E-2</v>
      </c>
      <c r="J17" s="3">
        <f t="shared" si="1"/>
        <v>0</v>
      </c>
      <c r="K17" s="1">
        <v>210</v>
      </c>
      <c r="L17" s="1">
        <v>210.1</v>
      </c>
      <c r="M17" s="1">
        <v>229.9</v>
      </c>
      <c r="N17" s="1">
        <v>230</v>
      </c>
      <c r="O17" s="1">
        <f t="shared" si="2"/>
        <v>19.900000000000006</v>
      </c>
      <c r="P17" s="1">
        <v>9.9999999999999992E-2</v>
      </c>
      <c r="Q17" s="1">
        <v>9.9999999999999992E-2</v>
      </c>
    </row>
    <row r="18" spans="1:17">
      <c r="A18">
        <v>12</v>
      </c>
      <c r="B18" s="1" t="s">
        <v>46</v>
      </c>
      <c r="C18" s="5" t="s">
        <v>11</v>
      </c>
      <c r="D18" s="5" t="s">
        <v>13</v>
      </c>
      <c r="E18" s="6">
        <v>20</v>
      </c>
      <c r="F18" s="6">
        <v>25</v>
      </c>
      <c r="G18" s="6">
        <v>60</v>
      </c>
      <c r="H18" s="6">
        <v>4500</v>
      </c>
      <c r="I18" s="6">
        <f t="shared" si="0"/>
        <v>30</v>
      </c>
      <c r="J18" s="13">
        <f t="shared" si="1"/>
        <v>44.44444444444445</v>
      </c>
      <c r="K18" s="6">
        <v>230</v>
      </c>
      <c r="L18" s="6">
        <v>260</v>
      </c>
      <c r="M18" s="6">
        <v>230</v>
      </c>
      <c r="N18" s="6">
        <v>260</v>
      </c>
      <c r="O18" s="6">
        <f t="shared" si="2"/>
        <v>0</v>
      </c>
      <c r="P18" s="6">
        <v>30</v>
      </c>
      <c r="Q18" s="6">
        <v>30</v>
      </c>
    </row>
    <row r="23" spans="1:17" ht="28.8">
      <c r="H23" s="7" t="s">
        <v>24</v>
      </c>
      <c r="I23" s="8">
        <f>SUM(I7,I9,I10,I13,I14,I15,I18)</f>
        <v>260</v>
      </c>
    </row>
    <row r="24" spans="1:17">
      <c r="H24" s="1" t="s">
        <v>23</v>
      </c>
      <c r="I24" s="4">
        <f>SUM(J7,J9,J10,J13,J14,J15,J18)</f>
        <v>319.44444444444446</v>
      </c>
    </row>
    <row r="25" spans="1:17">
      <c r="H25" s="1" t="s">
        <v>25</v>
      </c>
      <c r="I25" s="3">
        <f>SQRT(I24)</f>
        <v>17.873008824606014</v>
      </c>
    </row>
    <row r="26" spans="1:17">
      <c r="H26" s="9" t="s">
        <v>26</v>
      </c>
      <c r="I26" s="3">
        <f>3.76*I25+I23</f>
        <v>327.20251318051862</v>
      </c>
    </row>
    <row r="27" spans="1:17">
      <c r="H27" s="9" t="s">
        <v>27</v>
      </c>
      <c r="I27" s="3">
        <f>NORMSDIST((270-I23)/I25)*100</f>
        <v>71.209071856100948</v>
      </c>
    </row>
    <row r="28" spans="1:17" ht="28.8">
      <c r="H28" s="11" t="s">
        <v>28</v>
      </c>
      <c r="I28" s="1">
        <f>10*H7</f>
        <v>15000</v>
      </c>
    </row>
    <row r="29" spans="1:17" ht="28.8">
      <c r="H29" s="11" t="s">
        <v>32</v>
      </c>
      <c r="I29" s="1">
        <f>10*H10</f>
        <v>19000</v>
      </c>
    </row>
    <row r="30" spans="1:17">
      <c r="H30" s="9" t="s">
        <v>29</v>
      </c>
      <c r="I30" s="1">
        <f>SUM(I28:I29)</f>
        <v>34000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2020-08-25T18:03:04Z</dcterms:modified>
</cp:coreProperties>
</file>