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ersonal\class\Facebook_IIM V\"/>
    </mc:Choice>
  </mc:AlternateContent>
  <bookViews>
    <workbookView xWindow="0" yWindow="0" windowWidth="20490" windowHeight="7530" activeTab="1"/>
  </bookViews>
  <sheets>
    <sheet name="Facebook" sheetId="1" r:id="rId1"/>
    <sheet name="Sheet1" sheetId="6" r:id="rId2"/>
    <sheet name="Twitter" sheetId="2" r:id="rId3"/>
    <sheet name="Digital media plan" sheetId="3" r:id="rId4"/>
    <sheet name="Performance_Campaign 1_Sample" sheetId="4" r:id="rId5"/>
    <sheet name="Branding Plan" sheetId="5" r:id="rId6"/>
  </sheets>
  <externalReferences>
    <externalReference r:id="rId7"/>
  </externalReferences>
  <calcPr calcId="162913"/>
</workbook>
</file>

<file path=xl/calcChain.xml><?xml version="1.0" encoding="utf-8"?>
<calcChain xmlns="http://schemas.openxmlformats.org/spreadsheetml/2006/main">
  <c r="Q16" i="6" l="1"/>
  <c r="R15" i="6"/>
  <c r="Q15" i="6"/>
  <c r="K8" i="5" l="1"/>
  <c r="C10" i="5" s="1"/>
  <c r="G7" i="5"/>
  <c r="I7" i="5" s="1"/>
  <c r="L7" i="5" s="1"/>
  <c r="G6" i="5"/>
  <c r="I6" i="5" s="1"/>
  <c r="M14" i="4"/>
  <c r="C16" i="4" s="1"/>
  <c r="K14" i="4"/>
  <c r="P13" i="4"/>
  <c r="O13" i="4"/>
  <c r="P12" i="4"/>
  <c r="O12" i="4"/>
  <c r="P11" i="4"/>
  <c r="O11" i="4"/>
  <c r="O10" i="4"/>
  <c r="N10" i="4"/>
  <c r="J10" i="4"/>
  <c r="H10" i="4"/>
  <c r="O9" i="4"/>
  <c r="H9" i="4"/>
  <c r="J9" i="4" s="1"/>
  <c r="N9" i="4" s="1"/>
  <c r="O8" i="4"/>
  <c r="N8" i="4"/>
  <c r="K8" i="4"/>
  <c r="J8" i="4"/>
  <c r="H8" i="4"/>
  <c r="O7" i="4"/>
  <c r="O14" i="4" s="1"/>
  <c r="P14" i="4" s="1"/>
  <c r="J7" i="4"/>
  <c r="N7" i="4" s="1"/>
  <c r="H7" i="4"/>
  <c r="H14" i="4" s="1"/>
  <c r="G17" i="3"/>
  <c r="G18" i="3" s="1"/>
  <c r="F17" i="3"/>
  <c r="F18" i="3" s="1"/>
  <c r="E17" i="3"/>
  <c r="D17" i="3"/>
  <c r="G16" i="3"/>
  <c r="F16" i="3"/>
  <c r="E16" i="3"/>
  <c r="E18" i="3" s="1"/>
  <c r="D16" i="3"/>
  <c r="D18" i="3" s="1"/>
  <c r="I6" i="3"/>
  <c r="J6" i="3" s="1"/>
  <c r="H6" i="3"/>
  <c r="G6" i="3"/>
  <c r="F6" i="3"/>
  <c r="E6" i="3"/>
  <c r="D6" i="3"/>
  <c r="I5" i="3"/>
  <c r="J5" i="3" s="1"/>
  <c r="H5" i="3"/>
  <c r="G5" i="3"/>
  <c r="F5" i="3"/>
  <c r="E5" i="3"/>
  <c r="D5" i="3"/>
  <c r="I4" i="3"/>
  <c r="I7" i="3" s="1"/>
  <c r="H4" i="3"/>
  <c r="H7" i="3" s="1"/>
  <c r="G4" i="3"/>
  <c r="G7" i="3" s="1"/>
  <c r="F4" i="3"/>
  <c r="F7" i="3" s="1"/>
  <c r="E4" i="3"/>
  <c r="E7" i="3" s="1"/>
  <c r="D4" i="3"/>
  <c r="D7" i="3" s="1"/>
  <c r="G8" i="5" l="1"/>
  <c r="C11" i="5"/>
  <c r="C12" i="5" s="1"/>
  <c r="C13" i="5" s="1"/>
  <c r="I8" i="5"/>
  <c r="L6" i="5"/>
  <c r="L8" i="5" s="1"/>
  <c r="C17" i="4"/>
  <c r="N14" i="4"/>
  <c r="J14" i="4"/>
  <c r="C20" i="3"/>
  <c r="C16" i="3"/>
  <c r="C18" i="3" s="1"/>
  <c r="C9" i="3"/>
  <c r="C6" i="3"/>
  <c r="C5" i="3"/>
  <c r="C4" i="3"/>
  <c r="C7" i="3" s="1"/>
  <c r="J7" i="3"/>
  <c r="J4" i="3"/>
  <c r="C17" i="3"/>
  <c r="C19" i="4" l="1"/>
  <c r="C18" i="4"/>
  <c r="C21" i="3"/>
  <c r="D21" i="3" s="1"/>
  <c r="C10" i="3"/>
  <c r="D10" i="3" s="1"/>
  <c r="C11" i="3" l="1"/>
  <c r="C12" i="3" s="1"/>
  <c r="C23" i="3"/>
  <c r="C22" i="3"/>
  <c r="L46" i="2" l="1"/>
  <c r="K46" i="2"/>
  <c r="J46" i="2"/>
  <c r="I46" i="2"/>
  <c r="H46" i="2"/>
  <c r="G46" i="2"/>
  <c r="F46" i="2"/>
  <c r="E46" i="2"/>
  <c r="D46" i="2"/>
  <c r="V20" i="2"/>
  <c r="U20" i="2"/>
  <c r="T20" i="2"/>
  <c r="S20" i="2"/>
  <c r="R20" i="2"/>
  <c r="Q20" i="2"/>
  <c r="P20" i="2"/>
  <c r="O20" i="2"/>
  <c r="N20" i="2"/>
  <c r="M74" i="1"/>
  <c r="L74" i="1"/>
  <c r="K74" i="1"/>
  <c r="J74" i="1"/>
  <c r="I74" i="1"/>
  <c r="H74" i="1"/>
  <c r="G74" i="1"/>
  <c r="F74" i="1"/>
  <c r="E74" i="1"/>
</calcChain>
</file>

<file path=xl/sharedStrings.xml><?xml version="1.0" encoding="utf-8"?>
<sst xmlns="http://schemas.openxmlformats.org/spreadsheetml/2006/main" count="659" uniqueCount="444">
  <si>
    <t>Permalink</t>
  </si>
  <si>
    <t>Post Message</t>
  </si>
  <si>
    <t>Type</t>
  </si>
  <si>
    <t>Posted</t>
  </si>
  <si>
    <t>Total Reach</t>
  </si>
  <si>
    <t>organic reach</t>
  </si>
  <si>
    <t>Paid Reach</t>
  </si>
  <si>
    <t>Total Impressions</t>
  </si>
  <si>
    <t>Organic Impressions</t>
  </si>
  <si>
    <t>Paid Impressions</t>
  </si>
  <si>
    <t>share</t>
  </si>
  <si>
    <t>like</t>
  </si>
  <si>
    <t>comment</t>
  </si>
  <si>
    <t>https://www.facebook.com/TataMotorsGroup/photos/a.587799004647381/3129411960486060/?type=3</t>
  </si>
  <si>
    <t>आप की सुरक्षा का ध्यान रखते हुए देश के सारथि रख रहे हैं डिलीवरी के समय दूरी #TogetherAgainstCorona</t>
  </si>
  <si>
    <t>Photo</t>
  </si>
  <si>
    <t>https://www.facebook.com/TataMotorsGroup/photos/a.587799004647381/3129390537154869/?type=3</t>
  </si>
  <si>
    <t>Aap ki suraksha ka dhyan rakhte huye desh ke saarthi karenge contactless delivery. #TogetherAgainstCorona</t>
  </si>
  <si>
    <t>https://www.facebook.com/TataMotorsGroup/posts/3106471326113457</t>
  </si>
  <si>
    <t>हम देश भर में भारतीय ट्रक ड्राइवर्स को मास्क, भोजन, सैनिटाइज़र और आराम करने की जगह देते है क्योंकि वे भारत को जरूरी सामान मुहैया कराते हैं। 6500+ ट्रकर्स को मुफ्त भोजन प्रदान किया गया हैं, 6600 पीस मास्क और 1764 सैनिटाइज़र की बॉटल्स हमारे सहायक कर्मचारियों द्वारा बाटी गईं है। #ThankyouIndianTruckers #TataMotors</t>
  </si>
  <si>
    <t>https://www.facebook.com/TataMotorsGroup/posts/3106469086113681</t>
  </si>
  <si>
    <t>We continue to support Indian truckers across the nation with masks, food, sanitisers, provisions, rest areas and more as they keep India supplied with essentials. 6500+ Truckers have been provided with free food, 6600 pieces of masks and 1764 bottles of sanitisers were distributed by our on ground support staff. #ThankyouIndianTruckers #TataMotors</t>
  </si>
  <si>
    <t>https://www.facebook.com/TataMotorsGroup/posts/3093947154032541</t>
  </si>
  <si>
    <t>आपकी सुरक्षा का रखेंगे पूरा ख्याल। साथ मिल कर देश के सारथि कोरोना को हराएंगे और देश की कामयाबी का सिलसिला आगे बढ़ायेंगे। #TogetherAgainstCorona</t>
  </si>
  <si>
    <t>https://www.facebook.com/TataMotorsGroup/posts/3091289307631659</t>
  </si>
  <si>
    <t>https://www.facebook.com/TataMotorsGroup/posts/3088696127890977</t>
  </si>
  <si>
    <t>Aap ki suraksha ka rakhenge poora khayal. Saath milke desh ke saarthi corona ko harayenge aur desh ki kaamyabi ka silsila aage badhayenge. #TogetherAgainstCorona</t>
  </si>
  <si>
    <t>https://www.facebook.com/TataMotorsGroup/posts/3086689654758291</t>
  </si>
  <si>
    <t>आपकी सुरक्षा है हमारी प्राथमिकता। हमारी डीलरशिप पर आप एक दम सुरक्षित महसूस करेंगे क्योंकि हम सरकार द्वारा दिए गए सभी सुरक्षा प्रक्रियाओं का कड़ाई से पालन करेंगे। #TogetherAgainstCorona</t>
  </si>
  <si>
    <t>https://www.facebook.com/TataMotorsGroup/posts/3086682924758964</t>
  </si>
  <si>
    <t>हमारी डीलरशिप पर ग्राहकों और कर्मचारियों को सबसे अच्छी सुरक्षा प्रदान करने के लिए, हम सरकार द्वारा दी गई सभी सुरक्षा प्रक्रियाओं का पालन करने के लिए तैयार हैं। #TogetherAgainstCorona</t>
  </si>
  <si>
    <t>https://www.facebook.com/TataMotorsGroup/posts/3086198418140748</t>
  </si>
  <si>
    <t>https://www.facebook.com/TataMotorsGroup/posts/3083219465105310</t>
  </si>
  <si>
    <t>भारत में जो सुरक्षित ज़रूरी सामान पहुँचाते है , हम उनसे आग्रह करते हैं कि आप केंद्रीय और राज्य के निर्देशों और सुरक्षा प्रोटोकॉल का पालन करें। #TogetherAgainstCorona #TataUltra</t>
  </si>
  <si>
    <t>Video</t>
  </si>
  <si>
    <t>https://www.facebook.com/TataMotorsGroup/posts/3083199641773959</t>
  </si>
  <si>
    <t>For the safety of those who keep India stocked with necessary supplies, we urge you to follow safety protocols set by central and state guidelines. #TogetherAgainstCorona #TataUltra</t>
  </si>
  <si>
    <t>https://www.facebook.com/TataMotorsGroup/posts/3082748221819101</t>
  </si>
  <si>
    <t>भारत अनलॉक 1.0 के लिए तैयार है और हम भी आपको सुरक्षित रखने के लिए सख्त प्रोटोकॉल का पालन कर रहें हैं।टाटा मोटर्स डीलरशिप और सर्विस स्टेशन के लिए अपने स्टाफ और ग्राहकों की सुरक्षा सबसे महत्वपूर्ण है। #TogetherAgainstCorona #SafetyFirst</t>
  </si>
  <si>
    <t>https://www.facebook.com/TataMotorsGroup/posts/3082747298485860</t>
  </si>
  <si>
    <t>As India readies for unlock 1.0, Tata Motors dealerships and service stations enforce strict protocols to keep you safe. The safety of our staff and customers is paramount to us. #TogetherAgainstCorona #SafetyFirst</t>
  </si>
  <si>
    <t>https://www.facebook.com/TataMotorsGroup/posts/3080407405386516</t>
  </si>
  <si>
    <t>टाटा मोटर्स की डीलरशिप और देश भर में सर्विस स्टेशन अनलॉक 1.0 के लिए तैयार है, इसलिए हम अपने ग्राहकों और कर्मचारियों की सुरक्षा सुनिश्चित करने के लिए केंद्र और राज्य सरकार के निर्देश का सुरक्षा प्रोटोकॉल के साथ पालन कर रहे हैं। #TogetherAgainstCorona #SafetyFirst</t>
  </si>
  <si>
    <t>https://www.facebook.com/TataMotorsGroup/posts/3080248688735721</t>
  </si>
  <si>
    <t>As Tata Motors dealerships and service stations across the nation get ready for Unlock 1.0, we are practicing strict safety protocols in strict adherence to central and state govt guidelines to ensure the safety of our customers and staff. #TogetherAgainstCorona #SafetyFirst</t>
  </si>
  <si>
    <t>https://www.facebook.com/TataMotorsGroup/posts/3077689302324993</t>
  </si>
  <si>
    <t>हमारे स्टाफ और ग्राहकों की सुरक्षा हमारी प्राथमिकता है। हमारी डीलरशिप जल्द ही खुलने वाली है और हम सरकार द्वारा दी गई सभी सुरक्षा प्रक्रियाओं का सख्ती से पालन करने के लिए तैयार हैं। #TogetherAgainstCorona</t>
  </si>
  <si>
    <t>https://www.facebook.com/TataMotorsGroup/posts/3075169935910263</t>
  </si>
  <si>
    <t>इस दूरी में भी एकता है जो हमें जल्द ही विजयी बनाएगी। #TogetherAgainstCorona</t>
  </si>
  <si>
    <t>https://www.facebook.com/TataMotorsGroup/posts/3075160229244567</t>
  </si>
  <si>
    <t>We stand together by standing 6 feet apart and this is how we will emerge victoriously. #TogetherAgainstCorona</t>
  </si>
  <si>
    <t>https://www.facebook.com/TataMotorsGroup/posts/3073438846083372</t>
  </si>
  <si>
    <t>जिन सामानों की भारत को जरूरत है, उन्हें पहुँचाने वाले लोगों से हम उनकी सुरक्षा और उनके ग्राहकों को प्राथमिकता देने का आग्रह करते हैं। कृपया केंद्रीय और राज्य निर्देश के अनुसार सुरक्षा नियमों का पालन करें। #TogetherAgainstCorona #TataYodha #ThankyouIndianTruckers</t>
  </si>
  <si>
    <t>https://www.facebook.com/TataMotorsGroup/posts/3073289309431659</t>
  </si>
  <si>
    <t>For those delivering the goods India needs, we urge you to prioritise your own safety and that of your customers. Please adhere to the official safety recommendations according to central and state guidelines. #TogetherAgainstCorona #TataYodha #ThankyouIndianTruckers</t>
  </si>
  <si>
    <t>https://www.facebook.com/TataMotorsGroup/posts/3073209909439599</t>
  </si>
  <si>
    <t>Ek saath mil kar hum Corona to kya badi se badi mushkilon se lad sakte hain. Ab jab desh ke raste dobara khul rahe hain, tab Tata ACE ke saarthi taiyaar hain desh ko dobara kaamyab banana ke liye, aur Tata Motors karega unhe support har mod par. #ThankyouIndianTruckers</t>
  </si>
  <si>
    <t>https://www.facebook.com/TataMotorsGroup/posts/3067967173297206</t>
  </si>
  <si>
    <t>Your journey towards success must never stop and that is why Tata Motors brings for you the Test Drive At Your Home service. You can pre-book the test drive session and our team will visit your home at your convenient time. To ensure the absolute safety of you and your family, our team will follow a set of strict safety guidelines ruled out by the state and central government. To book your Test Drive at home, please call Toll-Free number 1800 2097979 now! #TogetherAgainstCorona</t>
  </si>
  <si>
    <t>https://www.facebook.com/TataMotorsGroup/posts/3063054390455151</t>
  </si>
  <si>
    <t>इस समय भारत में आवश्यक सामान पहुँचाने वाले वीरो से हमारा निवेदन है की परिवार कल्याण और स्वास्थ्य मंत्रालय द्वारा जारी किये गए सुरक्षा नियम का पालन करें और अपने आप को सुरक्षित रखें। #TogetherAgainstCorona #TataYodha</t>
  </si>
  <si>
    <t>https://www.facebook.com/TataMotorsGroup/posts/3063048950455695</t>
  </si>
  <si>
    <t>Thank you for working around the clock and bringing India all the supplies that are a crucial need of the hour. We request you to stay safe and follow the guidelines put out by the ministry of Health &amp; Welfare #TogetherAgainstCorona #TataMotors</t>
  </si>
  <si>
    <t>https://www.facebook.com/TataMotorsGroup/posts/3062901207137136</t>
  </si>
  <si>
    <t>भारत में आवश्यक चीज़ो को बिना रूकावट पहुँचाने के लिए हम आपका शुक्रियादा करते है। आपसे निवेदन है की परिवार कल्याण और स्वास्थ्य मंत्रालय द्वारा जारी किये गए सुरक्षा नियम का पालन करें। #TogetherAgainstCorona #TataAce</t>
  </si>
  <si>
    <t>https://www.facebook.com/TataMotorsGroup/posts/3062895507137706</t>
  </si>
  <si>
    <t>To the frontline fighters delivering all the crucial supplies and day-to-day essentials. Stay safe &amp; adhere to the safety guidelines outlined by the ministry of Health &amp; Welfare #TogetherAgainstCorona #TataAce</t>
  </si>
  <si>
    <t>https://www.facebook.com/TataMotorsGroup/posts/3062549037172353</t>
  </si>
  <si>
    <t>हमारे भारतीय ट्रक ड्राइवरों की वीरता और परिश्रम को सलाम करते हुए हम देश भर के सारथी केंद्रों में इंडियन आयल के साथ मिलकर खाना, मास्क और सैनिटाइज़र प्रदान कर रहे है। #ThankYouIndianTruckers #TataMotors</t>
  </si>
  <si>
    <t>https://www.facebook.com/TataMotorsGroup/posts/3062541810506409</t>
  </si>
  <si>
    <t>These Indian truckers are our heroes, and we at Tata Motors take care of our heroes. In collaboration with Indian Oil, more than 6000+ truckers have been supplied with free food, masks and sanitisers at 14 different locations over a period of 1st April - 30th May. #ThankYouIndianTruckers #TataMotors</t>
  </si>
  <si>
    <t>https://www.facebook.com/TataMotorsGroup/posts/3059642437463013</t>
  </si>
  <si>
    <t>जो भारत के लिए आवश्यक वस्तुओं को पहुँचाते हैं, हम उनकी सुरक्षा के लिए प्रार्थना करते हैं, और आग्रह करते हैं कि आप केंद्र और राज्य सरकारों द्वारा जारी किए गए सुरक्षा नियमों का पालन करें। #TogetherAgainstCorona #TataAce</t>
  </si>
  <si>
    <t>https://www.facebook.com/TataMotorsGroup/posts/3059634927463764</t>
  </si>
  <si>
    <t>For all delivery partners who transport essential goods for India, we pray for your safety and urge you to adhere to safety guidelines issued by central and state governments. #TogetherAgainstCorona #TataAce</t>
  </si>
  <si>
    <t>https://www.facebook.com/TataMotorsGroup/posts/3057969680963622</t>
  </si>
  <si>
    <t>इस समय के दौरान फ्रंटलाइन श्रमिकों और अन्य कर्मचारियों को घर छोड़ने और ऑफिस लाने वालों से हम निवेदन करते है, की परिवार कल्याण और स्वास्थ्य मंत्रालय द्वारा जारी किए गए सुरक्षा निर्देश का पालन करते रहें और अपनी खुद की देखभाल करते रहें। #TogetherAgainstCorona #TataBus</t>
  </si>
  <si>
    <t>https://www.facebook.com/TataMotorsGroup/posts/3057957887631468</t>
  </si>
  <si>
    <t>For those who transport frontline workers and other essential staff to work during this time, we urge you to take care of their safety and that of your own, by following safety guidelines issued by the Ministry of Family Welfare and Health. #TogetherAgainstCorona #TataBus</t>
  </si>
  <si>
    <t>https://www.facebook.com/TataMotorsGroup/posts/3057857234308200</t>
  </si>
  <si>
    <t>उन लोगों के लिए जो इस समय में भारत को आवश्यक चीज़ें पहुँचाते हैं, हम आपसे परिवार कल्याण और स्वास्थ्य मंत्रालय द्वारा जारी किये गए सुरक्षा नियम का पालन करने का अनुरोध करते है। #TogetherAgainstCorona #TataIntra</t>
  </si>
  <si>
    <t>https://www.facebook.com/TataMotorsGroup/posts/3057855597641697</t>
  </si>
  <si>
    <t>To those that bring India crucial supplies in these times, we urge you to take utmost care of your safety, with safety guidelines issued by the Ministry of Family Welfare and Health. #TogetherAgainstCorona #TataIntra</t>
  </si>
  <si>
    <t>https://www.facebook.com/TataMotorsGroup/posts/3055515964542327</t>
  </si>
  <si>
    <t>हम आवश्यक चीज़ें पहुँचाने वालों के साथ-साथ उन्हें प्राप्त करने वालों की सुरक्षा की कामना करते हैं। हम आप सभी से स्वास्थ्य और परिवार कल्याण दिशा निर्देश के अनुसार सुरक्षा को मेहतवा देने का आग्रह करते हैं। #TogetherAgainstCorona #TataUltra</t>
  </si>
  <si>
    <t>https://www.facebook.com/TataMotorsGroup/posts/3055477924546131</t>
  </si>
  <si>
    <t>We wish for the safety of those delivering essential supplies as well as those receiving them. We urge you all to prioritise safety according to Ministry of Health and Family Welfare guidelines. #TogetherAgainstCorona #TataUltra</t>
  </si>
  <si>
    <t>https://www.facebook.com/TataMotorsGroup/posts/3053588531401737</t>
  </si>
  <si>
    <t>हम सभी बहादुर Covid वारियर्स के लिए उनकी सुरक्षा की प्रार्थना करते हैं, और आपको स्वास्थ्य और परिवार कल्याण मंत्रालय द्वारा दिए गए सुरक्षा नियम का पालन करने का आग्रह करते हैं। #TogetherAgainstCorona #TataWinger</t>
  </si>
  <si>
    <t>https://www.facebook.com/TataMotorsGroup/posts/3053584048068852</t>
  </si>
  <si>
    <t>To all the brave warriors at the frontline, we pray for your safety and urge you to follow the safety prescriptions outlined by the Ministry of Health and Family Welfare. #TogetherAgainstCorona #TataWinger</t>
  </si>
  <si>
    <t>https://www.facebook.com/TataMotorsGroup/posts/3053368878090369</t>
  </si>
  <si>
    <t>Ensure the safety of those who supply essential goods that keep India safe during this time, and make sure the goods you deliver are free of contamination. Issued according to MoHFW norms - in the interest of our trucker family. #ThankYouIndianTruckers #TataMotors</t>
  </si>
  <si>
    <t>https://www.facebook.com/TataMotorsGroup/posts/3046308818796375</t>
  </si>
  <si>
    <t>To offer our customers and staff paramount safety, we are prepared to adhere to all the safety procedures and guidelines given by the central and state government. #TogetherAgainstCorona</t>
  </si>
  <si>
    <t>https://www.facebook.com/TataMotorsGroup/posts/3046303088796948</t>
  </si>
  <si>
    <t>Nothing holds more priority than the safety of our staff, our partners and customers. A few important safety guidelines, according to MoHFW norms. We will keep going, but be safe at all times. #TogetherAgainstCorona #TataTrucks #DeshKeTrucks</t>
  </si>
  <si>
    <t>https://www.facebook.com/TataMotorsGroup/posts/3041945915899332</t>
  </si>
  <si>
    <t>हम देश भर के सारथी केंद्रों में इंडियन ऑयल के साथ मिलकर खाना, मास्क और सैनिटाइजर प्रदान कर रहें है और भारतीय ट्रक ड्राइवरों का साथ निभा रहें है । 1 अप्रैल से 20 मई के बीच में, 14 स्थानों पर 5000 से अधिक ट्रक ड्राइवरों की देखभाल की गई है। #ThankyouIndianTruckers #TataMotors</t>
  </si>
  <si>
    <t>https://www.facebook.com/TataMotorsGroup/posts/3041919489235308</t>
  </si>
  <si>
    <t>We will relentlessly continue to support Indian truckers with provisions, masks and sanitisers in collaboration with Indian Oil at Saarthi Aaram Kendras across the country. In the period from 1st April to 20th May, over 5000 truckers have been taken care of at the 14 locations. #ThankyouIndianTruckers #TataMotors</t>
  </si>
  <si>
    <t>https://www.facebook.com/TataMotorsGroup/posts/3041518802608710</t>
  </si>
  <si>
    <t>हमारे सारे कर्मचारियों, डीलर और ग्राहकों की सुरक्षा हमारे लिए सबसे ज़रूरी है। हमने सरकार द्वारा दिए गए निर्देश के अनुसार एक आधिकारिक सुरक्षा दिशानिर्देश पुस्तक बनाई है। टाटा मोटर्स कमर्शियल वाहन डीलरशिप आपको सेवा देने के लिए फिर से खुल रहा है - लेकिन सख्त सुरक्षा आदेश के साथ #TogetherAgainstCorona</t>
  </si>
  <si>
    <t>https://www.facebook.com/TataMotorsGroup/posts/3041494782611112</t>
  </si>
  <si>
    <t>The safety of our valuable staff, dealer partners and customers is paramount to us. We have created an official safety guidelines book according to government norms. Tata Motors Commercial Vehicle dealerships will reopen to continue serving you - but with strict safety norms enforced. #TogetherAgainstCorona</t>
  </si>
  <si>
    <t>https://www.facebook.com/TataMotorsGroup/posts/3039303349496922</t>
  </si>
  <si>
    <t>Your safety is our number one priority. We are prepared to provide you paramount safety at our dealerships by strictly adhering to all the safety procedures and guidelines given by the central and state government. #TogetherAgainstCorona</t>
  </si>
  <si>
    <t>https://www.facebook.com/TataMotorsGroup/posts/3036818606412063</t>
  </si>
  <si>
    <t>The safety of our staff and customers is our topmost priority. Our dealerships are going to open soon and we are prepared to strictly adhere to all the safety procedures and guidelines given by the central and state government. #TogetherAgainstCorona</t>
  </si>
  <si>
    <t>https://www.facebook.com/TataMotorsGroup/posts/3036625669764690</t>
  </si>
  <si>
    <t>हम अपने व्यापर को यह लॉकडाउन के बाद फिर से शुरू करेंगे, लेकिन हमें सुरक्षित नियमों का पालन कराना अब और भी ज़रूरी है #TogetherAgainstCorona #DeshKeTruck</t>
  </si>
  <si>
    <t>https://www.facebook.com/TataMotorsGroup/posts/3036594459767811</t>
  </si>
  <si>
    <t>As we ease out of complete lockdown and gradually resume business, it is important to remind ourselves of the safety rules, now more than ever. #TogetherAgainstCorona #DeshKeTruck</t>
  </si>
  <si>
    <t>https://www.facebook.com/TataMotorsGroup/posts/3004247806335810</t>
  </si>
  <si>
    <t>Covid-19 से बचने के लिए टाटा मोटर्स और इंडियन ऑयल ने ट्रकर्स को 14 जगह पर मदद प्रदान की है। जहाँ हम नि:शुल्क खाना, मास्क और सैनिटाइज़र ट्रकर्स को देते है और ट्रकर्स पड़ने नहीं देते देश में कोई कमी। #ThankyouIndianTruckers #TataMotors</t>
  </si>
  <si>
    <t>https://www.facebook.com/TataMotorsGroup/posts/3004238696336721</t>
  </si>
  <si>
    <t>Tata Motors and IndianOil come together at 14 locations across India to safeguard truckers during Covid crisis. We are distributing free food, masks and sanitisers to truckers to support them as they keep India stocked. #ThankyouIndianTruckers #TataMotors</t>
  </si>
  <si>
    <t>https://www.facebook.com/TataMotorsGroup/posts/2965130160247575</t>
  </si>
  <si>
    <t>Tata Winger supports the brave hearts who are at the frontline in the battle against COVID 19. Let us all extend our support and win this battle together. #TataWinger #TogetherAgainstCorona #StayHomeStaySafe #SupportTheMedics</t>
  </si>
  <si>
    <t>https://www.facebook.com/TataMotorsGroup/posts/2928749640552294</t>
  </si>
  <si>
    <t>Let's unite against the darkness and together bring light to our country. Tonight, at 9PM for 9 minutes we will be beacons of hope. #ThankYouIndianTruckers #TogetherAgainstCorona</t>
  </si>
  <si>
    <t>https://www.facebook.com/TataMotorsGroup/posts/2924194461007812</t>
  </si>
  <si>
    <t>Tata Motors and Indian Oil are coming together to take care of our Truck drivers. Our Saarthi Aaram Kendra function all-day long to provide truckers with free food, masks and sanitisers. #ThankYouIndianTruckers</t>
  </si>
  <si>
    <t>https://www.facebook.com/TataMotorsGroup/posts/2924072061020052</t>
  </si>
  <si>
    <t>टाटा मोटर्स और इंडियन ऑयल देश के ट्रकर्स की देखभाल करने के लिए एक साथ हैं। हमारे सारथी आराम केंद्र ट्रक ड्राइवरों को भोजन, मास्क और सैनिटाइज़र प्रदान करने के लिए दिन भर चालू रहता हैं। #ThankYouIndianTruckers</t>
  </si>
  <si>
    <t>https://www.facebook.com/TataMotorsGroup/posts/2915460681881190</t>
  </si>
  <si>
    <t>We’ve extended our Tata Suraksha services by a month. Because your peace of mind always comes first. #TogetherAgainstCorona</t>
  </si>
  <si>
    <t>https://www.facebook.com/TataMotorsGroup/posts/2913147028779222</t>
  </si>
  <si>
    <t>Tata Alert Support services will endeavour to be there 24x7 when truckers need us while they go the extra mile to keep the nation supplied with essential commodities. #TogetherAgainstCorona</t>
  </si>
  <si>
    <t>https://www.facebook.com/TataMotorsGroup/posts/2910854865675105</t>
  </si>
  <si>
    <t>When it comes to the well-being of our CV family, we always go the extra mile. As a mark of our undying support, we’ve decided to extend our AMC and warranty services. After all, every little help goes a long way. #TogetherAgainstCorona</t>
  </si>
  <si>
    <t>https://www.facebook.com/TataMotorsGroup/posts/2908851319208793</t>
  </si>
  <si>
    <t>These may be difficult times. But together, we can surpass anything. Which is why we've decided to extend our AMC and warranty services for our Commercial Vehicle family. #TogetherAgainstCorona</t>
  </si>
  <si>
    <t>https://www.facebook.com/TataMotorsGroup/posts/2904119839681941</t>
  </si>
  <si>
    <t>ಕೋವಿಡ್-19‌ ಹರಡುವುದರ ವಿರುದ್ಧ ಭಾರತವು ಪ್ರತಿಜ್ಞೆಯನ್ನು ಮಾಡುತ್ತಿರುವಾಗ, ಭಾರತವು ಸುರಕ್ಷಿತವಾಗಿರಲೆಂದು ಸರಕುಗಳನ್ನು ತಲುಪಿಸುವಲ್ಲಿ ಭಾರತದ ಟ್ರಕರ್‌ಗಳು ಮಾಡುತ್ತಿರುವ ಕೆಲಸಕ್ಕೆ ನಾವು ಕೃತಜ್ಞತೆಗಳನ್ನು ಸಮರ್ಪಿಸೋಣ. #ThankYouIndianTruckers #IndiaFightsCorona</t>
  </si>
  <si>
    <t>https://www.facebook.com/TataMotorsGroup/posts/2904081893019069</t>
  </si>
  <si>
    <t>కోవిడ్‌- 19 వ్యాప్తిని నిరోధించేందుకు భారతదేశం చర్యలు తీసుకుంటుండగా, సురక్షితంగా ఉండేందుకు భారతదేశానికి అవసరమైన నిత్యావసర వస్తువులను సరఫరా చేయడంలో కీలక పాత్ర పోషిస్తున్న భారతీయ ట్రక్కర్లకు ధన్యవాదాలు తెలియజేసేందుకు ఒక్క క్షణం కేటాయిద్దాం. #ThankYouIndianTruckers #IndiaFightsCorona</t>
  </si>
  <si>
    <t>https://www.facebook.com/TataMotorsGroup/posts/2904048829689042</t>
  </si>
  <si>
    <t>देश कोविड -१९ च्या प्रसाराविरूद्ध उपाययोजना करीत असल्याने, सर्व भारतीयांचे आभार मानण्यासाठी थोडा वेळ घेऊया. भारत सुरक्षित राहण्यासाठी आवश्यक असणारी साधन सामग्री पुरवण्यात ट्रक चालकांचा मोठा हातभार आहे. #ThankYouIndianTruckers #IndiaFightsCorona</t>
  </si>
  <si>
    <t>https://www.facebook.com/TataMotorsGroup/posts/2904025606358031</t>
  </si>
  <si>
    <t>As India takes measures against the spread of Covid-19 let’s take a moment to thank Indian truckers instrumental in delivering the essential supplies India needs to stay safe. #ThankYouIndianTruckers #IndiaFightsCorona</t>
  </si>
  <si>
    <t>https://www.facebook.com/TataMotorsGroup/posts/2902436059850319</t>
  </si>
  <si>
    <t>Each of our Tata Motors Operated Depots are committed to keeping the transport systems as clean &amp; safe as possible. So to prevent the spread of the Corona virus, we’ve been ensuring a daily Disinfection of 2600+ DTC buses, 200 private cabs and other essential vehicles. #TogetherAgainstCorona #Indiafightscorona</t>
  </si>
  <si>
    <t>https://www.facebook.com/TataMotorsGroup/posts/2899840060109919</t>
  </si>
  <si>
    <t>जब ज़िम्मेदारी सड़क पर बुलाती है, तो कैसे करले घर से काम ? हम इंडिया के ट्रक ड्राइवर्स की सुरक्षित यात्रा की कामना करते है, जो हम तक इस मुश्किल समय में ज़रूरी सामान पहुंचाते है। #ThankYouIndianTruckers #Indiafightscorona</t>
  </si>
  <si>
    <t>https://www.facebook.com/TataMotorsGroup/posts/2899835650110360</t>
  </si>
  <si>
    <t>When duty calls on the road, how can they work from home? We pray for a safe journey to Indian truckers who bring essential supplies India needs during this crisis. #ThankYouIndianTruckers #Indiafightscorona</t>
  </si>
  <si>
    <t>https://www.facebook.com/TataMotorsGroup/posts/2897817243645534</t>
  </si>
  <si>
    <t>Today, for 5 minutes at 5 PM, we applaud and honour the people who are keeping us safe and supplied in these difficult times. Our heartfelt thanks go out to everyone who is putting the health of the nation before their own. #thankyouindiantruckers #IndiaFightsCorona</t>
  </si>
  <si>
    <t>https://www.facebook.com/TataMotorsGroup/posts/2895562720537653</t>
  </si>
  <si>
    <t>Aise mushkil samay mein bhi nahi rukne wale truckers humare desh ko zaruri samaan pohchane mein aage hai jisse ye desh chalta rahe bina kisi rukawat ke. Tata Motors aapki surakshit journey ki Kamna karta hai. #ThankYouIndianTruckers #Indiafightscorona</t>
  </si>
  <si>
    <t>https://www.facebook.com/TataMotorsGroup/posts/2895325947227997</t>
  </si>
  <si>
    <t>हम देश के ट्रक ड्राइवर्स की सुरक्षा की कामना करते है, जो ऐसे मुश्किल समय में दवाइयों और खाने जैसा ज़रूरी सामान हम तक पहुंचाते है और Covid-19 से बचने के लिए घर में रहने में हमारी मदद करते है। #ThankYouIndianTruckers #Indiafightscorona</t>
  </si>
  <si>
    <t>https://www.facebook.com/TataMotorsGroup/posts/2895318087228783</t>
  </si>
  <si>
    <t>Let’s pray for the safety of Indian truckers who deliver essential supplies including medicines and food items that help keep India safe during the Covid-19 crisis. #ThankYouIndianTruckers #Indiafightscorona</t>
  </si>
  <si>
    <t>Total Count</t>
  </si>
  <si>
    <t>Total Engagement: Likes + shares + Comments + clicks + (video views watched more 3 Sec)</t>
  </si>
  <si>
    <t>Engagement Rate(%) Formula: Total Engagement/Total Reach * 100</t>
  </si>
  <si>
    <t>Total Organic Reach:</t>
  </si>
  <si>
    <t>Total Organic Impressions:</t>
  </si>
  <si>
    <t>Total Piad Reach:</t>
  </si>
  <si>
    <t>Total Paid Impression:</t>
  </si>
  <si>
    <t>Total Reach:</t>
  </si>
  <si>
    <t xml:space="preserve">Total Impressions: </t>
  </si>
  <si>
    <t>Total Engagement:</t>
  </si>
  <si>
    <t>Total Engagement Rate:</t>
  </si>
  <si>
    <t>Total Views:</t>
  </si>
  <si>
    <t>ORANIC</t>
  </si>
  <si>
    <t>PROMOTED</t>
  </si>
  <si>
    <t>Tweet permalink</t>
  </si>
  <si>
    <t>Tweet text</t>
  </si>
  <si>
    <t>time</t>
  </si>
  <si>
    <t>impressions</t>
  </si>
  <si>
    <t>engagements</t>
  </si>
  <si>
    <t>retweets</t>
  </si>
  <si>
    <t>replies</t>
  </si>
  <si>
    <t>likes</t>
  </si>
  <si>
    <t>user profile clicks</t>
  </si>
  <si>
    <t>url clicks</t>
  </si>
  <si>
    <t>hashtag clicks</t>
  </si>
  <si>
    <t>media views</t>
  </si>
  <si>
    <t>promoted impressions</t>
  </si>
  <si>
    <t>promoted engagements</t>
  </si>
  <si>
    <t>promoted retweets</t>
  </si>
  <si>
    <t>promoted replies</t>
  </si>
  <si>
    <t>promoted likes</t>
  </si>
  <si>
    <t>promoted user profile clicks</t>
  </si>
  <si>
    <t>promoted url clicks</t>
  </si>
  <si>
    <t>promoted hashtag clicks</t>
  </si>
  <si>
    <t>promoted media views</t>
  </si>
  <si>
    <t>https://twitter.com/TataMotors/status/1244565669724602368</t>
  </si>
  <si>
    <t>Weâ€™ve extended our Tata Suraksha services by a month. Because your peace of mind always comes first.
 #TogetherAgainstCorona https://t.co/jV7sohJepj</t>
  </si>
  <si>
    <t>2020-03-30 10:02 +0000</t>
  </si>
  <si>
    <t>-</t>
  </si>
  <si>
    <t>https://twitter.com/TataMotors/status/1244180962071609344</t>
  </si>
  <si>
    <t>Tata Alert Support services will endeavour to be there 24x7 when truckers need us while they go the extra mile to keep the nation supplied with essential commodities.
 #TogetherAgainstCorona https://t.co/s5nJNwHwLS</t>
  </si>
  <si>
    <t>2020-03-29 08:33 +0000</t>
  </si>
  <si>
    <t>https://twitter.com/TataMotors/status/1243809491541426176</t>
  </si>
  <si>
    <t>When it comes to the well-being of our CV family, we always go the extra mile. As a mark of our undying support, weâ€™ve decided to extend our AMC and warranty services. After all, every little help goes a long way. #TogetherAgainstCorona https://t.co/JuEC0CymMa</t>
  </si>
  <si>
    <t>2020-03-28 07:57 +0000</t>
  </si>
  <si>
    <t>https://twitter.com/TataMotors/status/1243502897847033856</t>
  </si>
  <si>
    <t>@rishisingla Hi Rishi, in this difficult time we are happy to serve the heroes. We salute all the truckers for their services and we are thankful for your gratitude towards us. #ThankYouIndianTruckers</t>
  </si>
  <si>
    <t>2020-03-27 11:39 +0000</t>
  </si>
  <si>
    <t>https://twitter.com/TataMotors/status/1243487282394431489</t>
  </si>
  <si>
    <t>These may be difficult times. But together, we can surpass anything. Which is why we've decided to extend our AMC and warranty services for our Commercial Vehicle family. #TogetherAgainstCorona https://t.co/qTtBKj6Meu</t>
  </si>
  <si>
    <t>2020-03-27 10:37 +0000</t>
  </si>
  <si>
    <t>https://twitter.com/TataMotors/status/1242791222592200704</t>
  </si>
  <si>
    <t>Letâ€™s pray for the safety of Indian truckers who deliver essential supplies including medicines and food items that help keep India safe during the crisis. #ThankYouIndianTruckers https://t.co/lMJfuky1rG</t>
  </si>
  <si>
    <t>2020-03-25 12:31 +0000</t>
  </si>
  <si>
    <t>https://twitter.com/TataMotors/status/1242728799197782016</t>
  </si>
  <si>
    <t>à²•à³‹à²µà²¿à²¡à³-19â€Œ à²¹à²°à²¡à³à²µà³à²¦à²° à²µà²¿à²°à³à²¦à³à²§ à²­à²¾à²°à²¤à²µà³ à²ªà³à²°à²¤à²¿à²œà³à²žà³†à²¯à²¨à³à²¨à³ à²®à²¾à²¡à³à²¤à³à²¤à²¿à²°à³à²µà²¾à²—, à²­à²¾à²°à²¤à²µà³ à²¸à³à²°à²•à³à²·à²¿à²¤à²µà²¾à²—à²¿à²°à²²à³†à²‚à²¦à³
 à²¸à²°à²•à³à²—à²³à²¨à³à²¨à³ à²¤à²²à³à²ªà²¿à²¸à³à²µà²²à³à²²à²¿ à²­à²¾à²°à²¤à²¦ à²Ÿà³à²°à²•à²°à³â€Œà²—à²³à³ à²®à²¾à²¡à³à²¤à³à²¤à²¿à²°à³à²µ à²•à³†à²²à²¸à²•à³à²•à³† à²¨à²¾à²µà³ à²•à³ƒà²¤à²œà³à²žà²¤à³†à²—à²³à²¨à³à²¨à³ à²¸à²®à²°à³à²ªà²¿à²¸à³‹à²£.
 #ThankYouIndianTruckers
 #IndiaFightsCorona https://t.co/qiTgIL7LsW</t>
  </si>
  <si>
    <t>2020-03-25 08:23 +0000</t>
  </si>
  <si>
    <t>https://twitter.com/TataMotors/status/1242722139305738241</t>
  </si>
  <si>
    <t>à°•à±‹à°µà°¿à°¡à±â€Œ-19 à°µà±à°¯à°¾à°ªà±à°¤à°¿à°¨à°¿ à°¨à°¿à°°à±‹à°§à°¿à°‚à°šà±‡à°‚à°¦à±à°•à± à°­à°¾à°°à°¤à°¦à±‡à°¶à°‚ à°šà°°à±à°¯à°²à± à°¤à±€à°¸à±à°•à±à°‚à°Ÿà±à°‚à°¡à°—à°¾, à°¸à±à°°à°•à±à°·à°¿à°¤à°‚à°—à°¾ à°‰à°‚à°¡à±‡à°‚à°¦à±à°•à±
 à°­à°¾à°°à°¤à°¦à±‡à°¶à°¾à°¨à°¿à°•à°¿ à°…à°µà°¸à°°à°®à±ˆà°¨ à°¨à°¿à°¤à±à°¯à°¾à°µà°¸à°° à°µà°¸à±à°¤à±à°µà±à°²à°¨à± à°¸à°°à°«à°°à°¾ à°šà±‡à°¯à°¡à°‚à°²à±‹ à°•à±€à°²à°• à°ªà°¾à°¤à±à°° à°ªà±‹à°·à°¿à°¸à±à°¤à±à°¨à±à°¨ à°­à°¾à°°à°¤à±€à°¯
 à°Ÿà±à°°à°•à±à°•à°°à±à°²à°•à± à°§à°¨à±à°¯à°µà°¾à°¦à°¾à°²à± à°¤à±†à°²à°¿à°¯à°œà±‡à°¸à±‡à°‚à°¦à±à°•à± à°’à°•à±à°• à°•à±à°·à°£à°‚ à°•à±‡à°Ÿà°¾à°¯à°¿à°¦à±à°¦à°¾à°‚.
 #ThankYouIndianTruckers
 #IndiaFightsCorona https://t.co/wKCsfar78A</t>
  </si>
  <si>
    <t>2020-03-25 07:57 +0000</t>
  </si>
  <si>
    <t>https://twitter.com/TataMotors/status/1242716403263631361</t>
  </si>
  <si>
    <t>à¤¦à¥‡à¤¶ à¤•à¥‹à¤µà¤¿à¤¡ -à¥§à¥¯ à¤šà¥à¤¯à¤¾ à¤ªà¥à¤°à¤¸à¤¾à¤°à¤¾à¤µà¤¿à¤°à¥‚à¤¦à¥à¤§ à¤‰à¤ªà¤¾à¤¯à¤¯à¥‹à¤œà¤¨à¤¾ à¤•à¤°à¥€à¤¤ à¤…à¤¸à¤²à¥à¤¯à¤¾à¤¨à¥‡, à¤¸à¤°à¥à¤µ à¤­à¤¾à¤°à¤¤à¥€à¤¯à¤¾à¤‚à¤šà¥‡ à¤†à¤­à¤¾à¤° à¤®à¤¾à¤¨à¤£à¥à¤¯à¤¾à¤¸à¤¾à¤ à¥€ à¤¥à¥‹à¤¡à¤¾ à¤µà¥‡à¤³ à¤˜à¥‡à¤Šà¤¯à¤¾.
 à¤­à¤¾à¤°à¤¤ à¤¸à¥à¤°à¤•à¥à¤·à¤¿à¤¤ à¤°à¤¾à¤¹à¤£à¥à¤¯à¤¾à¤¸à¤¾à¤ à¥€ à¤†à¤µà¤¶à¥à¤¯à¤• à¤…à¤¸à¤£à¤¾à¤°à¥€ à¤¸à¤¾à¤§à¤¨ à¤¸à¤¾à¤®à¤—à¥à¤°à¥€ à¤ªà¥à¤°à¤µà¤£à¥à¤¯à¤¾à¤¤ à¤Ÿà¥à¤°à¤• à¤šà¤¾à¤²à¤•à¤¾à¤‚à¤šà¤¾ à¤®à¥‹à¤ à¤¾ à¤¹à¤¾à¤¤à¤­à¤¾à¤° à¤†à¤¹à¥‡.
 #ThankYouIndianTruckers
 #IndiaFightsCorona https://t.co/CoMju06NPl</t>
  </si>
  <si>
    <t>2020-03-25 07:34 +0000</t>
  </si>
  <si>
    <t>https://twitter.com/TataMotors/status/1242709481089191936</t>
  </si>
  <si>
    <t>As India takes measures against the spread of virus, letâ€™s take a moment to thank Indian truckers instrumental in delivering the essential supplies India needs to stay safe. #ThankYouIndianTruckers 
 #IndiaFightsCorona https://t.co/opYsIJ6ZTW</t>
  </si>
  <si>
    <t>2020-03-25 07:06 +0000</t>
  </si>
  <si>
    <t>https://twitter.com/TataMotors/status/1242460010308759552</t>
  </si>
  <si>
    <t>Each of our Tata Motors Operated Depots are committed to keeping the transport systems as clean &amp;amp; safe as possible. Hence, weâ€™ve been ensuring a daily Disinfection of 2600+ DTC buses, 200 private cabs and other essential vehicles.
 #TogetherAgainstCorona #Indiafightscorona https://t.co/iosZN6gAz2</t>
  </si>
  <si>
    <t>2020-03-24 14:35 +0000</t>
  </si>
  <si>
    <t>https://twitter.com/TataMotors/status/1242022593349087232</t>
  </si>
  <si>
    <t>à¤œà¤¬ à¤œà¤¼à¤¿à¤®à¥à¤®à¥‡à¤¦à¤¾à¤°à¥€ à¤¸à¤¡à¤¼à¤• à¤ªà¤° à¤¬à¥à¤²à¤¾à¤¤à¥€ à¤¹à¥ˆ, à¤¤à¥‹ à¤•à¥ˆà¤¸à¥‡ à¤•à¤°à¤²à¥‡ à¤˜à¤° à¤¸à¥‡ à¤•à¤¾à¤® ? à¤¹à¤® à¤‡à¤‚à¤¡à¤¿à¤¯à¤¾ à¤•à¥‡ à¤Ÿà¥à¤°à¤• à¤¡à¥à¤°à¤¾à¤‡à¤µà¤°à¥à¤¸ à¤•à¥€ à¤¸à¥à¤°à¤•à¥à¤·à¤¿à¤¤ à¤¯à¤¾à¤¤à¥à¤°à¤¾ à¤•à¥€ à¤•à¤¾à¤®à¤¨à¤¾ à¤•à¤°à¤¤à¥‡ à¤¹à¥ˆ, à¤œà¥‹ à¤¹à¤® à¤¤à¤• à¤‡à¤¸ à¤®à¥à¤¶à¥à¤•à¤¿à¤² à¤¸à¤®à¤¯ à¤®à¥‡à¤‚ à¤œà¤¼à¤°à¥‚à¤°à¥€ à¤¸à¤¾à¤®à¤¾à¤¨ à¤ªà¤¹à¥à¤‚à¤šà¤¾à¤¤à¥‡ à¤¹à¥ˆà¥¤Â Â 
 #ThankYouIndianTruckers
 #Indiafightscorona https://t.co/U3TpADgNWA</t>
  </si>
  <si>
    <t>2020-03-23 09:37 +0000</t>
  </si>
  <si>
    <t>https://twitter.com/TataMotors/status/1242021907907481605</t>
  </si>
  <si>
    <t>When duty calls on the road, how can they work from home? We pray for a safe journey to Indian truckers who bring essential supplies India needs during this crisis.Â 
 #ThankYouIndianTruckers
 #Indiafightscorona https://t.co/8J4SXaG3Mw</t>
  </si>
  <si>
    <t>2020-03-23 09:34 +0000</t>
  </si>
  <si>
    <t>https://twitter.com/TataMotors/status/1241691676013285377</t>
  </si>
  <si>
    <t>Today, for 5 minutes at 5 PM, we applaud and honour the people who are keeping us safe and supplied in these difficult times. Our heartfelt thanks go out to everyone who is putting the health of the nation before their own. #thankyouindiantruckers
 #IndiaFightsCorona https://t.co/PCBi8CDihp</t>
  </si>
  <si>
    <t>2020-03-22 11:42 +0000</t>
  </si>
  <si>
    <t>https://twitter.com/TataMotors/status/1241317995072196609</t>
  </si>
  <si>
    <t>Aise mushkil samay mein bhi nahi rukne wale truckers humare desh ko zaruri samaan pohchane mein aage hai jisse ye desh chalta rahe bina kisi rukawat ke.
 Tata Motors aapki surakshit journey ki Kamna karta hai.
 #ThankYouIndianTruckers 
 #Indiafightscorona https://t.co/7zfGVobD4L</t>
  </si>
  <si>
    <t>2020-03-21 10:57 +0000</t>
  </si>
  <si>
    <t>https://twitter.com/TataMotors/status/1241304390113296384</t>
  </si>
  <si>
    <t>à¤¹à¤® à¤¦à¥‡à¤¶ à¤•à¥‡ à¤Ÿà¥à¤°à¤• à¤¡à¥à¤°à¤¾à¤‡à¤µà¤°à¥à¤¸ à¤•à¥€ à¤¸à¥à¤°à¤•à¥à¤·à¤¾ à¤•à¥€ à¤•à¤¾à¤®à¤¨à¤¾ à¤•à¤°à¤¤à¥‡ à¤¹à¥ˆ, à¤œà¥‹ à¤à¤¸à¥‡ à¤®à¥à¤¶à¥à¤•à¤¿à¤² à¤¸à¤®à¤¯ à¤®à¥‡à¤‚ à¤¦à¤µà¤¾à¤‡à¤¯à¥‹à¤‚ à¤”à¤° à¤–à¤¾à¤¨à¥‡ à¤œà¥ˆà¤¸à¤¾ à¤œà¤¼à¤°à¥‚à¤°à¥€ à¤¸à¤¾à¤®à¤¾à¤¨ à¤¹à¤® à¤¤à¤• à¤ªà¤¹à¥à¤‚à¤šà¤¾à¤¤à¥‡ à¤¹à¥ˆ à¤”à¤° à¤˜à¤° à¤®à¥‡à¤‚ à¤°à¤¹à¤¨à¥‡ à¤®à¥‡à¤‚ à¤¹à¤®à¤¾à¤°à¥€ à¤®à¤¦à¤¦ à¤•à¤°à¤¤à¥‡ à¤¹à¥ˆà¥¤
 #ThankYouIndianTruckersÂ #Indiafightscorona https://t.co/7cszsDmCC3</t>
  </si>
  <si>
    <t>2020-03-21 10:03 +0000</t>
  </si>
  <si>
    <t>https://twitter.com/TataMotors/status/1252625629163294728</t>
  </si>
  <si>
    <t>Tata Winger supports the brave hearts who are at the frontline in the battle against COVID 19. Let us all extend our support and win this battle together. #TataWinger #TogetherAgainstCorona #StayHomeStaySafe #SupportTheMedics https://t.co/EldgPlK2EH</t>
  </si>
  <si>
    <t>2020-04-21 15:49 +0000</t>
  </si>
  <si>
    <t>https://twitter.com/TataMotors/status/1246809744028753926</t>
  </si>
  <si>
    <t>Let's unite against the darkness and together bring light to our country. Tonight, at 9PM for 9 minutes we will be beacons of hope.
 #ThankYouIndianTruckers #TogetherAgainstCorona https://t.co/zm3OiYzl5T</t>
  </si>
  <si>
    <t>2020-04-05 14:39 +0000</t>
  </si>
  <si>
    <t>https://twitter.com/TataMotors/status/1246080670310383616</t>
  </si>
  <si>
    <t>à¤Ÿà¤¾à¤Ÿà¤¾ à¤®à¥‹à¤Ÿà¤°à¥à¤¸ à¤”à¤° à¤‡à¤‚à¤¡à¤¿à¤¯à¤¨ à¤‘à¤¯à¤² à¤¦à¥‡à¤¶ à¤•à¥‡ à¤Ÿà¥à¤°à¤•à¤°à¥à¤¸ à¤•à¥€ à¤¦à¥‡à¤–à¤­à¤¾à¤² à¤•à¤°à¤¨à¥‡ à¤•à¥‡ à¤²à¤¿à¤ à¤à¤• à¤¸à¤¾à¤¥ à¤¹à¥ˆà¤‚à¥¤ à¤¹à¤®à¤¾à¤°à¥‡ à¤¸à¤¾à¤°à¤¥à¥€ à¤†à¤°à¤¾à¤® à¤•à¥‡à¤‚à¤¦à¥à¤° à¤Ÿà¥à¤°à¤• à¤¡à¥à¤°à¤¾à¤‡à¤µà¤°à¥‹à¤‚ à¤•à¥‹ à¤­à¥‹à¤œà¤¨, à¤®à¤¾à¤¸à¥à¤• à¤”à¤° à¤¸à¥ˆà¤¨à¤¿à¤Ÿà¤¾à¤‡à¤œà¤¼à¤° à¤ªà¥à¤°à¤¦à¤¾à¤¨ à¤•à¤°à¤¨à¥‡ à¤•à¥‡ à¤²à¤¿à¤ à¤¦à¤¿à¤¨ à¤­à¤° à¤šà¤¾à¤²à¥‚ à¤°à¤¹à¤¤à¤¾ à¤¹à¥ˆà¤‚à¥¤ #ThankYouIndianTruckers https://t.co/7hcsGnr3RC</t>
  </si>
  <si>
    <t>2020-04-03 14:22 +0000</t>
  </si>
  <si>
    <t>https://twitter.com/TataMotors/status/1246032710507716611</t>
  </si>
  <si>
    <t>Tata Motors and Indian Oil are coming together to take care of our Truck drivers. Our Saarthi Aaram Kendra function all-day long to provide truckers with free food, masks and sanitisers. #ThankYouIndianTruckers https://t.co/lZHBOadkjY</t>
  </si>
  <si>
    <t>2020-04-03 11:12 +0000</t>
  </si>
  <si>
    <t>https://twitter.com/TataMotors/status/1276568437481865218</t>
  </si>
  <si>
    <t>Aap ki suraksha ka dhyan rakhte huye desh ke saarthi karenge contactless delivery. #TogetherAgainstCorona https://t.co/qctE9mX1Rf</t>
  </si>
  <si>
    <t>2020-06-26 17:30 +0000</t>
  </si>
  <si>
    <t>https://twitter.com/TataMotors/status/1273525217734750209</t>
  </si>
  <si>
    <t>à¤¹à¤® à¤¦à¥‡à¤¶ à¤­à¤° à¤®à¥‡à¤‚ à¤­à¤¾à¤°à¤¤à¥€à¤¯ à¤Ÿà¥à¤°à¤• à¤¡à¥à¤°à¤¾à¤‡à¤µà¤°à¥à¤¸ à¤•à¥‹ à¤®à¤¾à¤¸à¥à¤•, à¤­à¥‹à¤œà¤¨, à¤¸à¥ˆà¤¨à¤¿à¤Ÿà¤¾à¤‡à¤œà¤¼à¤° à¤”à¤° à¤†à¤°à¤¾à¤® à¤•à¤°à¤¨à¥‡ à¤•à¥€ à¤œà¤—à¤¹ à¤¦à¥‡à¤¤à¥‡ à¤¹à¥ˆ à¤•à¥à¤¯à¥‹à¤‚à¤•à¤¿ à¤µà¥‡ à¤­à¤¾à¤°à¤¤ à¤•à¥‹ à¤œà¤°à¥‚à¤°à¥€ à¤¸à¤¾à¤®à¤¾à¤¨ à¤®à¥à¤¹à¥ˆà¤¯à¤¾ à¤•à¤°à¤¾à¤¤à¥‡ à¤¹à¥ˆà¤‚à¥¤ 6500+ à¤Ÿà¥à¤°à¤•à¤°à¥à¤¸ à¤•à¥‹ à¤®à¥à¤«à¥à¤¤ à¤­à¥‹à¤œà¤¨ à¤ªà¥à¤°à¤¦à¤¾à¤¨ à¤•à¤¿à¤¯à¤¾ à¤—à¤¯à¤¾ à¤¹à¥ˆà¤‚, 6600 à¤ªà¥€à¤¸ à¤®à¤¾à¤¸à¥à¤• à¤”à¤° 1764 à¤¸à¥ˆà¤¨à¤¿à¤Ÿà¤¾à¤‡à¤œà¤¼à¤° à¤•à¥€ à¤¬à¥‰à¤Ÿà¤²à¥à¤¸ à¤¬à¤¾à¤Ÿà¥€ à¤—à¤ˆà¤‚ à¤¹à¥ˆà¥¤#ThankyouIndianTruckers #TataMotors https://t.co/iPC8Ud8Uab</t>
  </si>
  <si>
    <t>2020-06-18 07:57 +0000</t>
  </si>
  <si>
    <t>https://twitter.com/TataMotors/status/1273524653609418752</t>
  </si>
  <si>
    <t>We continue to support Indian truckers across the nation with masks, food, sanitisers, provisions, rest and more.Â 6500+ TruckersÂ have been served meals. 6600 masks and 1764 sanitisers distributed so far.
 #ThankyouIndianTruckers #TataMotors https://t.co/6SWUElHZgU</t>
  </si>
  <si>
    <t>2020-06-18 07:55 +0000</t>
  </si>
  <si>
    <t>https://twitter.com/TataMotors/status/1271045092212486145</t>
  </si>
  <si>
    <t>Aap ki suraksha ka rakhenge poora khayal. Saath milke desh ke saarthi corona ko harayenge aur desh ki kaamyabi ka silsila aage badhayenge. #TogetherAgainstCorona https://t.co/3Wt2dEiJkp</t>
  </si>
  <si>
    <t>2020-06-11 11:42 +0000</t>
  </si>
  <si>
    <t>https://twitter.com/TataMotors/status/1270710083001827329</t>
  </si>
  <si>
    <t>Aap ki suraksha ka rakhenge poora khayal. Saath milke desh ke saarthi corona ko harayenge aur desh ki kaamyabi ka silsila aage badhayenge. #TogetherAgainstCorona https://t.co/0D90vbwurm</t>
  </si>
  <si>
    <t>2020-06-10 13:31 +0000</t>
  </si>
  <si>
    <t>https://twitter.com/TataMotors/status/1270301348085542912</t>
  </si>
  <si>
    <t>à¤­à¤¾à¤°à¤¤ à¤®à¥‡à¤‚ à¤œà¥‹ à¤¸à¥à¤°à¤•à¥à¤·à¤¿à¤¤ à¤œà¤¼à¤°à¥‚à¤°à¥€ à¤¸à¤¾à¤®à¤¾à¤¨ à¤ªà¤¹à¥à¤à¤šà¤¾à¤¤à¥‡ à¤¹à¥ˆ , à¤¹à¤® à¤‰à¤¨à¤¸à¥‡ à¤†à¤—à¥à¤°à¤¹ à¤•à¤°à¤¤à¥‡ à¤¹à¥ˆà¤‚ à¤•à¤¿ à¤†à¤ª à¤•à¥‡à¤‚à¤¦à¥à¤°à¥€à¤¯ à¤”à¤° à¤°à¤¾à¤œà¥à¤¯ à¤•à¥‡ à¤¨à¤¿à¤°à¥à¤¦à¥‡à¤¶à¥‹à¤‚ à¤”à¤° à¤¸à¥à¤°à¤•à¥à¤·à¤¾ à¤ªà¥à¤°à¥‹à¤Ÿà¥‹à¤•à¥‰à¤² à¤•à¤¾ à¤ªà¤¾à¤²à¤¨ à¤•à¤°à¥‡à¤‚à¥¤
 #TogetherAgainstCorona #TataUltra https://t.co/ELFGHAvwFK</t>
  </si>
  <si>
    <t>2020-06-09 10:26 +0000</t>
  </si>
  <si>
    <t>https://twitter.com/TataMotors/status/1270301034758488067</t>
  </si>
  <si>
    <t>For the safety of those who keep India stocked with necessary supplies, we urge you to follow safety protocols set by central and state guidelines.
 #TogetherAgainstCorona #TataUltra https://t.co/FNN72130LM</t>
  </si>
  <si>
    <t>2020-06-09 10:25 +0000</t>
  </si>
  <si>
    <t>https://twitter.com/TataMotors/status/1270230430885658624</t>
  </si>
  <si>
    <t>à¤­à¤¾à¤°à¤¤ à¤…à¤¨à¤²à¥‰à¤• 1.0 à¤•à¥‡ à¤²à¤¿à¤ à¤¤à¥ˆà¤¯à¤¾à¤° à¤¹à¥ˆ à¤”à¤° à¤¹à¤® à¤­à¥€ à¤†à¤ªà¤•à¥‹ à¤¸à¥à¤°à¤•à¥à¤·à¤¿à¤¤ à¤°à¤–à¤¨à¥‡ à¤•à¥‡ à¤²à¤¿à¤ à¤¸à¤–à¥à¤¤ à¤ªà¥à¤°à¥‹à¤Ÿà¥‹à¤•à¥‰à¤² à¤•à¤¾ à¤ªà¤¾à¤²à¤¨ à¤•à¤° à¤°à¤¹à¥‡à¤‚ à¤¹à¥ˆà¤‚à¥¤à¤Ÿà¤¾à¤Ÿà¤¾ à¤®à¥‹à¤Ÿà¤°à¥à¤¸ à¤¡à¥€à¤²à¤°à¤¶à¤¿à¤ª à¤”à¤° à¤¸à¤°à¥à¤µà¤¿à¤¸ à¤¸à¥à¤Ÿà¥‡à¤¶à¤¨ à¤•à¥‡ à¤²à¤¿à¤ à¤…à¤ªà¤¨à¥‡ à¤¸à¥à¤Ÿà¤¾à¤« à¤”à¤° à¤—à¥à¤°à¤¾à¤¹à¤•à¥‹à¤‚ à¤•à¥€ à¤¸à¥à¤°à¤•à¥à¤·à¤¾ à¤¸à¤¬à¤¸à¥‡ à¤®à¤¹à¤¤à¥à¤µà¤ªà¥‚à¤°à¥à¤£ à¤¹à¥ˆà¥¤
 #TogetherAgainstCorona #SafetyFirst https://t.co/6bzBJoJOUg</t>
  </si>
  <si>
    <t>2020-06-09 05:45 +0000</t>
  </si>
  <si>
    <t>https://twitter.com/TataMotors/status/1270229994036330498</t>
  </si>
  <si>
    <t>As India readies for unlock 1.0, Tata Motors dealerships and service stations enforce strict protocols to keep you safe. The safety of our staff and customers is paramount to us.
 #TogetherAgainstCorona #SafetyFirst https://t.co/Ucv00YrkLj</t>
  </si>
  <si>
    <t>2020-06-09 05:43 +0000</t>
  </si>
  <si>
    <t>https://twitter.com/TataMotors/status/1269898656154636288</t>
  </si>
  <si>
    <t>à¤Ÿà¤¾à¤Ÿà¤¾ à¤®à¥‹à¤Ÿà¤°à¥à¤¸ à¤•à¥€ à¤¡à¥€à¤²à¤°à¤¶à¤¿à¤ª à¤”à¤° à¤¦à¥‡à¤¶ à¤­à¤° à¤®à¥‡à¤‚ à¤¸à¤°à¥à¤µà¤¿à¤¸ à¤¸à¥à¤Ÿà¥‡à¤¶à¤¨ à¤…à¤¨à¤²à¥‰à¤• 1.0 à¤•à¥‡ à¤²à¤¿à¤ à¤¤à¥ˆà¤¯à¤¾à¤° à¤¹à¥ˆ, à¤‡à¤¸à¤²à¤¿à¤ à¤¹à¤® à¤…à¤ªà¤¨à¥‡ à¤—à¥à¤°à¤¾à¤¹à¤•à¥‹à¤‚ à¤”à¤° à¤•à¤°à¥à¤®à¤šà¤¾à¤°à¤¿à¤¯à¥‹à¤‚ à¤•à¥€ à¤¸à¥à¤°à¤•à¥à¤·à¤¾ à¤¸à¥à¤¨à¤¿à¤¶à¥à¤šà¤¿à¤¤ à¤•à¤°à¤¨à¥‡ à¤•à¥‡ à¤²à¤¿à¤ à¤•à¥‡à¤‚à¤¦à¥à¤° à¤”à¤° à¤°à¤¾à¤œà¥à¤¯ à¤¸à¤°à¤•à¤¾à¤° à¤•à¥‡ à¤¨à¤¿à¤°à¥à¤¦à¥‡à¤¶ à¤•à¤¾ à¤¸à¥à¤°à¤•à¥à¤·à¤¾ à¤ªà¥à¤°à¥‹à¤Ÿà¥‹à¤•à¥‰à¤² à¤•à¥‡ à¤¸à¤¾à¤¥ à¤ªà¤¾à¤²à¤¨ à¤•à¤° à¤°à¤¹à¥‡ à¤¹à¥ˆà¤‚à¥¤ 
 #TogetherAgainstCorona #SafetyFirst https://t.co/K7aGpAoiTU</t>
  </si>
  <si>
    <t>2020-06-08 07:46 +0000</t>
  </si>
  <si>
    <t>https://twitter.com/TataMotors/status/1269870923470893056</t>
  </si>
  <si>
    <t>As Tata Motors dealerships and service stations across the nation get ready for Unlock 1.0, we are practicing strict safety protocols in strict adherence to central and state govt guidelines to ensure the safety of our customers and staff.
 #TogetherAgainstCorona #SafetyFirst https://t.co/JEpmb7x5BS</t>
  </si>
  <si>
    <t>2020-06-08 05:56 +0000</t>
  </si>
  <si>
    <t>https://twitter.com/TataMotors/status/1269139837380001795</t>
  </si>
  <si>
    <t>We stand together by standing 6 feet apart and this is how we will emerge victoriously. #TogetherAgainstCorona https://t.co/juQLOC8BFj</t>
  </si>
  <si>
    <t>2020-06-06 05:31 +0000</t>
  </si>
  <si>
    <t>https://twitter.com/TataMotors/status/1268902050332438529</t>
  </si>
  <si>
    <t>à¤œà¤¿à¤¨ à¤¸à¤¾à¤®à¤¾à¤¨à¥‹à¤‚ à¤•à¥€ à¤­à¤¾à¤°à¤¤ à¤•à¥‹ à¤œà¤°à¥‚à¤°à¤¤ à¤¹à¥ˆ, à¤‰à¤¨à¥à¤¹à¥‡à¤‚ à¤ªà¤¹à¥à¤à¤šà¤¾à¤¨à¥‡ à¤µà¤¾à¤²à¥‡ à¤²à¥‹à¤—à¥‹à¤‚ à¤¸à¥‡ à¤¹à¤® à¤‰à¤¨à¤•à¥€ à¤¸à¥à¤°à¤•à¥à¤·à¤¾ à¤”à¤° à¤‰à¤¨à¤•à¥‡ à¤—à¥à¤°à¤¾à¤¹à¤•à¥‹à¤‚ à¤•à¥‹ à¤ªà¥à¤°à¤¾à¤¥à¤®à¤¿à¤•à¤¤à¤¾ à¤¦à¥‡à¤¨à¥‡ à¤•à¤¾ à¤†à¤—à¥à¤°à¤¹ à¤•à¤°à¤¤à¥‡ à¤¹à¥ˆà¤‚à¥¤ à¤•à¥ƒà¤ªà¤¯à¤¾ à¤•à¥‡à¤‚à¤¦à¥à¤°à¥€à¤¯ à¤”à¤° à¤°à¤¾à¤œà¥à¤¯ à¤¨à¤¿à¤°à¥à¤¦à¥‡à¤¶ à¤•à¥‡ à¤…à¤¨à¥à¤¸à¤¾à¤° à¤¸à¥à¤°à¤•à¥à¤·à¤¾ à¤¨à¤¿à¤¯à¤®à¥‹à¤‚ à¤•à¤¾ à¤ªà¤¾à¤²à¤¨ à¤•à¤°à¥‡à¤‚à¥¤
 #TogetherAgainstCorona #TataYodha #ThankyouIndianTruckers https://t.co/M2xIsksu47</t>
  </si>
  <si>
    <t>2020-06-05 13:46 +0000</t>
  </si>
  <si>
    <t>https://twitter.com/TataMotors/status/1268886105341849605</t>
  </si>
  <si>
    <t>For those delivering the goods India needs, we urge you to prioritise your own safety and that of your customers. Please adhere to the official safety recommendations according to central and state guidelines.
 #TogetherAgainstCorona #TataYodha #ThankyouIndianTruckers https://t.co/9x8gbftObW</t>
  </si>
  <si>
    <t>2020-06-05 12:43 +0000</t>
  </si>
  <si>
    <t>https://twitter.com/TataMotors/status/1268878463554875393</t>
  </si>
  <si>
    <t>Ek saath mil kar hum Corona to kya badi se badi mushkilon se lad sakte hain. Ab jab desh ke raste dobara khul rahe hain, tab Tata ACE ke saarthi taiyaar hain desh ko dobara kaamyab banana ke liye, aur Tata Motors karega unhe support har mod par. #ThankyouIndianTruckers https://t.co/2L50DZJkIx</t>
  </si>
  <si>
    <t>2020-06-05 12:12 +0000</t>
  </si>
  <si>
    <t>https://twitter.com/TataMotors/status/1268145898736893952</t>
  </si>
  <si>
    <t>To ensure the absolute safety of you and your family, our team will follow a set of strict safety guidelines ruled out by the state and central government. To book your Test Drive at home, please call Toll-Free number 1800 2097979 now!
 #TogetherAgainstCorona (2/2)</t>
  </si>
  <si>
    <t>2020-06-03 11:41 +0000</t>
  </si>
  <si>
    <t>https://twitter.com/TataMotors/status/1267475990667825154</t>
  </si>
  <si>
    <t>à¤‡à¤¸ à¤¸à¤®à¤¯ à¤­à¤¾à¤°à¤¤ à¤®à¥‡à¤‚ à¤†à¤µà¤¶à¥à¤¯à¤• à¤¸à¤¾à¤®à¤¾à¤¨ à¤ªà¤¹à¥à¤à¤šà¤¾à¤¨à¥‡ à¤µà¤¾à¤²à¥‡ à¤µà¥€à¤°à¥‹ à¤¸à¥‡ à¤¹à¤®à¤¾à¤°à¤¾ à¤¨à¤¿à¤µà¥‡à¤¦à¤¨ à¤¹à¥ˆ à¤•à¥€ à¤ªà¤°à¤¿à¤µà¤¾à¤° à¤•à¤²à¥à¤¯à¤¾à¤£ à¤”à¤° à¤¸à¥à¤µà¤¾à¤¸à¥à¤¥à¥à¤¯ à¤®à¤‚à¤¤à¥à¤°à¤¾à¤²à¤¯ à¤¦à¥à¤µà¤¾à¤°à¤¾ à¤œà¤¾à¤°à¥€ à¤•à¤¿à¤¯à¥‡ à¤—à¤ à¤¸à¥à¤°à¤•à¥à¤·à¤¾ à¤¨à¤¿à¤¯à¤® à¤•à¤¾ à¤ªà¤¾à¤²à¤¨ à¤•à¤°à¥‡à¤‚ à¤”à¤° à¤…à¤ªà¤¨à¥‡ à¤†à¤ª à¤•à¥‹ à¤¸à¥à¤°à¤•à¥à¤·à¤¿à¤¤ à¤°à¤–à¥‡à¤‚à¥¤ #TogetherAgainstCorona #TataYodha https://t.co/GYrspm7G1T</t>
  </si>
  <si>
    <t>2020-06-01 15:19 +0000</t>
  </si>
  <si>
    <t>https://twitter.com/TataMotors/status/1267475205804474368</t>
  </si>
  <si>
    <t>Thank you for working around the clock and bringing India all the supplies that are a crucial need of the hour.Â We request you to stay safe and follow the guidelines put out by the ministry of Health &amp;amp; Welfare
 #TogetherAgainstCorona #TataMotors https://t.co/OL8DbliZvZ</t>
  </si>
  <si>
    <t>2020-06-01 15:16 +0000</t>
  </si>
  <si>
    <t>https://twitter.com/TataMotors/status/1267455650889515008</t>
  </si>
  <si>
    <t>à¤­à¤¾à¤°à¤¤ à¤®à¥‡à¤‚ à¤†à¤µà¤¶à¥à¤¯à¤• à¤šà¥€à¤œà¤¼à¥‹ à¤•à¥‹ à¤¬à¤¿à¤¨à¤¾ à¤°à¥‚à¤•à¤¾à¤µà¤Ÿ à¤ªà¤¹à¥à¤à¤šà¤¾à¤¨à¥‡ à¤•à¥‡ à¤²à¤¿à¤ à¤¹à¤® à¤†à¤ªà¤•à¤¾ à¤¶à¥à¤•à¥à¤°à¤¿à¤¯à¤¾à¤¦à¤¾ à¤•à¤°à¤¤à¥‡ à¤¹à¥ˆà¥¤ à¤†à¤ªà¤¸à¥‡ à¤¨à¤¿à¤µà¥‡à¤¦à¤¨ à¤¹à¥ˆ à¤•à¥€ à¤ªà¤°à¤¿à¤µà¤¾à¤° à¤•à¤²à¥à¤¯à¤¾à¤£ à¤”à¤° à¤¸à¥à¤µà¤¾à¤¸à¥à¤¥à¥à¤¯ à¤®à¤‚à¤¤à¥à¤°à¤¾à¤²à¤¯ à¤¦à¥à¤µà¤¾à¤°à¤¾ à¤œà¤¾à¤°à¥€ à¤•à¤¿à¤¯à¥‡ à¤—à¤ à¤¸à¥à¤°à¤•à¥à¤·à¤¾ à¤¨à¤¿à¤¯à¤® à¤•à¤¾ à¤ªà¤¾à¤²à¤¨ à¤•à¤°à¥‡à¤‚à¥¤
 #TogetherAgainstCorona #TataAce https://t.co/XK0m0j3iUi</t>
  </si>
  <si>
    <t>2020-06-01 13:59 +0000</t>
  </si>
  <si>
    <t>https://twitter.com/TataMotors/status/1267455011669200896</t>
  </si>
  <si>
    <t>To the frontline fighters delivering all the crucial supplies and day-to-day essentials. Stay safe &amp;amp; adhere to the safety guidelines outlined by the ministry of Health &amp;amp; Welfare
 #TogetherAgainstCorona #TataAce https://t.co/rrz0fuxSj8</t>
  </si>
  <si>
    <t>2020-06-01 13:56 +0000</t>
  </si>
  <si>
    <t>https://twitter.com/TataMotors/status/1267404811219189760</t>
  </si>
  <si>
    <t>à¤¹à¤®à¤¾à¤°à¥‡ à¤­à¤¾à¤°à¤¤à¥€à¤¯ à¤Ÿà¥à¤°à¤• à¤¡à¥à¤°à¤¾à¤‡à¤µà¤°à¥‹à¤‚ à¤•à¥€ à¤µà¥€à¤°à¤¤à¤¾ à¤”à¤° à¤ªà¤°à¤¿à¤¶à¥à¤°à¤® à¤•à¥‹ à¤¸à¤²à¤¾à¤® à¤•à¤°à¤¤à¥‡ à¤¹à¥à¤ à¤¹à¤® à¤¦à¥‡à¤¶ à¤­à¤° à¤•à¥‡ à¤¸à¤¾à¤°à¤¥à¥€ à¤•à¥‡à¤‚à¤¦à¥à¤°à¥‹à¤‚ à¤®à¥‡à¤‚ à¤‡à¤‚à¤¡à¤¿à¤¯à¤¨ à¤†à¤¯à¤² à¤•à¥‡ à¤¸à¤¾à¤¥ à¤®à¤¿à¤²à¤•à¤° à¤–à¤¾à¤¨à¤¾, à¤®à¤¾à¤¸à¥à¤• à¤”à¤° à¤¸à¥ˆà¤¨à¤¿à¤Ÿà¤¾à¤‡à¤œà¤¼à¤° à¤ªà¥à¤°à¤¦à¤¾à¤¨ à¤•à¤° à¤°à¤¹à¥‡ à¤¹à¥ˆà¥¤
 #ThankyouIndianTruckers #TataMotors https://t.co/AnBFvvBuXV</t>
  </si>
  <si>
    <t>2020-06-01 10:37 +0000</t>
  </si>
  <si>
    <t>https://twitter.com/TataMotors/status/1267403616257802241</t>
  </si>
  <si>
    <t>These Indian truckers are our heroes, and we at Tata Motors take care of our heroes. In collaboration with Indian Oil, more than 6000+ truckers have been supplied with free food, masks &amp;amp; sanitisers at 14 different locations.
 #ThankYouIndianTruckers #TataMotors https://t.co/2g0Eiphp0W</t>
  </si>
  <si>
    <t>2020-06-01 10:32 +0000</t>
  </si>
  <si>
    <t>SAMPLE DATA FOR LEARNING</t>
  </si>
  <si>
    <t>PERFORMANCE CAMPAIGN</t>
  </si>
  <si>
    <t>Variant</t>
  </si>
  <si>
    <t>Budget %</t>
  </si>
  <si>
    <t xml:space="preserve">Est. Impressions </t>
  </si>
  <si>
    <t>Est. Clicks/ Engagement</t>
  </si>
  <si>
    <t>Est. Views</t>
  </si>
  <si>
    <t>Planned Net Cost</t>
  </si>
  <si>
    <t>Est. Visits</t>
  </si>
  <si>
    <t>Est. Leads</t>
  </si>
  <si>
    <t>eCPL</t>
  </si>
  <si>
    <t>Campaign 1</t>
  </si>
  <si>
    <t>Campaign 2</t>
  </si>
  <si>
    <t>Campaign 3</t>
  </si>
  <si>
    <t>Net Media Cost</t>
  </si>
  <si>
    <t xml:space="preserve">Agency Commission @ 2.5% </t>
  </si>
  <si>
    <t>GST @ 18%</t>
  </si>
  <si>
    <t>Total Cost</t>
  </si>
  <si>
    <t>BRANDING CAMPAIGN</t>
  </si>
  <si>
    <t>Platforms</t>
  </si>
  <si>
    <t>Est. Clicks</t>
  </si>
  <si>
    <t>India Mart/ JD</t>
  </si>
  <si>
    <t>OLX/ Trucks and buses</t>
  </si>
  <si>
    <t>THESE ARE HYPOTHETICAL NUMBERS FOR LEARNING</t>
  </si>
  <si>
    <t>Publisher</t>
  </si>
  <si>
    <t>Properties</t>
  </si>
  <si>
    <t>Platform</t>
  </si>
  <si>
    <t>Geo Targeting</t>
  </si>
  <si>
    <t>Ad Sizes</t>
  </si>
  <si>
    <t>Buy Type</t>
  </si>
  <si>
    <t>Est. CTR/VTR</t>
  </si>
  <si>
    <t>Net Rate</t>
  </si>
  <si>
    <t>Performance</t>
  </si>
  <si>
    <t>Google</t>
  </si>
  <si>
    <t>Discovery Ads</t>
  </si>
  <si>
    <t>Desktop + Mobile</t>
  </si>
  <si>
    <t>Pan India</t>
  </si>
  <si>
    <t>1200x1200, 600x314</t>
  </si>
  <si>
    <t>CPC</t>
  </si>
  <si>
    <t>YouTube</t>
  </si>
  <si>
    <t>User Targeted Ads with Lead Form</t>
  </si>
  <si>
    <t>YouTube Video</t>
  </si>
  <si>
    <t>CPV</t>
  </si>
  <si>
    <t>Facebook</t>
  </si>
  <si>
    <t>Refer Facebook Targeting Sheet</t>
  </si>
  <si>
    <t>1080x1080</t>
  </si>
  <si>
    <t>CPM</t>
  </si>
  <si>
    <t>Google Display</t>
  </si>
  <si>
    <t>Commercial Vechicle Targeting + Interest Targeting: News, sports, vernacular content, local travel, Entertainment, Jobs</t>
  </si>
  <si>
    <t>Standard 300x250, 728x90</t>
  </si>
  <si>
    <t>TestDriveGuru</t>
  </si>
  <si>
    <t>Lead Ads (Call Center Varified Leads)</t>
  </si>
  <si>
    <t>Display</t>
  </si>
  <si>
    <t>CPL</t>
  </si>
  <si>
    <t>Trucksbuses.com</t>
  </si>
  <si>
    <t>Motorbazee</t>
  </si>
  <si>
    <t>Total:</t>
  </si>
  <si>
    <t xml:space="preserve">Note: </t>
  </si>
  <si>
    <t>The Rates mentioned are subject to changes</t>
  </si>
  <si>
    <r>
      <t xml:space="preserve">Estimated Impressions, Clicks, CTR%, Visits, Conv. Rate and Enquiries are mentioned in </t>
    </r>
    <r>
      <rPr>
        <b/>
        <sz val="12"/>
        <color rgb="FFDD0806"/>
        <rFont val="Calibri"/>
        <family val="2"/>
      </rPr>
      <t>RED COLOR</t>
    </r>
  </si>
  <si>
    <t>Est. CTR</t>
  </si>
  <si>
    <t>Branding</t>
  </si>
  <si>
    <t>IndiaMart OR JD</t>
  </si>
  <si>
    <t xml:space="preserve">Manufacturing, Retail, Automotive, Transport, Food, Apparels, Construction </t>
  </si>
  <si>
    <t>Diaply Ads - Multiple Sizes</t>
  </si>
  <si>
    <t>OLX OR TRUCKS BUSES</t>
  </si>
  <si>
    <t>Commercial Vehicles</t>
  </si>
  <si>
    <t>Desktop(970x250,940x180,300x250)+PWA(300x250, 320x100)+ Apps (600x314, 300x250)</t>
  </si>
  <si>
    <t>id</t>
  </si>
  <si>
    <t>created_time</t>
  </si>
  <si>
    <t>ad_id</t>
  </si>
  <si>
    <t>ad_name</t>
  </si>
  <si>
    <t>adset_id</t>
  </si>
  <si>
    <t>adset_name</t>
  </si>
  <si>
    <t>campaign_id</t>
  </si>
  <si>
    <t>campaign_name</t>
  </si>
  <si>
    <t>form_id</t>
  </si>
  <si>
    <t>form_name</t>
  </si>
  <si>
    <t>is_organic</t>
  </si>
  <si>
    <t>platform</t>
  </si>
  <si>
    <t>your_name</t>
  </si>
  <si>
    <t>your_email_id</t>
  </si>
  <si>
    <t>your_phone_number</t>
  </si>
  <si>
    <t>Ops comments</t>
  </si>
  <si>
    <t>Revenue</t>
  </si>
  <si>
    <t>l:641889567074684</t>
  </si>
  <si>
    <t>2022-08-26T06:45:03+05:30</t>
  </si>
  <si>
    <t>ag:23850898598140172</t>
  </si>
  <si>
    <t>Ad 1</t>
  </si>
  <si>
    <t>as:23850898598120172</t>
  </si>
  <si>
    <t>Working Professional</t>
  </si>
  <si>
    <t>c:23850898598000172</t>
  </si>
  <si>
    <t>IIM V_LinkedIn</t>
  </si>
  <si>
    <t>f:1188993044999463</t>
  </si>
  <si>
    <t>LinkedIn Profile Building</t>
  </si>
  <si>
    <t>ig</t>
  </si>
  <si>
    <t>Prashant Kumar</t>
  </si>
  <si>
    <t>prashantkumarparmanu@gmail.com</t>
  </si>
  <si>
    <t>coaching// converted</t>
  </si>
  <si>
    <t>Rs. 2200</t>
  </si>
  <si>
    <t>l:456227152892565</t>
  </si>
  <si>
    <t>2022-08-23T10:49:18+05:30</t>
  </si>
  <si>
    <t>fb</t>
  </si>
  <si>
    <t>Sanjay Kalra</t>
  </si>
  <si>
    <t>sanjay@spk.co.in</t>
  </si>
  <si>
    <t>under discussion</t>
  </si>
  <si>
    <t>l:481023367177146</t>
  </si>
  <si>
    <t>2022-08-23T09:44:59+05:30</t>
  </si>
  <si>
    <t>sharad</t>
  </si>
  <si>
    <t>Urhelpinvestments@gmail.com</t>
  </si>
  <si>
    <t>Business profile// connect after 2 days</t>
  </si>
  <si>
    <t>Rs. 3500</t>
  </si>
  <si>
    <t>l:606560437509600</t>
  </si>
  <si>
    <t>2022-08-22T22:27:44+05:30</t>
  </si>
  <si>
    <t>vbb</t>
  </si>
  <si>
    <t>bbb</t>
  </si>
  <si>
    <t>bhn</t>
  </si>
  <si>
    <t>fake</t>
  </si>
  <si>
    <t>Trick</t>
  </si>
  <si>
    <t>FB ad cost</t>
  </si>
  <si>
    <t>Set up cost/ agency</t>
  </si>
  <si>
    <t>Ad creative cost</t>
  </si>
  <si>
    <t>Total marketing cost</t>
  </si>
  <si>
    <t>Total service cost</t>
  </si>
  <si>
    <t>Total cost</t>
  </si>
  <si>
    <t>RoAS</t>
  </si>
  <si>
    <t>ROI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</si>
</sst>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3" formatCode="_ * #,##0.00_ ;_ * \-#,##0.00_ ;_ * &quot;-&quot;??_ ;_ @_ "/>
    <numFmt numFmtId="164" formatCode="m/d/yy\ h:mm\ AM/PM"/>
    <numFmt numFmtId="165" formatCode="_(* #,##0.00_);_(* \(#,##0.00\);_(* &quot;-&quot;??_);_(@_)"/>
    <numFmt numFmtId="166" formatCode="&quot;₹&quot;#,##0"/>
    <numFmt numFmtId="167" formatCode="&quot;₹&quot;#,##0.00"/>
    <numFmt numFmtId="168" formatCode="0.0%"/>
    <numFmt numFmtId="169" formatCode="[$INR]\ #,##0"/>
    <numFmt numFmtId="170" formatCode="[$INR]\ #,##0.0"/>
    <numFmt numFmtId="171" formatCode="[$INR]\ #,##0.000"/>
  </numFmts>
  <fonts count="37">
    <font>
      <sz val="10"/>
      <color rgb="FF000000"/>
      <name val="Arial"/>
    </font>
    <font>
      <sz val="11"/>
      <color theme="1"/>
      <name val="Arial"/>
      <family val="2"/>
      <scheme val="minor"/>
    </font>
    <font>
      <b/>
      <sz val="14"/>
      <color rgb="FFFFFFFF"/>
      <name val="Verdana"/>
    </font>
    <font>
      <b/>
      <sz val="10"/>
      <color theme="1"/>
      <name val="Verdana"/>
    </font>
    <font>
      <u/>
      <sz val="10"/>
      <color rgb="FF0000FF"/>
      <name val="Verdana"/>
    </font>
    <font>
      <sz val="10"/>
      <color theme="1"/>
      <name val="Verdana"/>
    </font>
    <font>
      <b/>
      <sz val="10"/>
      <color theme="1"/>
      <name val="Arial"/>
    </font>
    <font>
      <sz val="10"/>
      <color theme="1"/>
      <name val="Arial"/>
    </font>
    <font>
      <b/>
      <sz val="12"/>
      <color theme="1"/>
      <name val="Arial"/>
    </font>
    <font>
      <sz val="10"/>
      <name val="Arial"/>
    </font>
    <font>
      <b/>
      <sz val="14"/>
      <color rgb="FFFFFFFF"/>
      <name val="Arial"/>
    </font>
    <font>
      <b/>
      <sz val="12"/>
      <color rgb="FF000000"/>
      <name val="Calibri"/>
    </font>
    <font>
      <sz val="12"/>
      <color rgb="FF000000"/>
      <name val="Calibri"/>
    </font>
    <font>
      <u/>
      <sz val="12"/>
      <color rgb="FF000000"/>
      <name val="Calibri"/>
    </font>
    <font>
      <u/>
      <sz val="10"/>
      <color theme="10"/>
      <name val="Arial"/>
    </font>
    <font>
      <sz val="10"/>
      <color rgb="FF000000"/>
      <name val="Arial"/>
    </font>
    <font>
      <b/>
      <sz val="12"/>
      <color theme="1"/>
      <name val="Calibri"/>
      <family val="2"/>
    </font>
    <font>
      <sz val="12"/>
      <color theme="1"/>
      <name val="Calibri"/>
      <family val="2"/>
    </font>
    <font>
      <sz val="10"/>
      <name val="Arial"/>
      <family val="2"/>
    </font>
    <font>
      <b/>
      <sz val="10"/>
      <color theme="0"/>
      <name val="Calibri"/>
      <family val="2"/>
    </font>
    <font>
      <sz val="10"/>
      <name val="Calibri"/>
      <family val="2"/>
    </font>
    <font>
      <sz val="10"/>
      <color theme="1"/>
      <name val="Calibri"/>
      <family val="2"/>
    </font>
    <font>
      <b/>
      <sz val="10"/>
      <name val="Calibri"/>
      <family val="2"/>
    </font>
    <font>
      <b/>
      <sz val="10"/>
      <color theme="1"/>
      <name val="Calibri"/>
      <family val="2"/>
    </font>
    <font>
      <sz val="12"/>
      <color theme="1"/>
      <name val="Arial"/>
      <family val="2"/>
      <scheme val="minor"/>
    </font>
    <font>
      <b/>
      <sz val="12"/>
      <color theme="0"/>
      <name val="Arial"/>
      <family val="2"/>
      <scheme val="minor"/>
    </font>
    <font>
      <b/>
      <sz val="12"/>
      <name val="Arial"/>
      <family val="2"/>
      <scheme val="minor"/>
    </font>
    <font>
      <sz val="12"/>
      <name val="Arial"/>
      <family val="2"/>
      <scheme val="minor"/>
    </font>
    <font>
      <sz val="12"/>
      <color rgb="FFFF0000"/>
      <name val="Arial"/>
      <family val="2"/>
      <scheme val="minor"/>
    </font>
    <font>
      <u/>
      <sz val="12"/>
      <color theme="10"/>
      <name val="Calibri (Body)_x0000_"/>
    </font>
    <font>
      <b/>
      <sz val="12"/>
      <color theme="1"/>
      <name val="Arial"/>
      <family val="2"/>
      <scheme val="minor"/>
    </font>
    <font>
      <sz val="11"/>
      <color theme="1"/>
      <name val="Calibri"/>
      <family val="2"/>
    </font>
    <font>
      <sz val="11"/>
      <color rgb="FF000000"/>
      <name val="Calibri"/>
      <family val="2"/>
    </font>
    <font>
      <sz val="12"/>
      <color rgb="FF000000"/>
      <name val="Calibri"/>
      <family val="2"/>
    </font>
    <font>
      <b/>
      <sz val="12"/>
      <name val="Calibri"/>
      <family val="2"/>
    </font>
    <font>
      <sz val="12"/>
      <name val="Calibri"/>
      <family val="2"/>
    </font>
    <font>
      <b/>
      <sz val="12"/>
      <color rgb="FFDD0806"/>
      <name val="Calibri"/>
      <family val="2"/>
    </font>
  </fonts>
  <fills count="13">
    <fill>
      <patternFill patternType="none"/>
    </fill>
    <fill>
      <patternFill patternType="gray125"/>
    </fill>
    <fill>
      <patternFill patternType="solid">
        <fgColor rgb="FF1C4587"/>
        <bgColor rgb="FF1C4587"/>
      </patternFill>
    </fill>
    <fill>
      <patternFill patternType="solid">
        <fgColor rgb="FF073763"/>
        <bgColor rgb="FF073763"/>
      </patternFill>
    </fill>
    <fill>
      <patternFill patternType="solid">
        <fgColor rgb="FFC9DAF8"/>
        <bgColor rgb="FFC9DAF8"/>
      </patternFill>
    </fill>
    <fill>
      <patternFill patternType="solid">
        <fgColor theme="7" tint="0.59999389629810485"/>
        <bgColor indexed="64"/>
      </patternFill>
    </fill>
    <fill>
      <patternFill patternType="solid">
        <fgColor rgb="FF2361B1"/>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6" tint="0.39997558519241921"/>
        <bgColor indexed="64"/>
      </patternFill>
    </fill>
    <fill>
      <patternFill patternType="solid">
        <fgColor indexed="9"/>
        <bgColor indexed="64"/>
      </patternFill>
    </fill>
    <fill>
      <patternFill patternType="solid">
        <fgColor rgb="FFFFFFFF"/>
        <bgColor rgb="FF000000"/>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8">
    <xf numFmtId="0" fontId="0" fillId="0" borderId="0"/>
    <xf numFmtId="0" fontId="14" fillId="0" borderId="0" applyNumberForma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0" fontId="18" fillId="0" borderId="0"/>
    <xf numFmtId="0" fontId="1" fillId="0" borderId="0"/>
    <xf numFmtId="165" fontId="1" fillId="0" borderId="0" applyFont="0" applyFill="0" applyBorder="0" applyAlignment="0" applyProtection="0"/>
    <xf numFmtId="0" fontId="1" fillId="0" borderId="0"/>
  </cellStyleXfs>
  <cellXfs count="140">
    <xf numFmtId="0" fontId="0" fillId="0" borderId="0" xfId="0" applyFont="1" applyAlignment="1"/>
    <xf numFmtId="0" fontId="3" fillId="0" borderId="1" xfId="0" applyFont="1" applyBorder="1" applyAlignment="1">
      <alignment horizontal="left"/>
    </xf>
    <xf numFmtId="0" fontId="3" fillId="0" borderId="1" xfId="0" applyFont="1" applyBorder="1" applyAlignment="1">
      <alignment horizontal="right"/>
    </xf>
    <xf numFmtId="0" fontId="4" fillId="0" borderId="1" xfId="0" applyFont="1" applyBorder="1" applyAlignment="1">
      <alignment horizontal="left"/>
    </xf>
    <xf numFmtId="0" fontId="5" fillId="0" borderId="1" xfId="0" applyFont="1" applyBorder="1" applyAlignment="1">
      <alignment horizontal="left"/>
    </xf>
    <xf numFmtId="164" fontId="5" fillId="0" borderId="1" xfId="0" applyNumberFormat="1" applyFont="1" applyBorder="1" applyAlignment="1">
      <alignment horizontal="right"/>
    </xf>
    <xf numFmtId="3" fontId="5" fillId="0" borderId="1" xfId="0" applyNumberFormat="1" applyFont="1" applyBorder="1" applyAlignment="1">
      <alignment horizontal="right"/>
    </xf>
    <xf numFmtId="0" fontId="6" fillId="0" borderId="0" xfId="0" applyFont="1" applyAlignment="1"/>
    <xf numFmtId="0" fontId="7" fillId="0" borderId="0" xfId="0" applyFont="1" applyAlignment="1"/>
    <xf numFmtId="3" fontId="8" fillId="0" borderId="1" xfId="0" applyNumberFormat="1" applyFont="1" applyBorder="1"/>
    <xf numFmtId="0" fontId="6" fillId="0" borderId="1" xfId="0" applyFont="1" applyBorder="1" applyAlignment="1"/>
    <xf numFmtId="3" fontId="8" fillId="0" borderId="1" xfId="0" applyNumberFormat="1" applyFont="1" applyBorder="1" applyAlignment="1"/>
    <xf numFmtId="10" fontId="8" fillId="0" borderId="1" xfId="0" applyNumberFormat="1" applyFont="1" applyBorder="1" applyAlignment="1"/>
    <xf numFmtId="0" fontId="11" fillId="0" borderId="1" xfId="0" applyFont="1" applyBorder="1" applyAlignment="1"/>
    <xf numFmtId="0" fontId="12" fillId="0" borderId="0" xfId="0" applyFont="1" applyAlignment="1"/>
    <xf numFmtId="0" fontId="13" fillId="0" borderId="1" xfId="0" applyFont="1" applyBorder="1" applyAlignment="1"/>
    <xf numFmtId="0" fontId="12" fillId="0" borderId="1" xfId="0" applyFont="1" applyBorder="1" applyAlignment="1"/>
    <xf numFmtId="3" fontId="12" fillId="0" borderId="1" xfId="0" applyNumberFormat="1" applyFont="1" applyBorder="1" applyAlignment="1">
      <alignment horizontal="right"/>
    </xf>
    <xf numFmtId="3" fontId="12" fillId="0" borderId="1" xfId="0" applyNumberFormat="1" applyFont="1" applyBorder="1" applyAlignment="1"/>
    <xf numFmtId="3" fontId="6" fillId="4" borderId="1" xfId="0" applyNumberFormat="1" applyFont="1" applyFill="1" applyBorder="1"/>
    <xf numFmtId="0" fontId="12" fillId="0" borderId="1" xfId="0" applyFont="1" applyBorder="1" applyAlignment="1"/>
    <xf numFmtId="3" fontId="8" fillId="4" borderId="1" xfId="0" applyNumberFormat="1" applyFont="1" applyFill="1" applyBorder="1"/>
    <xf numFmtId="9" fontId="8" fillId="0" borderId="1" xfId="0" applyNumberFormat="1" applyFont="1" applyBorder="1" applyAlignment="1"/>
    <xf numFmtId="0" fontId="17" fillId="0" borderId="0" xfId="0" applyFont="1" applyAlignment="1">
      <alignment vertical="center"/>
    </xf>
    <xf numFmtId="0" fontId="19" fillId="6" borderId="5" xfId="4" applyFont="1" applyFill="1" applyBorder="1" applyAlignment="1">
      <alignment horizontal="center" vertical="center" wrapText="1"/>
    </xf>
    <xf numFmtId="0" fontId="17" fillId="0" borderId="0" xfId="0" applyFont="1" applyAlignment="1">
      <alignment vertical="center" wrapText="1"/>
    </xf>
    <xf numFmtId="0" fontId="20" fillId="7" borderId="5" xfId="4" applyFont="1" applyFill="1" applyBorder="1" applyAlignment="1">
      <alignment horizontal="center" vertical="center"/>
    </xf>
    <xf numFmtId="9" fontId="20" fillId="0" borderId="5" xfId="4" applyNumberFormat="1" applyFont="1" applyFill="1" applyBorder="1" applyAlignment="1">
      <alignment horizontal="center" vertical="center"/>
    </xf>
    <xf numFmtId="37" fontId="21" fillId="0" borderId="5" xfId="2" applyNumberFormat="1" applyFont="1" applyFill="1" applyBorder="1" applyAlignment="1">
      <alignment horizontal="center" vertical="center"/>
    </xf>
    <xf numFmtId="37" fontId="21" fillId="0" borderId="5" xfId="2" applyNumberFormat="1" applyFont="1" applyBorder="1" applyAlignment="1">
      <alignment horizontal="center" vertical="center"/>
    </xf>
    <xf numFmtId="166" fontId="21" fillId="0" borderId="5" xfId="4" applyNumberFormat="1" applyFont="1" applyFill="1" applyBorder="1" applyAlignment="1">
      <alignment horizontal="center" vertical="center"/>
    </xf>
    <xf numFmtId="37" fontId="21" fillId="7" borderId="5" xfId="2" applyNumberFormat="1" applyFont="1" applyFill="1" applyBorder="1" applyAlignment="1">
      <alignment horizontal="center" vertical="center"/>
    </xf>
    <xf numFmtId="166" fontId="21" fillId="7" borderId="5" xfId="4" applyNumberFormat="1" applyFont="1" applyFill="1" applyBorder="1" applyAlignment="1">
      <alignment horizontal="center" vertical="center"/>
    </xf>
    <xf numFmtId="9" fontId="17" fillId="0" borderId="0" xfId="3" applyFont="1" applyAlignment="1">
      <alignment vertical="center"/>
    </xf>
    <xf numFmtId="166" fontId="21" fillId="0" borderId="5" xfId="5" applyNumberFormat="1" applyFont="1" applyFill="1" applyBorder="1" applyAlignment="1">
      <alignment horizontal="center" vertical="center"/>
    </xf>
    <xf numFmtId="166" fontId="17" fillId="0" borderId="0" xfId="0" applyNumberFormat="1" applyFont="1" applyAlignment="1">
      <alignment vertical="center"/>
    </xf>
    <xf numFmtId="0" fontId="19" fillId="6" borderId="5" xfId="5" applyFont="1" applyFill="1" applyBorder="1" applyAlignment="1">
      <alignment vertical="center"/>
    </xf>
    <xf numFmtId="9" fontId="19" fillId="6" borderId="5" xfId="5" applyNumberFormat="1" applyFont="1" applyFill="1" applyBorder="1" applyAlignment="1">
      <alignment horizontal="center" vertical="center"/>
    </xf>
    <xf numFmtId="37" fontId="19" fillId="6" borderId="5" xfId="2" applyNumberFormat="1" applyFont="1" applyFill="1" applyBorder="1" applyAlignment="1">
      <alignment horizontal="center" vertical="center"/>
    </xf>
    <xf numFmtId="166" fontId="19" fillId="6" borderId="5" xfId="5" applyNumberFormat="1" applyFont="1" applyFill="1" applyBorder="1" applyAlignment="1">
      <alignment horizontal="center" vertical="center"/>
    </xf>
    <xf numFmtId="167" fontId="17" fillId="0" borderId="0" xfId="0" applyNumberFormat="1" applyFont="1" applyAlignment="1">
      <alignment vertical="center"/>
    </xf>
    <xf numFmtId="0" fontId="21" fillId="0" borderId="0" xfId="5" applyFont="1" applyAlignment="1">
      <alignment vertical="center"/>
    </xf>
    <xf numFmtId="0" fontId="21" fillId="0" borderId="0" xfId="5" applyFont="1" applyAlignment="1">
      <alignment horizontal="center" vertical="center"/>
    </xf>
    <xf numFmtId="165" fontId="21" fillId="0" borderId="0" xfId="6" applyFont="1" applyAlignment="1">
      <alignment horizontal="center" vertical="center"/>
    </xf>
    <xf numFmtId="168" fontId="21" fillId="0" borderId="0" xfId="5" applyNumberFormat="1" applyFont="1" applyAlignment="1">
      <alignment horizontal="center" vertical="center"/>
    </xf>
    <xf numFmtId="0" fontId="22" fillId="8" borderId="5" xfId="5" applyFont="1" applyFill="1" applyBorder="1" applyAlignment="1">
      <alignment vertical="center"/>
    </xf>
    <xf numFmtId="166" fontId="23" fillId="8" borderId="5" xfId="5" applyNumberFormat="1" applyFont="1" applyFill="1" applyBorder="1" applyAlignment="1">
      <alignment horizontal="center" vertical="center"/>
    </xf>
    <xf numFmtId="169" fontId="21" fillId="0" borderId="0" xfId="5" applyNumberFormat="1" applyFont="1" applyAlignment="1">
      <alignment horizontal="center" vertical="center"/>
    </xf>
    <xf numFmtId="166" fontId="23" fillId="5" borderId="0" xfId="5" applyNumberFormat="1" applyFont="1" applyFill="1" applyAlignment="1">
      <alignment horizontal="center" vertical="center"/>
    </xf>
    <xf numFmtId="166" fontId="21" fillId="0" borderId="0" xfId="5" applyNumberFormat="1" applyFont="1" applyAlignment="1">
      <alignment horizontal="center" vertical="center"/>
    </xf>
    <xf numFmtId="0" fontId="17" fillId="0" borderId="0" xfId="0" applyFont="1" applyAlignment="1">
      <alignment horizontal="center" vertical="center"/>
    </xf>
    <xf numFmtId="0" fontId="24" fillId="0" borderId="0" xfId="5" applyFont="1" applyAlignment="1">
      <alignment vertical="center"/>
    </xf>
    <xf numFmtId="0" fontId="24" fillId="9" borderId="0" xfId="5" applyFont="1" applyFill="1" applyAlignment="1">
      <alignment vertical="center"/>
    </xf>
    <xf numFmtId="0" fontId="24" fillId="9" borderId="0" xfId="5" applyFont="1" applyFill="1" applyAlignment="1">
      <alignment horizontal="center" vertical="center"/>
    </xf>
    <xf numFmtId="0" fontId="24" fillId="0" borderId="0" xfId="5" applyFont="1" applyAlignment="1">
      <alignment horizontal="center" vertical="center"/>
    </xf>
    <xf numFmtId="3" fontId="24" fillId="0" borderId="0" xfId="5" applyNumberFormat="1" applyFont="1" applyAlignment="1">
      <alignment horizontal="center" vertical="center"/>
    </xf>
    <xf numFmtId="168" fontId="24" fillId="0" borderId="0" xfId="5" applyNumberFormat="1" applyFont="1" applyAlignment="1">
      <alignment horizontal="center" vertical="center"/>
    </xf>
    <xf numFmtId="170" fontId="24" fillId="0" borderId="0" xfId="5" applyNumberFormat="1" applyFont="1" applyAlignment="1">
      <alignment horizontal="center" vertical="center"/>
    </xf>
    <xf numFmtId="0" fontId="25" fillId="6" borderId="5" xfId="4" applyFont="1" applyFill="1" applyBorder="1" applyAlignment="1">
      <alignment horizontal="center" vertical="center" wrapText="1"/>
    </xf>
    <xf numFmtId="3" fontId="25" fillId="6" borderId="5" xfId="4" applyNumberFormat="1" applyFont="1" applyFill="1" applyBorder="1" applyAlignment="1">
      <alignment horizontal="center" vertical="center" wrapText="1"/>
    </xf>
    <xf numFmtId="0" fontId="24" fillId="0" borderId="0" xfId="5" applyFont="1" applyAlignment="1">
      <alignment horizontal="center" vertical="center" wrapText="1"/>
    </xf>
    <xf numFmtId="0" fontId="24" fillId="0" borderId="0" xfId="5" applyFont="1" applyAlignment="1">
      <alignment vertical="center" wrapText="1"/>
    </xf>
    <xf numFmtId="0" fontId="26" fillId="10" borderId="5" xfId="4" applyFont="1" applyFill="1" applyBorder="1" applyAlignment="1">
      <alignment vertical="center"/>
    </xf>
    <xf numFmtId="0" fontId="26" fillId="10" borderId="5" xfId="4" applyFont="1" applyFill="1" applyBorder="1" applyAlignment="1">
      <alignment horizontal="center" vertical="center"/>
    </xf>
    <xf numFmtId="3" fontId="26" fillId="10" borderId="5" xfId="4" applyNumberFormat="1" applyFont="1" applyFill="1" applyBorder="1" applyAlignment="1">
      <alignment horizontal="center" vertical="center"/>
    </xf>
    <xf numFmtId="168" fontId="26" fillId="10" borderId="5" xfId="4" applyNumberFormat="1" applyFont="1" applyFill="1" applyBorder="1" applyAlignment="1">
      <alignment horizontal="center" vertical="center"/>
    </xf>
    <xf numFmtId="0" fontId="27" fillId="7" borderId="5" xfId="4" applyFont="1" applyFill="1" applyBorder="1" applyAlignment="1">
      <alignment horizontal="left" vertical="center"/>
    </xf>
    <xf numFmtId="0" fontId="27" fillId="0" borderId="5" xfId="4" applyFont="1" applyFill="1" applyBorder="1" applyAlignment="1">
      <alignment horizontal="left" vertical="center" wrapText="1"/>
    </xf>
    <xf numFmtId="0" fontId="27" fillId="0" borderId="5" xfId="4" applyFont="1" applyFill="1" applyBorder="1" applyAlignment="1">
      <alignment horizontal="center" vertical="center"/>
    </xf>
    <xf numFmtId="3" fontId="28" fillId="0" borderId="5" xfId="2" applyNumberFormat="1" applyFont="1" applyFill="1" applyBorder="1" applyAlignment="1">
      <alignment horizontal="center" vertical="center"/>
    </xf>
    <xf numFmtId="10" fontId="28" fillId="0" borderId="5" xfId="3" applyNumberFormat="1" applyFont="1" applyFill="1" applyBorder="1" applyAlignment="1">
      <alignment horizontal="center" vertical="center"/>
    </xf>
    <xf numFmtId="3" fontId="27" fillId="0" borderId="5" xfId="2" applyNumberFormat="1" applyFont="1" applyBorder="1" applyAlignment="1">
      <alignment horizontal="center" vertical="center"/>
    </xf>
    <xf numFmtId="167" fontId="27" fillId="0" borderId="5" xfId="4" applyNumberFormat="1" applyFont="1" applyFill="1" applyBorder="1" applyAlignment="1">
      <alignment horizontal="center" vertical="center"/>
    </xf>
    <xf numFmtId="166" fontId="27" fillId="0" borderId="5" xfId="4" applyNumberFormat="1" applyFont="1" applyFill="1" applyBorder="1" applyAlignment="1">
      <alignment horizontal="center" vertical="center"/>
    </xf>
    <xf numFmtId="3" fontId="28" fillId="7" borderId="5" xfId="2" applyNumberFormat="1" applyFont="1" applyFill="1" applyBorder="1" applyAlignment="1">
      <alignment horizontal="center" vertical="center"/>
    </xf>
    <xf numFmtId="166" fontId="28" fillId="7" borderId="5" xfId="4" applyNumberFormat="1" applyFont="1" applyFill="1" applyBorder="1" applyAlignment="1">
      <alignment horizontal="center" vertical="center"/>
    </xf>
    <xf numFmtId="10" fontId="24" fillId="0" borderId="0" xfId="3" applyNumberFormat="1" applyFont="1" applyAlignment="1">
      <alignment horizontal="center" vertical="center"/>
    </xf>
    <xf numFmtId="3" fontId="28" fillId="0" borderId="5" xfId="2" applyNumberFormat="1" applyFont="1" applyBorder="1" applyAlignment="1">
      <alignment horizontal="center" vertical="center"/>
    </xf>
    <xf numFmtId="166" fontId="28" fillId="7" borderId="5" xfId="5" applyNumberFormat="1" applyFont="1" applyFill="1" applyBorder="1" applyAlignment="1">
      <alignment horizontal="center" vertical="center"/>
    </xf>
    <xf numFmtId="0" fontId="29" fillId="0" borderId="5" xfId="1" applyFont="1" applyFill="1" applyBorder="1" applyAlignment="1">
      <alignment horizontal="left" vertical="center" wrapText="1"/>
    </xf>
    <xf numFmtId="3" fontId="27" fillId="0" borderId="5" xfId="2" applyNumberFormat="1" applyFont="1" applyFill="1" applyBorder="1" applyAlignment="1">
      <alignment horizontal="center" vertical="center"/>
    </xf>
    <xf numFmtId="0" fontId="27" fillId="0" borderId="5" xfId="4" applyFont="1" applyFill="1" applyBorder="1" applyAlignment="1">
      <alignment horizontal="left" vertical="center"/>
    </xf>
    <xf numFmtId="0" fontId="27" fillId="11" borderId="5" xfId="4" applyFont="1" applyFill="1" applyBorder="1" applyAlignment="1">
      <alignment horizontal="left" vertical="center" wrapText="1"/>
    </xf>
    <xf numFmtId="0" fontId="24" fillId="7" borderId="5" xfId="5" applyFont="1" applyFill="1" applyBorder="1" applyAlignment="1">
      <alignment horizontal="center" vertical="center"/>
    </xf>
    <xf numFmtId="10" fontId="28" fillId="11" borderId="5" xfId="3" applyNumberFormat="1" applyFont="1" applyFill="1" applyBorder="1" applyAlignment="1">
      <alignment horizontal="center" vertical="center"/>
    </xf>
    <xf numFmtId="167" fontId="27" fillId="7" borderId="5" xfId="4" applyNumberFormat="1" applyFont="1" applyFill="1" applyBorder="1" applyAlignment="1">
      <alignment horizontal="center" vertical="center"/>
    </xf>
    <xf numFmtId="166" fontId="27" fillId="0" borderId="5" xfId="5" applyNumberFormat="1" applyFont="1" applyFill="1" applyBorder="1" applyAlignment="1">
      <alignment horizontal="center" vertical="center"/>
    </xf>
    <xf numFmtId="10" fontId="27" fillId="0" borderId="5" xfId="3" applyNumberFormat="1" applyFont="1" applyFill="1" applyBorder="1" applyAlignment="1">
      <alignment horizontal="center" vertical="center"/>
    </xf>
    <xf numFmtId="3" fontId="24" fillId="7" borderId="5" xfId="2" applyNumberFormat="1" applyFont="1" applyFill="1" applyBorder="1" applyAlignment="1">
      <alignment horizontal="center" vertical="center"/>
    </xf>
    <xf numFmtId="10" fontId="24" fillId="0" borderId="0" xfId="3" applyNumberFormat="1" applyFont="1" applyFill="1" applyAlignment="1">
      <alignment horizontal="center" vertical="center"/>
    </xf>
    <xf numFmtId="0" fontId="24" fillId="0" borderId="0" xfId="5" applyFont="1" applyFill="1" applyAlignment="1">
      <alignment vertical="center"/>
    </xf>
    <xf numFmtId="0" fontId="24" fillId="0" borderId="0" xfId="5" applyFont="1" applyFill="1" applyAlignment="1">
      <alignment horizontal="center" vertical="center"/>
    </xf>
    <xf numFmtId="0" fontId="27" fillId="0" borderId="5" xfId="4" applyFont="1" applyBorder="1" applyAlignment="1">
      <alignment horizontal="center" vertical="center"/>
    </xf>
    <xf numFmtId="0" fontId="27" fillId="7" borderId="5" xfId="4" applyFont="1" applyFill="1" applyBorder="1" applyAlignment="1">
      <alignment horizontal="center" vertical="center"/>
    </xf>
    <xf numFmtId="0" fontId="25" fillId="6" borderId="5" xfId="5" applyFont="1" applyFill="1" applyBorder="1" applyAlignment="1">
      <alignment horizontal="center" vertical="center"/>
    </xf>
    <xf numFmtId="3" fontId="25" fillId="6" borderId="5" xfId="2" applyNumberFormat="1" applyFont="1" applyFill="1" applyBorder="1" applyAlignment="1">
      <alignment horizontal="center" vertical="center"/>
    </xf>
    <xf numFmtId="168" fontId="25" fillId="6" borderId="5" xfId="5" applyNumberFormat="1" applyFont="1" applyFill="1" applyBorder="1" applyAlignment="1">
      <alignment horizontal="center" vertical="center"/>
    </xf>
    <xf numFmtId="167" fontId="25" fillId="6" borderId="5" xfId="5" applyNumberFormat="1" applyFont="1" applyFill="1" applyBorder="1" applyAlignment="1">
      <alignment horizontal="center" vertical="center"/>
    </xf>
    <xf numFmtId="166" fontId="25" fillId="6" borderId="5" xfId="5" applyNumberFormat="1" applyFont="1" applyFill="1" applyBorder="1" applyAlignment="1">
      <alignment horizontal="center" vertical="center"/>
    </xf>
    <xf numFmtId="3" fontId="24" fillId="0" borderId="0" xfId="6" applyNumberFormat="1" applyFont="1" applyAlignment="1">
      <alignment horizontal="center" vertical="center"/>
    </xf>
    <xf numFmtId="0" fontId="26" fillId="8" borderId="5" xfId="5" applyFont="1" applyFill="1" applyBorder="1" applyAlignment="1">
      <alignment vertical="center"/>
    </xf>
    <xf numFmtId="169" fontId="30" fillId="8" borderId="5" xfId="5" applyNumberFormat="1" applyFont="1" applyFill="1" applyBorder="1" applyAlignment="1">
      <alignment vertical="center"/>
    </xf>
    <xf numFmtId="0" fontId="1" fillId="0" borderId="0" xfId="0" applyFont="1" applyAlignment="1">
      <alignment vertical="center" wrapText="1"/>
    </xf>
    <xf numFmtId="0" fontId="31" fillId="0" borderId="0" xfId="4" applyFont="1" applyAlignment="1">
      <alignment horizontal="center" vertical="center" wrapText="1"/>
    </xf>
    <xf numFmtId="0" fontId="32" fillId="0" borderId="0" xfId="0" applyFont="1"/>
    <xf numFmtId="0" fontId="31" fillId="0" borderId="0" xfId="4" applyFont="1" applyAlignment="1">
      <alignment horizontal="center" vertical="center"/>
    </xf>
    <xf numFmtId="3" fontId="31" fillId="0" borderId="0" xfId="4" applyNumberFormat="1" applyFont="1" applyAlignment="1">
      <alignment horizontal="center" vertical="center"/>
    </xf>
    <xf numFmtId="166" fontId="31" fillId="0" borderId="0" xfId="4" applyNumberFormat="1" applyFont="1" applyAlignment="1">
      <alignment horizontal="center" vertical="center"/>
    </xf>
    <xf numFmtId="0" fontId="31" fillId="0" borderId="0" xfId="4" applyFont="1" applyAlignment="1">
      <alignment vertical="center"/>
    </xf>
    <xf numFmtId="169" fontId="1" fillId="0" borderId="0" xfId="0" applyNumberFormat="1" applyFont="1" applyAlignment="1">
      <alignment vertical="center" wrapText="1"/>
    </xf>
    <xf numFmtId="3" fontId="31" fillId="0" borderId="0" xfId="3" applyNumberFormat="1" applyFont="1" applyAlignment="1">
      <alignment horizontal="center" vertical="center"/>
    </xf>
    <xf numFmtId="171" fontId="1" fillId="0" borderId="0" xfId="4" applyNumberFormat="1" applyFont="1" applyAlignment="1">
      <alignment vertical="center" wrapText="1"/>
    </xf>
    <xf numFmtId="0" fontId="33" fillId="12" borderId="0" xfId="7" applyFont="1" applyFill="1" applyBorder="1" applyAlignment="1">
      <alignment vertical="center"/>
    </xf>
    <xf numFmtId="0" fontId="34" fillId="12" borderId="0" xfId="4" applyFont="1" applyFill="1" applyBorder="1" applyAlignment="1">
      <alignment vertical="center"/>
    </xf>
    <xf numFmtId="0" fontId="35" fillId="12" borderId="0" xfId="4" applyFont="1" applyFill="1" applyBorder="1" applyAlignment="1">
      <alignment vertical="center"/>
    </xf>
    <xf numFmtId="170" fontId="24" fillId="0" borderId="0" xfId="5" applyNumberFormat="1" applyFont="1" applyAlignment="1">
      <alignment vertical="center"/>
    </xf>
    <xf numFmtId="3" fontId="24" fillId="0" borderId="0" xfId="5" applyNumberFormat="1" applyFont="1" applyAlignment="1">
      <alignment vertical="center"/>
    </xf>
    <xf numFmtId="3" fontId="26" fillId="10" borderId="5" xfId="4" applyNumberFormat="1" applyFont="1" applyFill="1" applyBorder="1" applyAlignment="1">
      <alignment vertical="center"/>
    </xf>
    <xf numFmtId="0" fontId="27" fillId="0" borderId="5" xfId="4" applyFont="1" applyFill="1" applyBorder="1" applyAlignment="1">
      <alignment horizontal="center" vertical="center" wrapText="1"/>
    </xf>
    <xf numFmtId="3" fontId="24" fillId="0" borderId="5" xfId="2" applyNumberFormat="1" applyFont="1" applyFill="1" applyBorder="1" applyAlignment="1">
      <alignment horizontal="center" vertical="center"/>
    </xf>
    <xf numFmtId="0" fontId="25" fillId="6" borderId="5" xfId="5" applyFont="1" applyFill="1" applyBorder="1" applyAlignment="1">
      <alignment vertical="center"/>
    </xf>
    <xf numFmtId="3" fontId="24" fillId="0" borderId="0" xfId="6" applyNumberFormat="1" applyFont="1" applyAlignment="1">
      <alignment vertical="center"/>
    </xf>
    <xf numFmtId="168" fontId="24" fillId="0" borderId="0" xfId="5" applyNumberFormat="1" applyFont="1" applyAlignment="1">
      <alignment vertical="center"/>
    </xf>
    <xf numFmtId="0" fontId="6" fillId="0" borderId="2" xfId="0" applyFont="1" applyBorder="1" applyAlignment="1"/>
    <xf numFmtId="0" fontId="9" fillId="0" borderId="4" xfId="0" applyFont="1" applyBorder="1"/>
    <xf numFmtId="3" fontId="8" fillId="0" borderId="2" xfId="0" applyNumberFormat="1" applyFont="1" applyBorder="1" applyAlignment="1"/>
    <xf numFmtId="0" fontId="2" fillId="2" borderId="0" xfId="0" applyFont="1" applyFill="1" applyAlignment="1">
      <alignment horizontal="center"/>
    </xf>
    <xf numFmtId="0" fontId="0" fillId="0" borderId="0" xfId="0" applyFont="1" applyAlignment="1"/>
    <xf numFmtId="0" fontId="8" fillId="0" borderId="2" xfId="0" applyFont="1" applyBorder="1" applyAlignment="1"/>
    <xf numFmtId="0" fontId="9" fillId="0" borderId="3" xfId="0" applyFont="1" applyBorder="1"/>
    <xf numFmtId="0" fontId="10" fillId="3" borderId="2" xfId="0" applyFont="1" applyFill="1" applyBorder="1" applyAlignment="1">
      <alignment horizontal="center"/>
    </xf>
    <xf numFmtId="0" fontId="6" fillId="4" borderId="0" xfId="0" applyFont="1" applyFill="1" applyAlignment="1">
      <alignment horizontal="center"/>
    </xf>
    <xf numFmtId="0" fontId="8" fillId="4" borderId="2" xfId="0" applyFont="1" applyFill="1" applyBorder="1" applyAlignment="1">
      <alignment horizontal="center"/>
    </xf>
    <xf numFmtId="0" fontId="8" fillId="4" borderId="2" xfId="0" applyFont="1" applyFill="1" applyBorder="1" applyAlignment="1"/>
    <xf numFmtId="3" fontId="8" fillId="0" borderId="2" xfId="0" applyNumberFormat="1" applyFont="1" applyBorder="1"/>
    <xf numFmtId="0" fontId="16" fillId="5" borderId="5" xfId="0" applyFont="1" applyFill="1" applyBorder="1" applyAlignment="1">
      <alignment horizontal="center" vertical="center"/>
    </xf>
    <xf numFmtId="0" fontId="27" fillId="0" borderId="6" xfId="4" applyFont="1" applyFill="1" applyBorder="1" applyAlignment="1">
      <alignment horizontal="center" vertical="center" wrapText="1"/>
    </xf>
    <xf numFmtId="0" fontId="27" fillId="0" borderId="7" xfId="4" applyFont="1" applyFill="1" applyBorder="1" applyAlignment="1">
      <alignment horizontal="center" vertical="center" wrapText="1"/>
    </xf>
    <xf numFmtId="0" fontId="27" fillId="0" borderId="8" xfId="4" applyFont="1" applyFill="1" applyBorder="1" applyAlignment="1">
      <alignment horizontal="center" vertical="center" wrapText="1"/>
    </xf>
    <xf numFmtId="0" fontId="0" fillId="0" borderId="0" xfId="0"/>
  </cellXfs>
  <cellStyles count="8">
    <cellStyle name="Comma" xfId="2" builtinId="3"/>
    <cellStyle name="Comma 2" xfId="6"/>
    <cellStyle name="Hyperlink" xfId="1" builtinId="8"/>
    <cellStyle name="Normal" xfId="0" builtinId="0"/>
    <cellStyle name="Normal 2" xfId="5"/>
    <cellStyle name="Normal 2 2" xfId="7"/>
    <cellStyle name="Normal 3 2" xfId="4"/>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165262</xdr:colOff>
      <xdr:row>0</xdr:row>
      <xdr:rowOff>76200</xdr:rowOff>
    </xdr:from>
    <xdr:to>
      <xdr:col>1</xdr:col>
      <xdr:colOff>1133186</xdr:colOff>
      <xdr:row>4</xdr:row>
      <xdr:rowOff>76982</xdr:rowOff>
    </xdr:to>
    <xdr:pic>
      <xdr:nvPicPr>
        <xdr:cNvPr id="2" name="Picture 1">
          <a:extLst>
            <a:ext uri="{FF2B5EF4-FFF2-40B4-BE49-F238E27FC236}">
              <a16:creationId xmlns:a16="http://schemas.microsoft.com/office/drawing/2014/main" id="{F0FBC98E-F489-4E3B-A401-0FBC590511C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189"/>
        <a:stretch/>
      </xdr:blipFill>
      <xdr:spPr>
        <a:xfrm>
          <a:off x="165262" y="76200"/>
          <a:ext cx="1348924" cy="724682"/>
        </a:xfrm>
        <a:prstGeom prst="rect">
          <a:avLst/>
        </a:prstGeom>
      </xdr:spPr>
    </xdr:pic>
    <xdr:clientData/>
  </xdr:twoCellAnchor>
  <xdr:twoCellAnchor editAs="oneCell">
    <xdr:from>
      <xdr:col>1</xdr:col>
      <xdr:colOff>1269999</xdr:colOff>
      <xdr:row>0</xdr:row>
      <xdr:rowOff>184150</xdr:rowOff>
    </xdr:from>
    <xdr:to>
      <xdr:col>2</xdr:col>
      <xdr:colOff>621722</xdr:colOff>
      <xdr:row>4</xdr:row>
      <xdr:rowOff>46566</xdr:rowOff>
    </xdr:to>
    <xdr:pic>
      <xdr:nvPicPr>
        <xdr:cNvPr id="3" name="Picture 2" descr="Image result for tata motors logo">
          <a:extLst>
            <a:ext uri="{FF2B5EF4-FFF2-40B4-BE49-F238E27FC236}">
              <a16:creationId xmlns:a16="http://schemas.microsoft.com/office/drawing/2014/main" id="{18185194-A29B-4203-890E-963C8D54F59F}"/>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29174" b="27977"/>
        <a:stretch/>
      </xdr:blipFill>
      <xdr:spPr bwMode="auto">
        <a:xfrm>
          <a:off x="1479549" y="184150"/>
          <a:ext cx="1694873" cy="5863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2</xdr:col>
      <xdr:colOff>1590675</xdr:colOff>
      <xdr:row>4</xdr:row>
      <xdr:rowOff>123825</xdr:rowOff>
    </xdr:to>
    <xdr:pic>
      <xdr:nvPicPr>
        <xdr:cNvPr id="4" name="Picture 3"/>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4572000" cy="847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r532403\AppData\Local\Microsoft\Windows\INetCache\Content.Outlook\E6UWIQFE\TATA%20ILCV%20-%20Q2%20Media%20Plan%20-%20Range%20Campaign%20-%2019th%20July%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TA ILCV - Grid"/>
      <sheetName val="Overview"/>
      <sheetName val="ILCV Product Range"/>
      <sheetName val="ILCV CNG Range"/>
      <sheetName val="Sample- campaign 1"/>
      <sheetName val="Branding Plan"/>
      <sheetName val="Facebook Targeting"/>
      <sheetName val="Google - Targeting"/>
    </sheetNames>
    <sheetDataSet>
      <sheetData sheetId="0"/>
      <sheetData sheetId="1"/>
      <sheetData sheetId="2">
        <row r="14">
          <cell r="H14">
            <v>8717600</v>
          </cell>
          <cell r="J14">
            <v>99991.111111111109</v>
          </cell>
          <cell r="K14">
            <v>240000</v>
          </cell>
          <cell r="M14">
            <v>570000</v>
          </cell>
          <cell r="N14">
            <v>29254.777777777777</v>
          </cell>
          <cell r="O14">
            <v>2889.2857142857142</v>
          </cell>
        </row>
      </sheetData>
      <sheetData sheetId="3">
        <row r="14">
          <cell r="H14">
            <v>7404600</v>
          </cell>
          <cell r="J14">
            <v>85575.555555555562</v>
          </cell>
          <cell r="K14">
            <v>210000</v>
          </cell>
          <cell r="M14">
            <v>475000</v>
          </cell>
          <cell r="N14">
            <v>24146.888888888891</v>
          </cell>
          <cell r="O14">
            <v>2269.5951107715814</v>
          </cell>
        </row>
      </sheetData>
      <sheetData sheetId="4">
        <row r="14">
          <cell r="H14">
            <v>14784300</v>
          </cell>
          <cell r="J14">
            <v>171031.11111111112</v>
          </cell>
          <cell r="K14">
            <v>410000</v>
          </cell>
          <cell r="M14">
            <v>855000</v>
          </cell>
          <cell r="N14">
            <v>48245.777777777781</v>
          </cell>
          <cell r="O14">
            <v>4402.3809523809523</v>
          </cell>
        </row>
      </sheetData>
      <sheetData sheetId="5">
        <row r="7">
          <cell r="G7">
            <v>1000000</v>
          </cell>
          <cell r="I7">
            <v>2000</v>
          </cell>
          <cell r="K7">
            <v>150000</v>
          </cell>
          <cell r="L7">
            <v>1000</v>
          </cell>
        </row>
        <row r="8">
          <cell r="G8">
            <v>789473.68421052641</v>
          </cell>
          <cell r="I8">
            <v>1578.9473684210529</v>
          </cell>
          <cell r="K8">
            <v>150000</v>
          </cell>
          <cell r="L8">
            <v>789.47368421052647</v>
          </cell>
        </row>
      </sheetData>
      <sheetData sheetId="6"/>
      <sheetData sheetId="7"/>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www.facebook.com/TataMotorsGroup/posts/3062901207137136" TargetMode="External"/><Relationship Id="rId21" Type="http://schemas.openxmlformats.org/officeDocument/2006/relationships/hyperlink" Target="https://www.facebook.com/TataMotorsGroup/posts/3073289309431659" TargetMode="External"/><Relationship Id="rId42" Type="http://schemas.openxmlformats.org/officeDocument/2006/relationships/hyperlink" Target="https://www.facebook.com/TataMotorsGroup/posts/3046303088796948" TargetMode="External"/><Relationship Id="rId47" Type="http://schemas.openxmlformats.org/officeDocument/2006/relationships/hyperlink" Target="https://www.facebook.com/TataMotorsGroup/posts/3039303349496922" TargetMode="External"/><Relationship Id="rId63" Type="http://schemas.openxmlformats.org/officeDocument/2006/relationships/hyperlink" Target="https://www.facebook.com/TataMotorsGroup/posts/2904048829689042" TargetMode="External"/><Relationship Id="rId68" Type="http://schemas.openxmlformats.org/officeDocument/2006/relationships/hyperlink" Target="https://www.facebook.com/TataMotorsGroup/posts/2897817243645534" TargetMode="External"/><Relationship Id="rId7" Type="http://schemas.openxmlformats.org/officeDocument/2006/relationships/hyperlink" Target="https://www.facebook.com/TataMotorsGroup/posts/3088696127890977" TargetMode="External"/><Relationship Id="rId71" Type="http://schemas.openxmlformats.org/officeDocument/2006/relationships/hyperlink" Target="https://www.facebook.com/TataMotorsGroup/posts/2895318087228783" TargetMode="External"/><Relationship Id="rId2" Type="http://schemas.openxmlformats.org/officeDocument/2006/relationships/hyperlink" Target="https://www.facebook.com/TataMotorsGroup/photos/a.587799004647381/3129390537154869/?type=3" TargetMode="External"/><Relationship Id="rId16" Type="http://schemas.openxmlformats.org/officeDocument/2006/relationships/hyperlink" Target="https://www.facebook.com/TataMotorsGroup/posts/3080248688735721" TargetMode="External"/><Relationship Id="rId29" Type="http://schemas.openxmlformats.org/officeDocument/2006/relationships/hyperlink" Target="https://www.facebook.com/TataMotorsGroup/posts/3062541810506409" TargetMode="External"/><Relationship Id="rId11" Type="http://schemas.openxmlformats.org/officeDocument/2006/relationships/hyperlink" Target="https://www.facebook.com/TataMotorsGroup/posts/3083219465105310" TargetMode="External"/><Relationship Id="rId24" Type="http://schemas.openxmlformats.org/officeDocument/2006/relationships/hyperlink" Target="https://www.facebook.com/TataMotorsGroup/posts/3063054390455151" TargetMode="External"/><Relationship Id="rId32" Type="http://schemas.openxmlformats.org/officeDocument/2006/relationships/hyperlink" Target="https://www.facebook.com/TataMotorsGroup/posts/3057969680963622" TargetMode="External"/><Relationship Id="rId37" Type="http://schemas.openxmlformats.org/officeDocument/2006/relationships/hyperlink" Target="https://www.facebook.com/TataMotorsGroup/posts/3055477924546131" TargetMode="External"/><Relationship Id="rId40" Type="http://schemas.openxmlformats.org/officeDocument/2006/relationships/hyperlink" Target="https://www.facebook.com/TataMotorsGroup/posts/3053368878090369" TargetMode="External"/><Relationship Id="rId45" Type="http://schemas.openxmlformats.org/officeDocument/2006/relationships/hyperlink" Target="https://www.facebook.com/TataMotorsGroup/posts/3041518802608710" TargetMode="External"/><Relationship Id="rId53" Type="http://schemas.openxmlformats.org/officeDocument/2006/relationships/hyperlink" Target="https://www.facebook.com/TataMotorsGroup/posts/2965130160247575" TargetMode="External"/><Relationship Id="rId58" Type="http://schemas.openxmlformats.org/officeDocument/2006/relationships/hyperlink" Target="https://www.facebook.com/TataMotorsGroup/posts/2913147028779222" TargetMode="External"/><Relationship Id="rId66" Type="http://schemas.openxmlformats.org/officeDocument/2006/relationships/hyperlink" Target="https://www.facebook.com/TataMotorsGroup/posts/2899840060109919" TargetMode="External"/><Relationship Id="rId5" Type="http://schemas.openxmlformats.org/officeDocument/2006/relationships/hyperlink" Target="https://www.facebook.com/TataMotorsGroup/posts/3093947154032541" TargetMode="External"/><Relationship Id="rId61" Type="http://schemas.openxmlformats.org/officeDocument/2006/relationships/hyperlink" Target="https://www.facebook.com/TataMotorsGroup/posts/2904119839681941" TargetMode="External"/><Relationship Id="rId19" Type="http://schemas.openxmlformats.org/officeDocument/2006/relationships/hyperlink" Target="https://www.facebook.com/TataMotorsGroup/posts/3075160229244567" TargetMode="External"/><Relationship Id="rId14" Type="http://schemas.openxmlformats.org/officeDocument/2006/relationships/hyperlink" Target="https://www.facebook.com/TataMotorsGroup/posts/3082747298485860" TargetMode="External"/><Relationship Id="rId22" Type="http://schemas.openxmlformats.org/officeDocument/2006/relationships/hyperlink" Target="https://www.facebook.com/TataMotorsGroup/posts/3073209909439599" TargetMode="External"/><Relationship Id="rId27" Type="http://schemas.openxmlformats.org/officeDocument/2006/relationships/hyperlink" Target="https://www.facebook.com/TataMotorsGroup/posts/3062895507137706" TargetMode="External"/><Relationship Id="rId30" Type="http://schemas.openxmlformats.org/officeDocument/2006/relationships/hyperlink" Target="https://www.facebook.com/TataMotorsGroup/posts/3059642437463013" TargetMode="External"/><Relationship Id="rId35" Type="http://schemas.openxmlformats.org/officeDocument/2006/relationships/hyperlink" Target="https://www.facebook.com/TataMotorsGroup/posts/3057855597641697" TargetMode="External"/><Relationship Id="rId43" Type="http://schemas.openxmlformats.org/officeDocument/2006/relationships/hyperlink" Target="https://www.facebook.com/TataMotorsGroup/posts/3041945915899332" TargetMode="External"/><Relationship Id="rId48" Type="http://schemas.openxmlformats.org/officeDocument/2006/relationships/hyperlink" Target="https://www.facebook.com/TataMotorsGroup/posts/3036818606412063" TargetMode="External"/><Relationship Id="rId56" Type="http://schemas.openxmlformats.org/officeDocument/2006/relationships/hyperlink" Target="https://www.facebook.com/TataMotorsGroup/posts/2924072061020052" TargetMode="External"/><Relationship Id="rId64" Type="http://schemas.openxmlformats.org/officeDocument/2006/relationships/hyperlink" Target="https://www.facebook.com/TataMotorsGroup/posts/2904025606358031" TargetMode="External"/><Relationship Id="rId69" Type="http://schemas.openxmlformats.org/officeDocument/2006/relationships/hyperlink" Target="https://www.facebook.com/TataMotorsGroup/posts/2895562720537653" TargetMode="External"/><Relationship Id="rId8" Type="http://schemas.openxmlformats.org/officeDocument/2006/relationships/hyperlink" Target="https://www.facebook.com/TataMotorsGroup/posts/3086689654758291" TargetMode="External"/><Relationship Id="rId51" Type="http://schemas.openxmlformats.org/officeDocument/2006/relationships/hyperlink" Target="https://www.facebook.com/TataMotorsGroup/posts/3004247806335810" TargetMode="External"/><Relationship Id="rId3" Type="http://schemas.openxmlformats.org/officeDocument/2006/relationships/hyperlink" Target="https://www.facebook.com/TataMotorsGroup/posts/3106471326113457" TargetMode="External"/><Relationship Id="rId12" Type="http://schemas.openxmlformats.org/officeDocument/2006/relationships/hyperlink" Target="https://www.facebook.com/TataMotorsGroup/posts/3083199641773959" TargetMode="External"/><Relationship Id="rId17" Type="http://schemas.openxmlformats.org/officeDocument/2006/relationships/hyperlink" Target="https://www.facebook.com/TataMotorsGroup/posts/3077689302324993" TargetMode="External"/><Relationship Id="rId25" Type="http://schemas.openxmlformats.org/officeDocument/2006/relationships/hyperlink" Target="https://www.facebook.com/TataMotorsGroup/posts/3063048950455695" TargetMode="External"/><Relationship Id="rId33" Type="http://schemas.openxmlformats.org/officeDocument/2006/relationships/hyperlink" Target="https://www.facebook.com/TataMotorsGroup/posts/3057957887631468" TargetMode="External"/><Relationship Id="rId38" Type="http://schemas.openxmlformats.org/officeDocument/2006/relationships/hyperlink" Target="https://www.facebook.com/TataMotorsGroup/posts/3053588531401737" TargetMode="External"/><Relationship Id="rId46" Type="http://schemas.openxmlformats.org/officeDocument/2006/relationships/hyperlink" Target="https://www.facebook.com/TataMotorsGroup/posts/3041494782611112" TargetMode="External"/><Relationship Id="rId59" Type="http://schemas.openxmlformats.org/officeDocument/2006/relationships/hyperlink" Target="https://www.facebook.com/TataMotorsGroup/posts/2910854865675105" TargetMode="External"/><Relationship Id="rId67" Type="http://schemas.openxmlformats.org/officeDocument/2006/relationships/hyperlink" Target="https://www.facebook.com/TataMotorsGroup/posts/2899835650110360" TargetMode="External"/><Relationship Id="rId20" Type="http://schemas.openxmlformats.org/officeDocument/2006/relationships/hyperlink" Target="https://www.facebook.com/TataMotorsGroup/posts/3073438846083372" TargetMode="External"/><Relationship Id="rId41" Type="http://schemas.openxmlformats.org/officeDocument/2006/relationships/hyperlink" Target="https://www.facebook.com/TataMotorsGroup/posts/3046308818796375" TargetMode="External"/><Relationship Id="rId54" Type="http://schemas.openxmlformats.org/officeDocument/2006/relationships/hyperlink" Target="https://www.facebook.com/TataMotorsGroup/posts/2928749640552294" TargetMode="External"/><Relationship Id="rId62" Type="http://schemas.openxmlformats.org/officeDocument/2006/relationships/hyperlink" Target="https://www.facebook.com/TataMotorsGroup/posts/2904081893019069" TargetMode="External"/><Relationship Id="rId70" Type="http://schemas.openxmlformats.org/officeDocument/2006/relationships/hyperlink" Target="https://www.facebook.com/TataMotorsGroup/posts/2895325947227997" TargetMode="External"/><Relationship Id="rId1" Type="http://schemas.openxmlformats.org/officeDocument/2006/relationships/hyperlink" Target="https://www.facebook.com/TataMotorsGroup/photos/a.587799004647381/3129411960486060/?type=3" TargetMode="External"/><Relationship Id="rId6" Type="http://schemas.openxmlformats.org/officeDocument/2006/relationships/hyperlink" Target="https://www.facebook.com/TataMotorsGroup/posts/3091289307631659" TargetMode="External"/><Relationship Id="rId15" Type="http://schemas.openxmlformats.org/officeDocument/2006/relationships/hyperlink" Target="https://www.facebook.com/TataMotorsGroup/posts/3080407405386516" TargetMode="External"/><Relationship Id="rId23" Type="http://schemas.openxmlformats.org/officeDocument/2006/relationships/hyperlink" Target="https://www.facebook.com/TataMotorsGroup/posts/3067967173297206" TargetMode="External"/><Relationship Id="rId28" Type="http://schemas.openxmlformats.org/officeDocument/2006/relationships/hyperlink" Target="https://www.facebook.com/TataMotorsGroup/posts/3062549037172353" TargetMode="External"/><Relationship Id="rId36" Type="http://schemas.openxmlformats.org/officeDocument/2006/relationships/hyperlink" Target="https://www.facebook.com/TataMotorsGroup/posts/3055515964542327" TargetMode="External"/><Relationship Id="rId49" Type="http://schemas.openxmlformats.org/officeDocument/2006/relationships/hyperlink" Target="https://www.facebook.com/TataMotorsGroup/posts/3036625669764690" TargetMode="External"/><Relationship Id="rId57" Type="http://schemas.openxmlformats.org/officeDocument/2006/relationships/hyperlink" Target="https://www.facebook.com/TataMotorsGroup/posts/2915460681881190" TargetMode="External"/><Relationship Id="rId10" Type="http://schemas.openxmlformats.org/officeDocument/2006/relationships/hyperlink" Target="https://www.facebook.com/TataMotorsGroup/posts/3086198418140748" TargetMode="External"/><Relationship Id="rId31" Type="http://schemas.openxmlformats.org/officeDocument/2006/relationships/hyperlink" Target="https://www.facebook.com/TataMotorsGroup/posts/3059634927463764" TargetMode="External"/><Relationship Id="rId44" Type="http://schemas.openxmlformats.org/officeDocument/2006/relationships/hyperlink" Target="https://www.facebook.com/TataMotorsGroup/posts/3041919489235308" TargetMode="External"/><Relationship Id="rId52" Type="http://schemas.openxmlformats.org/officeDocument/2006/relationships/hyperlink" Target="https://www.facebook.com/TataMotorsGroup/posts/3004238696336721" TargetMode="External"/><Relationship Id="rId60" Type="http://schemas.openxmlformats.org/officeDocument/2006/relationships/hyperlink" Target="https://www.facebook.com/TataMotorsGroup/posts/2908851319208793" TargetMode="External"/><Relationship Id="rId65" Type="http://schemas.openxmlformats.org/officeDocument/2006/relationships/hyperlink" Target="https://www.facebook.com/TataMotorsGroup/posts/2902436059850319" TargetMode="External"/><Relationship Id="rId4" Type="http://schemas.openxmlformats.org/officeDocument/2006/relationships/hyperlink" Target="https://www.facebook.com/TataMotorsGroup/posts/3106469086113681" TargetMode="External"/><Relationship Id="rId9" Type="http://schemas.openxmlformats.org/officeDocument/2006/relationships/hyperlink" Target="https://www.facebook.com/TataMotorsGroup/posts/3086682924758964" TargetMode="External"/><Relationship Id="rId13" Type="http://schemas.openxmlformats.org/officeDocument/2006/relationships/hyperlink" Target="https://www.facebook.com/TataMotorsGroup/posts/3082748221819101" TargetMode="External"/><Relationship Id="rId18" Type="http://schemas.openxmlformats.org/officeDocument/2006/relationships/hyperlink" Target="https://www.facebook.com/TataMotorsGroup/posts/3075169935910263" TargetMode="External"/><Relationship Id="rId39" Type="http://schemas.openxmlformats.org/officeDocument/2006/relationships/hyperlink" Target="https://www.facebook.com/TataMotorsGroup/posts/3053584048068852" TargetMode="External"/><Relationship Id="rId34" Type="http://schemas.openxmlformats.org/officeDocument/2006/relationships/hyperlink" Target="https://www.facebook.com/TataMotorsGroup/posts/3057857234308200" TargetMode="External"/><Relationship Id="rId50" Type="http://schemas.openxmlformats.org/officeDocument/2006/relationships/hyperlink" Target="https://www.facebook.com/TataMotorsGroup/posts/3036594459767811" TargetMode="External"/><Relationship Id="rId55" Type="http://schemas.openxmlformats.org/officeDocument/2006/relationships/hyperlink" Target="https://www.facebook.com/TataMotorsGroup/posts/292419446100781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twitter.com/TataMotors/status/1242021907907481605" TargetMode="External"/><Relationship Id="rId18" Type="http://schemas.openxmlformats.org/officeDocument/2006/relationships/hyperlink" Target="https://twitter.com/TataMotors/status/1246809744028753926" TargetMode="External"/><Relationship Id="rId26" Type="http://schemas.openxmlformats.org/officeDocument/2006/relationships/hyperlink" Target="https://twitter.com/TataMotors/status/1270301348085542912" TargetMode="External"/><Relationship Id="rId39" Type="http://schemas.openxmlformats.org/officeDocument/2006/relationships/hyperlink" Target="https://twitter.com/TataMotors/status/1267455650889515008" TargetMode="External"/><Relationship Id="rId21" Type="http://schemas.openxmlformats.org/officeDocument/2006/relationships/hyperlink" Target="https://twitter.com/TataMotors/status/1276568437481865218" TargetMode="External"/><Relationship Id="rId34" Type="http://schemas.openxmlformats.org/officeDocument/2006/relationships/hyperlink" Target="https://twitter.com/TataMotors/status/1268886105341849605" TargetMode="External"/><Relationship Id="rId42" Type="http://schemas.openxmlformats.org/officeDocument/2006/relationships/hyperlink" Target="https://twitter.com/TataMotors/status/1267403616257802241" TargetMode="External"/><Relationship Id="rId7" Type="http://schemas.openxmlformats.org/officeDocument/2006/relationships/hyperlink" Target="https://twitter.com/TataMotors/status/1242728799197782016" TargetMode="External"/><Relationship Id="rId2" Type="http://schemas.openxmlformats.org/officeDocument/2006/relationships/hyperlink" Target="https://twitter.com/TataMotors/status/1244180962071609344" TargetMode="External"/><Relationship Id="rId16" Type="http://schemas.openxmlformats.org/officeDocument/2006/relationships/hyperlink" Target="https://twitter.com/TataMotors/status/1241304390113296384" TargetMode="External"/><Relationship Id="rId20" Type="http://schemas.openxmlformats.org/officeDocument/2006/relationships/hyperlink" Target="https://twitter.com/TataMotors/status/1246032710507716611" TargetMode="External"/><Relationship Id="rId29" Type="http://schemas.openxmlformats.org/officeDocument/2006/relationships/hyperlink" Target="https://twitter.com/TataMotors/status/1270229994036330498" TargetMode="External"/><Relationship Id="rId41" Type="http://schemas.openxmlformats.org/officeDocument/2006/relationships/hyperlink" Target="https://twitter.com/TataMotors/status/1267404811219189760" TargetMode="External"/><Relationship Id="rId1" Type="http://schemas.openxmlformats.org/officeDocument/2006/relationships/hyperlink" Target="https://twitter.com/TataMotors/status/1244565669724602368" TargetMode="External"/><Relationship Id="rId6" Type="http://schemas.openxmlformats.org/officeDocument/2006/relationships/hyperlink" Target="https://twitter.com/TataMotors/status/1242791222592200704" TargetMode="External"/><Relationship Id="rId11" Type="http://schemas.openxmlformats.org/officeDocument/2006/relationships/hyperlink" Target="https://twitter.com/TataMotors/status/1242460010308759552" TargetMode="External"/><Relationship Id="rId24" Type="http://schemas.openxmlformats.org/officeDocument/2006/relationships/hyperlink" Target="https://twitter.com/TataMotors/status/1271045092212486145" TargetMode="External"/><Relationship Id="rId32" Type="http://schemas.openxmlformats.org/officeDocument/2006/relationships/hyperlink" Target="https://twitter.com/TataMotors/status/1269139837380001795" TargetMode="External"/><Relationship Id="rId37" Type="http://schemas.openxmlformats.org/officeDocument/2006/relationships/hyperlink" Target="https://twitter.com/TataMotors/status/1267475990667825154" TargetMode="External"/><Relationship Id="rId40" Type="http://schemas.openxmlformats.org/officeDocument/2006/relationships/hyperlink" Target="https://twitter.com/TataMotors/status/1267455011669200896" TargetMode="External"/><Relationship Id="rId5" Type="http://schemas.openxmlformats.org/officeDocument/2006/relationships/hyperlink" Target="https://twitter.com/TataMotors/status/1243487282394431489" TargetMode="External"/><Relationship Id="rId15" Type="http://schemas.openxmlformats.org/officeDocument/2006/relationships/hyperlink" Target="https://twitter.com/TataMotors/status/1241317995072196609" TargetMode="External"/><Relationship Id="rId23" Type="http://schemas.openxmlformats.org/officeDocument/2006/relationships/hyperlink" Target="https://twitter.com/TataMotors/status/1273524653609418752" TargetMode="External"/><Relationship Id="rId28" Type="http://schemas.openxmlformats.org/officeDocument/2006/relationships/hyperlink" Target="https://twitter.com/TataMotors/status/1270230430885658624" TargetMode="External"/><Relationship Id="rId36" Type="http://schemas.openxmlformats.org/officeDocument/2006/relationships/hyperlink" Target="https://twitter.com/TataMotors/status/1268145898736893952" TargetMode="External"/><Relationship Id="rId10" Type="http://schemas.openxmlformats.org/officeDocument/2006/relationships/hyperlink" Target="https://twitter.com/TataMotors/status/1242709481089191936" TargetMode="External"/><Relationship Id="rId19" Type="http://schemas.openxmlformats.org/officeDocument/2006/relationships/hyperlink" Target="https://twitter.com/TataMotors/status/1246080670310383616" TargetMode="External"/><Relationship Id="rId31" Type="http://schemas.openxmlformats.org/officeDocument/2006/relationships/hyperlink" Target="https://twitter.com/TataMotors/status/1269870923470893056" TargetMode="External"/><Relationship Id="rId4" Type="http://schemas.openxmlformats.org/officeDocument/2006/relationships/hyperlink" Target="https://twitter.com/TataMotors/status/1243502897847033856" TargetMode="External"/><Relationship Id="rId9" Type="http://schemas.openxmlformats.org/officeDocument/2006/relationships/hyperlink" Target="https://twitter.com/TataMotors/status/1242716403263631361" TargetMode="External"/><Relationship Id="rId14" Type="http://schemas.openxmlformats.org/officeDocument/2006/relationships/hyperlink" Target="https://twitter.com/TataMotors/status/1241691676013285377" TargetMode="External"/><Relationship Id="rId22" Type="http://schemas.openxmlformats.org/officeDocument/2006/relationships/hyperlink" Target="https://twitter.com/TataMotors/status/1273525217734750209" TargetMode="External"/><Relationship Id="rId27" Type="http://schemas.openxmlformats.org/officeDocument/2006/relationships/hyperlink" Target="https://twitter.com/TataMotors/status/1270301034758488067" TargetMode="External"/><Relationship Id="rId30" Type="http://schemas.openxmlformats.org/officeDocument/2006/relationships/hyperlink" Target="https://twitter.com/TataMotors/status/1269898656154636288" TargetMode="External"/><Relationship Id="rId35" Type="http://schemas.openxmlformats.org/officeDocument/2006/relationships/hyperlink" Target="https://twitter.com/TataMotors/status/1268878463554875393" TargetMode="External"/><Relationship Id="rId8" Type="http://schemas.openxmlformats.org/officeDocument/2006/relationships/hyperlink" Target="https://twitter.com/TataMotors/status/1242722139305738241" TargetMode="External"/><Relationship Id="rId3" Type="http://schemas.openxmlformats.org/officeDocument/2006/relationships/hyperlink" Target="https://twitter.com/TataMotors/status/1243809491541426176" TargetMode="External"/><Relationship Id="rId12" Type="http://schemas.openxmlformats.org/officeDocument/2006/relationships/hyperlink" Target="https://twitter.com/TataMotors/status/1242022593349087232" TargetMode="External"/><Relationship Id="rId17" Type="http://schemas.openxmlformats.org/officeDocument/2006/relationships/hyperlink" Target="https://twitter.com/TataMotors/status/1252625629163294728" TargetMode="External"/><Relationship Id="rId25" Type="http://schemas.openxmlformats.org/officeDocument/2006/relationships/hyperlink" Target="https://twitter.com/TataMotors/status/1270710083001827329" TargetMode="External"/><Relationship Id="rId33" Type="http://schemas.openxmlformats.org/officeDocument/2006/relationships/hyperlink" Target="https://twitter.com/TataMotors/status/1268902050332438529" TargetMode="External"/><Relationship Id="rId38" Type="http://schemas.openxmlformats.org/officeDocument/2006/relationships/hyperlink" Target="https://twitter.com/TataMotors/status/1267475205804474368"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O85"/>
  <sheetViews>
    <sheetView workbookViewId="0">
      <pane xSplit="3" ySplit="2" topLeftCell="I3" activePane="bottomRight" state="frozen"/>
      <selection pane="topRight" activeCell="D1" sqref="D1"/>
      <selection pane="bottomLeft" activeCell="A3" sqref="A3"/>
      <selection pane="bottomRight" activeCell="B10" sqref="B10"/>
    </sheetView>
  </sheetViews>
  <sheetFormatPr defaultColWidth="14.42578125" defaultRowHeight="15.75" customHeight="1"/>
  <cols>
    <col min="1" max="1" width="28" customWidth="1"/>
    <col min="2" max="2" width="36.85546875" customWidth="1"/>
    <col min="3" max="3" width="6.5703125" customWidth="1"/>
    <col min="4" max="4" width="18.7109375" bestFit="1" customWidth="1"/>
    <col min="5" max="5" width="13.7109375" customWidth="1"/>
    <col min="6" max="6" width="15.7109375" customWidth="1"/>
    <col min="7" max="7" width="13" customWidth="1"/>
    <col min="8" max="8" width="20.42578125" customWidth="1"/>
    <col min="9" max="9" width="23.42578125" customWidth="1"/>
    <col min="10" max="10" width="19.7109375" customWidth="1"/>
    <col min="11" max="11" width="8.28515625" bestFit="1" customWidth="1"/>
    <col min="12" max="12" width="10.140625" bestFit="1" customWidth="1"/>
    <col min="13" max="13" width="11.140625" customWidth="1"/>
    <col min="15" max="15" width="17.5703125" customWidth="1"/>
  </cols>
  <sheetData>
    <row r="1" spans="1:15" ht="15.75" customHeight="1">
      <c r="A1" s="126" t="s">
        <v>317</v>
      </c>
      <c r="B1" s="127"/>
      <c r="C1" s="127"/>
      <c r="D1" s="127"/>
      <c r="E1" s="127"/>
      <c r="F1" s="127"/>
      <c r="G1" s="127"/>
      <c r="H1" s="127"/>
      <c r="I1" s="127"/>
      <c r="J1" s="127"/>
      <c r="K1" s="127"/>
      <c r="L1" s="127"/>
      <c r="M1" s="127"/>
    </row>
    <row r="2" spans="1:15" ht="12.75">
      <c r="A2" s="1" t="s">
        <v>0</v>
      </c>
      <c r="B2" s="1" t="s">
        <v>1</v>
      </c>
      <c r="C2" s="1" t="s">
        <v>2</v>
      </c>
      <c r="D2" s="1" t="s">
        <v>3</v>
      </c>
      <c r="E2" s="1" t="s">
        <v>4</v>
      </c>
      <c r="F2" s="1" t="s">
        <v>5</v>
      </c>
      <c r="G2" s="1" t="s">
        <v>6</v>
      </c>
      <c r="H2" s="1" t="s">
        <v>7</v>
      </c>
      <c r="I2" s="1" t="s">
        <v>8</v>
      </c>
      <c r="J2" s="1" t="s">
        <v>9</v>
      </c>
      <c r="K2" s="2" t="s">
        <v>10</v>
      </c>
      <c r="L2" s="2" t="s">
        <v>11</v>
      </c>
      <c r="M2" s="2" t="s">
        <v>12</v>
      </c>
    </row>
    <row r="3" spans="1:15" ht="12.75">
      <c r="A3" s="3" t="s">
        <v>13</v>
      </c>
      <c r="B3" s="4" t="s">
        <v>14</v>
      </c>
      <c r="C3" s="4" t="s">
        <v>15</v>
      </c>
      <c r="D3" s="5">
        <v>44008.433333333334</v>
      </c>
      <c r="E3" s="6">
        <v>32385</v>
      </c>
      <c r="F3" s="6">
        <v>32385</v>
      </c>
      <c r="G3" s="6">
        <v>0</v>
      </c>
      <c r="H3" s="6">
        <v>34348</v>
      </c>
      <c r="I3" s="6">
        <v>34348</v>
      </c>
      <c r="J3" s="6">
        <v>0</v>
      </c>
      <c r="K3" s="6">
        <v>8</v>
      </c>
      <c r="L3" s="6">
        <v>186</v>
      </c>
      <c r="M3" s="6">
        <v>7</v>
      </c>
    </row>
    <row r="4" spans="1:15" ht="12.75">
      <c r="A4" s="3" t="s">
        <v>16</v>
      </c>
      <c r="B4" s="4" t="s">
        <v>17</v>
      </c>
      <c r="C4" s="4" t="s">
        <v>15</v>
      </c>
      <c r="D4" s="5">
        <v>44008.429166666669</v>
      </c>
      <c r="E4" s="6">
        <v>36584</v>
      </c>
      <c r="F4" s="6">
        <v>36584</v>
      </c>
      <c r="G4" s="6">
        <v>0</v>
      </c>
      <c r="H4" s="6">
        <v>39027</v>
      </c>
      <c r="I4" s="6">
        <v>39027</v>
      </c>
      <c r="J4" s="6">
        <v>0</v>
      </c>
      <c r="K4" s="6">
        <v>9</v>
      </c>
      <c r="L4" s="6">
        <v>239</v>
      </c>
      <c r="M4" s="6">
        <v>6</v>
      </c>
    </row>
    <row r="5" spans="1:15" ht="12.75">
      <c r="A5" s="3" t="s">
        <v>18</v>
      </c>
      <c r="B5" s="4" t="s">
        <v>19</v>
      </c>
      <c r="C5" s="4" t="s">
        <v>15</v>
      </c>
      <c r="D5" s="5">
        <v>44000.023611111108</v>
      </c>
      <c r="E5" s="6">
        <v>30439</v>
      </c>
      <c r="F5" s="6">
        <v>30439</v>
      </c>
      <c r="G5" s="6">
        <v>0</v>
      </c>
      <c r="H5" s="6">
        <v>32934</v>
      </c>
      <c r="I5" s="6">
        <v>32934</v>
      </c>
      <c r="J5" s="6">
        <v>0</v>
      </c>
      <c r="K5" s="6">
        <v>10</v>
      </c>
      <c r="L5" s="6">
        <v>204</v>
      </c>
      <c r="M5" s="6">
        <v>18</v>
      </c>
      <c r="N5" s="7"/>
      <c r="O5" s="7"/>
    </row>
    <row r="6" spans="1:15" ht="12.75">
      <c r="A6" s="3" t="s">
        <v>20</v>
      </c>
      <c r="B6" s="4" t="s">
        <v>21</v>
      </c>
      <c r="C6" s="4" t="s">
        <v>15</v>
      </c>
      <c r="D6" s="5">
        <v>44000.022222222222</v>
      </c>
      <c r="E6" s="6">
        <v>29196</v>
      </c>
      <c r="F6" s="6">
        <v>29196</v>
      </c>
      <c r="G6" s="6">
        <v>0</v>
      </c>
      <c r="H6" s="6">
        <v>31594</v>
      </c>
      <c r="I6" s="6">
        <v>31594</v>
      </c>
      <c r="J6" s="6">
        <v>0</v>
      </c>
      <c r="K6" s="6">
        <v>11</v>
      </c>
      <c r="L6" s="6">
        <v>206</v>
      </c>
      <c r="M6" s="6">
        <v>6</v>
      </c>
      <c r="N6" s="7"/>
      <c r="O6" s="7"/>
    </row>
    <row r="7" spans="1:15" ht="12.75">
      <c r="A7" s="3" t="s">
        <v>22</v>
      </c>
      <c r="B7" s="4" t="s">
        <v>23</v>
      </c>
      <c r="C7" s="4" t="s">
        <v>15</v>
      </c>
      <c r="D7" s="5">
        <v>43995.274305555555</v>
      </c>
      <c r="E7" s="6">
        <v>31324</v>
      </c>
      <c r="F7" s="6">
        <v>31324</v>
      </c>
      <c r="G7" s="6">
        <v>0</v>
      </c>
      <c r="H7" s="6">
        <v>33585</v>
      </c>
      <c r="I7" s="6">
        <v>33585</v>
      </c>
      <c r="J7" s="6">
        <v>0</v>
      </c>
      <c r="K7" s="6">
        <v>9</v>
      </c>
      <c r="L7" s="6">
        <v>196</v>
      </c>
      <c r="M7" s="6">
        <v>7</v>
      </c>
      <c r="O7" s="8"/>
    </row>
    <row r="8" spans="1:15" ht="12.75">
      <c r="A8" s="3" t="s">
        <v>24</v>
      </c>
      <c r="B8" s="4" t="s">
        <v>23</v>
      </c>
      <c r="C8" s="4" t="s">
        <v>15</v>
      </c>
      <c r="D8" s="5">
        <v>43994.208333333336</v>
      </c>
      <c r="E8" s="6">
        <v>29975</v>
      </c>
      <c r="F8" s="6">
        <v>29975</v>
      </c>
      <c r="G8" s="6">
        <v>0</v>
      </c>
      <c r="H8" s="6">
        <v>31977</v>
      </c>
      <c r="I8" s="6">
        <v>31977</v>
      </c>
      <c r="J8" s="6">
        <v>0</v>
      </c>
      <c r="K8" s="6">
        <v>13</v>
      </c>
      <c r="L8" s="6">
        <v>196</v>
      </c>
      <c r="M8" s="6">
        <v>5</v>
      </c>
      <c r="O8" s="8"/>
    </row>
    <row r="9" spans="1:15" ht="12.75">
      <c r="A9" s="3" t="s">
        <v>25</v>
      </c>
      <c r="B9" s="4" t="s">
        <v>26</v>
      </c>
      <c r="C9" s="4" t="s">
        <v>15</v>
      </c>
      <c r="D9" s="5">
        <v>43993.194444444445</v>
      </c>
      <c r="E9" s="6">
        <v>33356</v>
      </c>
      <c r="F9" s="6">
        <v>33356</v>
      </c>
      <c r="G9" s="6">
        <v>0</v>
      </c>
      <c r="H9" s="6">
        <v>35212</v>
      </c>
      <c r="I9" s="6">
        <v>35212</v>
      </c>
      <c r="J9" s="6">
        <v>0</v>
      </c>
      <c r="K9" s="6">
        <v>8</v>
      </c>
      <c r="L9" s="6">
        <v>206</v>
      </c>
      <c r="M9" s="6">
        <v>4</v>
      </c>
      <c r="O9" s="8"/>
    </row>
    <row r="10" spans="1:15" ht="12.75">
      <c r="A10" s="3" t="s">
        <v>27</v>
      </c>
      <c r="B10" s="4" t="s">
        <v>28</v>
      </c>
      <c r="C10" s="4" t="s">
        <v>15</v>
      </c>
      <c r="D10" s="5">
        <v>43992.447916666664</v>
      </c>
      <c r="E10" s="6">
        <v>61335</v>
      </c>
      <c r="F10" s="6">
        <v>25431</v>
      </c>
      <c r="G10" s="6">
        <v>35552</v>
      </c>
      <c r="H10" s="6">
        <v>68303</v>
      </c>
      <c r="I10" s="6">
        <v>27183</v>
      </c>
      <c r="J10" s="6">
        <v>41120</v>
      </c>
      <c r="K10" s="6">
        <v>21</v>
      </c>
      <c r="L10" s="6">
        <v>3625</v>
      </c>
      <c r="M10" s="6">
        <v>15</v>
      </c>
      <c r="O10" s="8"/>
    </row>
    <row r="11" spans="1:15" ht="12.75">
      <c r="A11" s="3" t="s">
        <v>29</v>
      </c>
      <c r="B11" s="4" t="s">
        <v>30</v>
      </c>
      <c r="C11" s="4" t="s">
        <v>15</v>
      </c>
      <c r="D11" s="5">
        <v>43992.430555555555</v>
      </c>
      <c r="E11" s="6">
        <v>38389</v>
      </c>
      <c r="F11" s="6">
        <v>32290</v>
      </c>
      <c r="G11" s="6">
        <v>6182</v>
      </c>
      <c r="H11" s="6">
        <v>44199</v>
      </c>
      <c r="I11" s="6">
        <v>34492</v>
      </c>
      <c r="J11" s="6">
        <v>9707</v>
      </c>
      <c r="K11" s="6">
        <v>13</v>
      </c>
      <c r="L11" s="6">
        <v>2187</v>
      </c>
      <c r="M11" s="6">
        <v>4</v>
      </c>
    </row>
    <row r="12" spans="1:15" ht="12.75">
      <c r="A12" s="3" t="s">
        <v>31</v>
      </c>
      <c r="B12" s="4" t="s">
        <v>26</v>
      </c>
      <c r="C12" s="4" t="s">
        <v>15</v>
      </c>
      <c r="D12" s="5">
        <v>43992.270138888889</v>
      </c>
      <c r="E12" s="6">
        <v>45597</v>
      </c>
      <c r="F12" s="6">
        <v>45597</v>
      </c>
      <c r="G12" s="6">
        <v>0</v>
      </c>
      <c r="H12" s="6">
        <v>50349</v>
      </c>
      <c r="I12" s="6">
        <v>50349</v>
      </c>
      <c r="J12" s="6">
        <v>0</v>
      </c>
      <c r="K12" s="6">
        <v>23</v>
      </c>
      <c r="L12" s="6">
        <v>353</v>
      </c>
      <c r="M12" s="6">
        <v>3</v>
      </c>
    </row>
    <row r="13" spans="1:15" ht="12.75">
      <c r="A13" s="3" t="s">
        <v>32</v>
      </c>
      <c r="B13" s="4" t="s">
        <v>33</v>
      </c>
      <c r="C13" s="4" t="s">
        <v>34</v>
      </c>
      <c r="D13" s="5">
        <v>43991.154861111114</v>
      </c>
      <c r="E13" s="6">
        <v>224948</v>
      </c>
      <c r="F13" s="6">
        <v>30838</v>
      </c>
      <c r="G13" s="6">
        <v>195063</v>
      </c>
      <c r="H13" s="6">
        <v>245330</v>
      </c>
      <c r="I13" s="6">
        <v>33911</v>
      </c>
      <c r="J13" s="6">
        <v>211419</v>
      </c>
      <c r="K13" s="6">
        <v>49</v>
      </c>
      <c r="L13" s="6">
        <v>1345</v>
      </c>
      <c r="M13" s="6">
        <v>10</v>
      </c>
    </row>
    <row r="14" spans="1:15" ht="12.75">
      <c r="A14" s="3" t="s">
        <v>35</v>
      </c>
      <c r="B14" s="4" t="s">
        <v>36</v>
      </c>
      <c r="C14" s="4" t="s">
        <v>34</v>
      </c>
      <c r="D14" s="5">
        <v>43991.146527777775</v>
      </c>
      <c r="E14" s="6">
        <v>254868</v>
      </c>
      <c r="F14" s="6">
        <v>46388</v>
      </c>
      <c r="G14" s="6">
        <v>216740</v>
      </c>
      <c r="H14" s="6">
        <v>279117</v>
      </c>
      <c r="I14" s="6">
        <v>49907</v>
      </c>
      <c r="J14" s="6">
        <v>229210</v>
      </c>
      <c r="K14" s="6">
        <v>67</v>
      </c>
      <c r="L14" s="6">
        <v>2401</v>
      </c>
      <c r="M14" s="6">
        <v>21</v>
      </c>
    </row>
    <row r="15" spans="1:15" ht="12.75">
      <c r="A15" s="3" t="s">
        <v>37</v>
      </c>
      <c r="B15" s="4" t="s">
        <v>38</v>
      </c>
      <c r="C15" s="4" t="s">
        <v>34</v>
      </c>
      <c r="D15" s="5">
        <v>43990.948611111111</v>
      </c>
      <c r="E15" s="6">
        <v>205778</v>
      </c>
      <c r="F15" s="6">
        <v>32742</v>
      </c>
      <c r="G15" s="6">
        <v>173302</v>
      </c>
      <c r="H15" s="6">
        <v>217649</v>
      </c>
      <c r="I15" s="6">
        <v>35767</v>
      </c>
      <c r="J15" s="6">
        <v>181882</v>
      </c>
      <c r="K15" s="6">
        <v>57</v>
      </c>
      <c r="L15" s="6">
        <v>1435</v>
      </c>
      <c r="M15" s="6">
        <v>21</v>
      </c>
    </row>
    <row r="16" spans="1:15" ht="12.75">
      <c r="A16" s="3" t="s">
        <v>39</v>
      </c>
      <c r="B16" s="4" t="s">
        <v>40</v>
      </c>
      <c r="C16" s="4" t="s">
        <v>34</v>
      </c>
      <c r="D16" s="5">
        <v>43990.948611111111</v>
      </c>
      <c r="E16" s="6">
        <v>182409</v>
      </c>
      <c r="F16" s="6">
        <v>34422</v>
      </c>
      <c r="G16" s="6">
        <v>149181</v>
      </c>
      <c r="H16" s="6">
        <v>203093</v>
      </c>
      <c r="I16" s="6">
        <v>37355</v>
      </c>
      <c r="J16" s="6">
        <v>165738</v>
      </c>
      <c r="K16" s="6">
        <v>45</v>
      </c>
      <c r="L16" s="6">
        <v>2561</v>
      </c>
      <c r="M16" s="6">
        <v>11</v>
      </c>
    </row>
    <row r="17" spans="1:13" ht="12.75">
      <c r="A17" s="3" t="s">
        <v>41</v>
      </c>
      <c r="B17" s="4" t="s">
        <v>42</v>
      </c>
      <c r="C17" s="4" t="s">
        <v>34</v>
      </c>
      <c r="D17" s="5">
        <v>43990.029166666667</v>
      </c>
      <c r="E17" s="6">
        <v>262925</v>
      </c>
      <c r="F17" s="6">
        <v>47681</v>
      </c>
      <c r="G17" s="6">
        <v>211999</v>
      </c>
      <c r="H17" s="6">
        <v>283674</v>
      </c>
      <c r="I17" s="6">
        <v>52915</v>
      </c>
      <c r="J17" s="6">
        <v>230759</v>
      </c>
      <c r="K17" s="6">
        <v>59</v>
      </c>
      <c r="L17" s="6">
        <v>1055</v>
      </c>
      <c r="M17" s="6">
        <v>30</v>
      </c>
    </row>
    <row r="18" spans="1:13" ht="12.75">
      <c r="A18" s="3" t="s">
        <v>43</v>
      </c>
      <c r="B18" s="4" t="s">
        <v>44</v>
      </c>
      <c r="C18" s="4" t="s">
        <v>34</v>
      </c>
      <c r="D18" s="5">
        <v>43989.95416666667</v>
      </c>
      <c r="E18" s="6">
        <v>357329</v>
      </c>
      <c r="F18" s="6">
        <v>143499</v>
      </c>
      <c r="G18" s="6">
        <v>218912</v>
      </c>
      <c r="H18" s="6">
        <v>392188</v>
      </c>
      <c r="I18" s="6">
        <v>162300</v>
      </c>
      <c r="J18" s="6">
        <v>229888</v>
      </c>
      <c r="K18" s="6">
        <v>146</v>
      </c>
      <c r="L18" s="6">
        <v>2767</v>
      </c>
      <c r="M18" s="6">
        <v>40</v>
      </c>
    </row>
    <row r="19" spans="1:13" ht="12.75">
      <c r="A19" s="3" t="s">
        <v>45</v>
      </c>
      <c r="B19" s="4" t="s">
        <v>46</v>
      </c>
      <c r="C19" s="4" t="s">
        <v>15</v>
      </c>
      <c r="D19" s="5">
        <v>43988.931944444441</v>
      </c>
      <c r="E19" s="6">
        <v>42238</v>
      </c>
      <c r="F19" s="6">
        <v>35970</v>
      </c>
      <c r="G19" s="6">
        <v>6372</v>
      </c>
      <c r="H19" s="6">
        <v>49185</v>
      </c>
      <c r="I19" s="6">
        <v>39328</v>
      </c>
      <c r="J19" s="6">
        <v>9857</v>
      </c>
      <c r="K19" s="6">
        <v>29</v>
      </c>
      <c r="L19" s="6">
        <v>2350</v>
      </c>
      <c r="M19" s="6">
        <v>5</v>
      </c>
    </row>
    <row r="20" spans="1:13" ht="12.75">
      <c r="A20" s="3" t="s">
        <v>47</v>
      </c>
      <c r="B20" s="4" t="s">
        <v>48</v>
      </c>
      <c r="C20" s="4" t="s">
        <v>34</v>
      </c>
      <c r="D20" s="5">
        <v>43987.958333333336</v>
      </c>
      <c r="E20" s="6">
        <v>26334</v>
      </c>
      <c r="F20" s="6">
        <v>26334</v>
      </c>
      <c r="G20" s="6">
        <v>0</v>
      </c>
      <c r="H20" s="6">
        <v>29470</v>
      </c>
      <c r="I20" s="6">
        <v>29470</v>
      </c>
      <c r="J20" s="6">
        <v>0</v>
      </c>
      <c r="K20" s="6">
        <v>26</v>
      </c>
      <c r="L20" s="6">
        <v>310</v>
      </c>
      <c r="M20" s="6">
        <v>5</v>
      </c>
    </row>
    <row r="21" spans="1:13" ht="12.75">
      <c r="A21" s="3" t="s">
        <v>49</v>
      </c>
      <c r="B21" s="4" t="s">
        <v>50</v>
      </c>
      <c r="C21" s="4" t="s">
        <v>34</v>
      </c>
      <c r="D21" s="5">
        <v>43987.9375</v>
      </c>
      <c r="E21" s="6">
        <v>38328</v>
      </c>
      <c r="F21" s="6">
        <v>38328</v>
      </c>
      <c r="G21" s="6">
        <v>0</v>
      </c>
      <c r="H21" s="6">
        <v>42127</v>
      </c>
      <c r="I21" s="6">
        <v>42127</v>
      </c>
      <c r="J21" s="6">
        <v>0</v>
      </c>
      <c r="K21" s="6">
        <v>35</v>
      </c>
      <c r="L21" s="6">
        <v>438</v>
      </c>
      <c r="M21" s="6">
        <v>9</v>
      </c>
    </row>
    <row r="22" spans="1:13" ht="12.75">
      <c r="A22" s="3" t="s">
        <v>51</v>
      </c>
      <c r="B22" s="4" t="s">
        <v>52</v>
      </c>
      <c r="C22" s="4" t="s">
        <v>34</v>
      </c>
      <c r="D22" s="5">
        <v>43987.284722222219</v>
      </c>
      <c r="E22" s="6">
        <v>203389</v>
      </c>
      <c r="F22" s="6">
        <v>23737</v>
      </c>
      <c r="G22" s="6">
        <v>183043</v>
      </c>
      <c r="H22" s="6">
        <v>221518</v>
      </c>
      <c r="I22" s="6">
        <v>24109</v>
      </c>
      <c r="J22" s="6">
        <v>197409</v>
      </c>
      <c r="K22" s="6">
        <v>41</v>
      </c>
      <c r="L22" s="6">
        <v>941</v>
      </c>
      <c r="M22" s="6">
        <v>3</v>
      </c>
    </row>
    <row r="23" spans="1:13" ht="12.75">
      <c r="A23" s="3" t="s">
        <v>53</v>
      </c>
      <c r="B23" s="4" t="s">
        <v>54</v>
      </c>
      <c r="C23" s="4" t="s">
        <v>34</v>
      </c>
      <c r="D23" s="5">
        <v>43987.238194444442</v>
      </c>
      <c r="E23" s="6">
        <v>215372</v>
      </c>
      <c r="F23" s="6">
        <v>43544</v>
      </c>
      <c r="G23" s="6">
        <v>171680</v>
      </c>
      <c r="H23" s="6">
        <v>230110</v>
      </c>
      <c r="I23" s="6">
        <v>45769</v>
      </c>
      <c r="J23" s="6">
        <v>184341</v>
      </c>
      <c r="K23" s="6">
        <v>53</v>
      </c>
      <c r="L23" s="6">
        <v>2361</v>
      </c>
      <c r="M23" s="6">
        <v>40</v>
      </c>
    </row>
    <row r="24" spans="1:13" ht="12.75">
      <c r="A24" s="3" t="s">
        <v>55</v>
      </c>
      <c r="B24" s="4" t="s">
        <v>56</v>
      </c>
      <c r="C24" s="4" t="s">
        <v>34</v>
      </c>
      <c r="D24" s="5">
        <v>43987.209722222222</v>
      </c>
      <c r="E24" s="6">
        <v>215350</v>
      </c>
      <c r="F24" s="6">
        <v>54949</v>
      </c>
      <c r="G24" s="6">
        <v>158641</v>
      </c>
      <c r="H24" s="6">
        <v>237647</v>
      </c>
      <c r="I24" s="6">
        <v>58679</v>
      </c>
      <c r="J24" s="6">
        <v>178968</v>
      </c>
      <c r="K24" s="6">
        <v>64</v>
      </c>
      <c r="L24" s="6">
        <v>702</v>
      </c>
      <c r="M24" s="6">
        <v>5</v>
      </c>
    </row>
    <row r="25" spans="1:13" ht="12.75">
      <c r="A25" s="3" t="s">
        <v>57</v>
      </c>
      <c r="B25" s="4" t="s">
        <v>58</v>
      </c>
      <c r="C25" s="4" t="s">
        <v>15</v>
      </c>
      <c r="D25" s="5">
        <v>43985.193749999999</v>
      </c>
      <c r="E25" s="6">
        <v>85639</v>
      </c>
      <c r="F25" s="6">
        <v>61157</v>
      </c>
      <c r="G25" s="6">
        <v>25852</v>
      </c>
      <c r="H25" s="6">
        <v>96637</v>
      </c>
      <c r="I25" s="6">
        <v>67288</v>
      </c>
      <c r="J25" s="6">
        <v>29349</v>
      </c>
      <c r="K25" s="6">
        <v>47</v>
      </c>
      <c r="L25" s="6">
        <v>5146</v>
      </c>
      <c r="M25" s="6">
        <v>46</v>
      </c>
    </row>
    <row r="26" spans="1:13" ht="12.75">
      <c r="A26" s="3" t="s">
        <v>59</v>
      </c>
      <c r="B26" s="4" t="s">
        <v>60</v>
      </c>
      <c r="C26" s="4" t="s">
        <v>15</v>
      </c>
      <c r="D26" s="5">
        <v>43983.34652777778</v>
      </c>
      <c r="E26" s="6">
        <v>84456</v>
      </c>
      <c r="F26" s="6">
        <v>47822</v>
      </c>
      <c r="G26" s="6">
        <v>34388</v>
      </c>
      <c r="H26" s="6">
        <v>96307</v>
      </c>
      <c r="I26" s="6">
        <v>50973</v>
      </c>
      <c r="J26" s="6">
        <v>45334</v>
      </c>
      <c r="K26" s="6">
        <v>66</v>
      </c>
      <c r="L26" s="6">
        <v>5571</v>
      </c>
      <c r="M26" s="6">
        <v>22</v>
      </c>
    </row>
    <row r="27" spans="1:13" ht="12.75">
      <c r="A27" s="3" t="s">
        <v>61</v>
      </c>
      <c r="B27" s="4" t="s">
        <v>62</v>
      </c>
      <c r="C27" s="4" t="s">
        <v>15</v>
      </c>
      <c r="D27" s="5">
        <v>43983.344444444447</v>
      </c>
      <c r="E27" s="6">
        <v>81992</v>
      </c>
      <c r="F27" s="6">
        <v>57250</v>
      </c>
      <c r="G27" s="6">
        <v>24230</v>
      </c>
      <c r="H27" s="6">
        <v>92231</v>
      </c>
      <c r="I27" s="6">
        <v>61119</v>
      </c>
      <c r="J27" s="6">
        <v>31112</v>
      </c>
      <c r="K27" s="6">
        <v>33</v>
      </c>
      <c r="L27" s="6">
        <v>5429</v>
      </c>
      <c r="M27" s="6">
        <v>33</v>
      </c>
    </row>
    <row r="28" spans="1:13" ht="12.75">
      <c r="A28" s="3" t="s">
        <v>63</v>
      </c>
      <c r="B28" s="4" t="s">
        <v>64</v>
      </c>
      <c r="C28" s="4" t="s">
        <v>15</v>
      </c>
      <c r="D28" s="5">
        <v>43983.290972222225</v>
      </c>
      <c r="E28" s="6">
        <v>97664</v>
      </c>
      <c r="F28" s="6">
        <v>49221</v>
      </c>
      <c r="G28" s="6">
        <v>45933</v>
      </c>
      <c r="H28" s="6">
        <v>108934</v>
      </c>
      <c r="I28" s="6">
        <v>53044</v>
      </c>
      <c r="J28" s="6">
        <v>55890</v>
      </c>
      <c r="K28" s="6">
        <v>85</v>
      </c>
      <c r="L28" s="6">
        <v>7388</v>
      </c>
      <c r="M28" s="6">
        <v>50</v>
      </c>
    </row>
    <row r="29" spans="1:13" ht="12.75">
      <c r="A29" s="3" t="s">
        <v>65</v>
      </c>
      <c r="B29" s="4" t="s">
        <v>66</v>
      </c>
      <c r="C29" s="4" t="s">
        <v>15</v>
      </c>
      <c r="D29" s="5">
        <v>43983.288888888892</v>
      </c>
      <c r="E29" s="6">
        <v>81648</v>
      </c>
      <c r="F29" s="6">
        <v>45738</v>
      </c>
      <c r="G29" s="6">
        <v>34227</v>
      </c>
      <c r="H29" s="6">
        <v>89481</v>
      </c>
      <c r="I29" s="6">
        <v>49175</v>
      </c>
      <c r="J29" s="6">
        <v>40306</v>
      </c>
      <c r="K29" s="6">
        <v>40</v>
      </c>
      <c r="L29" s="6">
        <v>7768</v>
      </c>
      <c r="M29" s="6">
        <v>38</v>
      </c>
    </row>
    <row r="30" spans="1:13" ht="12.75">
      <c r="A30" s="3" t="s">
        <v>67</v>
      </c>
      <c r="B30" s="4" t="s">
        <v>68</v>
      </c>
      <c r="C30" s="4" t="s">
        <v>15</v>
      </c>
      <c r="D30" s="5">
        <v>43983.15</v>
      </c>
      <c r="E30" s="6">
        <v>25667</v>
      </c>
      <c r="F30" s="6">
        <v>25667</v>
      </c>
      <c r="G30" s="6">
        <v>0</v>
      </c>
      <c r="H30" s="6">
        <v>28185</v>
      </c>
      <c r="I30" s="6">
        <v>28185</v>
      </c>
      <c r="J30" s="6">
        <v>0</v>
      </c>
      <c r="K30" s="6">
        <v>9</v>
      </c>
      <c r="L30" s="6">
        <v>136</v>
      </c>
      <c r="M30" s="6">
        <v>5</v>
      </c>
    </row>
    <row r="31" spans="1:13" ht="12.75">
      <c r="A31" s="3" t="s">
        <v>69</v>
      </c>
      <c r="B31" s="4" t="s">
        <v>70</v>
      </c>
      <c r="C31" s="4" t="s">
        <v>15</v>
      </c>
      <c r="D31" s="5">
        <v>43983.146527777775</v>
      </c>
      <c r="E31" s="6">
        <v>39202</v>
      </c>
      <c r="F31" s="6">
        <v>39202</v>
      </c>
      <c r="G31" s="6">
        <v>0</v>
      </c>
      <c r="H31" s="6">
        <v>42594</v>
      </c>
      <c r="I31" s="6">
        <v>42594</v>
      </c>
      <c r="J31" s="6">
        <v>0</v>
      </c>
      <c r="K31" s="6">
        <v>22</v>
      </c>
      <c r="L31" s="6">
        <v>222</v>
      </c>
      <c r="M31" s="6">
        <v>3</v>
      </c>
    </row>
    <row r="32" spans="1:13" ht="12.75">
      <c r="A32" s="3" t="s">
        <v>71</v>
      </c>
      <c r="B32" s="4" t="s">
        <v>72</v>
      </c>
      <c r="C32" s="4" t="s">
        <v>34</v>
      </c>
      <c r="D32" s="5">
        <v>43981.92291666667</v>
      </c>
      <c r="E32" s="6">
        <v>333071</v>
      </c>
      <c r="F32" s="6">
        <v>30334</v>
      </c>
      <c r="G32" s="6">
        <v>305911</v>
      </c>
      <c r="H32" s="6">
        <v>352094</v>
      </c>
      <c r="I32" s="6">
        <v>34608</v>
      </c>
      <c r="J32" s="6">
        <v>317486</v>
      </c>
      <c r="K32" s="6">
        <v>71</v>
      </c>
      <c r="L32" s="6">
        <v>763</v>
      </c>
      <c r="M32" s="6">
        <v>21</v>
      </c>
    </row>
    <row r="33" spans="1:13" ht="12.75">
      <c r="A33" s="3" t="s">
        <v>73</v>
      </c>
      <c r="B33" s="4" t="s">
        <v>74</v>
      </c>
      <c r="C33" s="4" t="s">
        <v>34</v>
      </c>
      <c r="D33" s="5">
        <v>43981.919444444444</v>
      </c>
      <c r="E33" s="6">
        <v>185496</v>
      </c>
      <c r="F33" s="6">
        <v>45602</v>
      </c>
      <c r="G33" s="6">
        <v>138143</v>
      </c>
      <c r="H33" s="6">
        <v>191533</v>
      </c>
      <c r="I33" s="6">
        <v>48740</v>
      </c>
      <c r="J33" s="6">
        <v>142793</v>
      </c>
      <c r="K33" s="6">
        <v>47</v>
      </c>
      <c r="L33" s="6">
        <v>1316</v>
      </c>
      <c r="M33" s="6">
        <v>12</v>
      </c>
    </row>
    <row r="34" spans="1:13" ht="12.75">
      <c r="A34" s="3" t="s">
        <v>75</v>
      </c>
      <c r="B34" s="4" t="s">
        <v>76</v>
      </c>
      <c r="C34" s="4" t="s">
        <v>15</v>
      </c>
      <c r="D34" s="5">
        <v>43981.230555555558</v>
      </c>
      <c r="E34" s="6">
        <v>135958</v>
      </c>
      <c r="F34" s="6">
        <v>64651</v>
      </c>
      <c r="G34" s="6">
        <v>68600</v>
      </c>
      <c r="H34" s="6">
        <v>147978</v>
      </c>
      <c r="I34" s="6">
        <v>71137</v>
      </c>
      <c r="J34" s="6">
        <v>76841</v>
      </c>
      <c r="K34" s="6">
        <v>180</v>
      </c>
      <c r="L34" s="6">
        <v>9230</v>
      </c>
      <c r="M34" s="6">
        <v>58</v>
      </c>
    </row>
    <row r="35" spans="1:13" ht="12.75">
      <c r="A35" s="3" t="s">
        <v>77</v>
      </c>
      <c r="B35" s="4" t="s">
        <v>78</v>
      </c>
      <c r="C35" s="4" t="s">
        <v>15</v>
      </c>
      <c r="D35" s="5">
        <v>43981.224999999999</v>
      </c>
      <c r="E35" s="6">
        <v>133155</v>
      </c>
      <c r="F35" s="6">
        <v>65055</v>
      </c>
      <c r="G35" s="6">
        <v>65697</v>
      </c>
      <c r="H35" s="6">
        <v>145813</v>
      </c>
      <c r="I35" s="6">
        <v>70198</v>
      </c>
      <c r="J35" s="6">
        <v>75615</v>
      </c>
      <c r="K35" s="6">
        <v>132</v>
      </c>
      <c r="L35" s="6">
        <v>8427</v>
      </c>
      <c r="M35" s="6">
        <v>41</v>
      </c>
    </row>
    <row r="36" spans="1:13" ht="12.75">
      <c r="A36" s="3" t="s">
        <v>79</v>
      </c>
      <c r="B36" s="4" t="s">
        <v>80</v>
      </c>
      <c r="C36" s="4" t="s">
        <v>15</v>
      </c>
      <c r="D36" s="5">
        <v>43981.181250000001</v>
      </c>
      <c r="E36" s="6">
        <v>52804</v>
      </c>
      <c r="F36" s="6">
        <v>45143</v>
      </c>
      <c r="G36" s="6">
        <v>7133</v>
      </c>
      <c r="H36" s="6">
        <v>68292</v>
      </c>
      <c r="I36" s="6">
        <v>48408</v>
      </c>
      <c r="J36" s="6">
        <v>19884</v>
      </c>
      <c r="K36" s="6">
        <v>21</v>
      </c>
      <c r="L36" s="6">
        <v>3494</v>
      </c>
      <c r="M36" s="6">
        <v>11</v>
      </c>
    </row>
    <row r="37" spans="1:13" ht="12.75">
      <c r="A37" s="3" t="s">
        <v>81</v>
      </c>
      <c r="B37" s="4" t="s">
        <v>82</v>
      </c>
      <c r="C37" s="4" t="s">
        <v>15</v>
      </c>
      <c r="D37" s="5">
        <v>43981.180555555555</v>
      </c>
      <c r="E37" s="6">
        <v>55811</v>
      </c>
      <c r="F37" s="6">
        <v>48931</v>
      </c>
      <c r="G37" s="6">
        <v>6903</v>
      </c>
      <c r="H37" s="6">
        <v>69378</v>
      </c>
      <c r="I37" s="6">
        <v>53312</v>
      </c>
      <c r="J37" s="6">
        <v>16066</v>
      </c>
      <c r="K37" s="6">
        <v>29</v>
      </c>
      <c r="L37" s="6">
        <v>3268</v>
      </c>
      <c r="M37" s="6">
        <v>11</v>
      </c>
    </row>
    <row r="38" spans="1:13" ht="12.75">
      <c r="A38" s="3" t="s">
        <v>83</v>
      </c>
      <c r="B38" s="4" t="s">
        <v>84</v>
      </c>
      <c r="C38" s="4" t="s">
        <v>15</v>
      </c>
      <c r="D38" s="5">
        <v>43980.18472222222</v>
      </c>
      <c r="E38" s="6">
        <v>98175</v>
      </c>
      <c r="F38" s="6">
        <v>49692</v>
      </c>
      <c r="G38" s="6">
        <v>47647</v>
      </c>
      <c r="H38" s="6">
        <v>108670</v>
      </c>
      <c r="I38" s="6">
        <v>53189</v>
      </c>
      <c r="J38" s="6">
        <v>55481</v>
      </c>
      <c r="K38" s="6">
        <v>109</v>
      </c>
      <c r="L38" s="6">
        <v>8188</v>
      </c>
      <c r="M38" s="6">
        <v>39</v>
      </c>
    </row>
    <row r="39" spans="1:13" ht="12.75">
      <c r="A39" s="3" t="s">
        <v>85</v>
      </c>
      <c r="B39" s="4" t="s">
        <v>86</v>
      </c>
      <c r="C39" s="4" t="s">
        <v>15</v>
      </c>
      <c r="D39" s="5">
        <v>43980.17083333333</v>
      </c>
      <c r="E39" s="6">
        <v>79078</v>
      </c>
      <c r="F39" s="6">
        <v>51157</v>
      </c>
      <c r="G39" s="6">
        <v>28289</v>
      </c>
      <c r="H39" s="6">
        <v>88402</v>
      </c>
      <c r="I39" s="6">
        <v>54270</v>
      </c>
      <c r="J39" s="6">
        <v>34132</v>
      </c>
      <c r="K39" s="6">
        <v>46</v>
      </c>
      <c r="L39" s="6">
        <v>7236</v>
      </c>
      <c r="M39" s="6">
        <v>26</v>
      </c>
    </row>
    <row r="40" spans="1:13" ht="12.75">
      <c r="A40" s="3" t="s">
        <v>87</v>
      </c>
      <c r="B40" s="4" t="s">
        <v>88</v>
      </c>
      <c r="C40" s="4" t="s">
        <v>15</v>
      </c>
      <c r="D40" s="5">
        <v>43979.361805555556</v>
      </c>
      <c r="E40" s="6">
        <v>117151</v>
      </c>
      <c r="F40" s="6">
        <v>61117</v>
      </c>
      <c r="G40" s="6">
        <v>55367</v>
      </c>
      <c r="H40" s="6">
        <v>126137</v>
      </c>
      <c r="I40" s="6">
        <v>64210</v>
      </c>
      <c r="J40" s="6">
        <v>61927</v>
      </c>
      <c r="K40" s="6">
        <v>158</v>
      </c>
      <c r="L40" s="6">
        <v>7753</v>
      </c>
      <c r="M40" s="6">
        <v>47</v>
      </c>
    </row>
    <row r="41" spans="1:13" ht="12.75">
      <c r="A41" s="3" t="s">
        <v>89</v>
      </c>
      <c r="B41" s="4" t="s">
        <v>90</v>
      </c>
      <c r="C41" s="4" t="s">
        <v>15</v>
      </c>
      <c r="D41" s="5">
        <v>43979.36041666667</v>
      </c>
      <c r="E41" s="6">
        <v>94284</v>
      </c>
      <c r="F41" s="6">
        <v>63585</v>
      </c>
      <c r="G41" s="6">
        <v>32469</v>
      </c>
      <c r="H41" s="6">
        <v>104948</v>
      </c>
      <c r="I41" s="6">
        <v>67089</v>
      </c>
      <c r="J41" s="6">
        <v>37859</v>
      </c>
      <c r="K41" s="6">
        <v>66</v>
      </c>
      <c r="L41" s="6">
        <v>7515</v>
      </c>
      <c r="M41" s="6">
        <v>46</v>
      </c>
    </row>
    <row r="42" spans="1:13" ht="12.75">
      <c r="A42" s="3" t="s">
        <v>91</v>
      </c>
      <c r="B42" s="4" t="s">
        <v>92</v>
      </c>
      <c r="C42" s="4" t="s">
        <v>34</v>
      </c>
      <c r="D42" s="5">
        <v>43979.286805555559</v>
      </c>
      <c r="E42" s="6">
        <v>194159</v>
      </c>
      <c r="F42" s="6">
        <v>36355</v>
      </c>
      <c r="G42" s="6">
        <v>159501</v>
      </c>
      <c r="H42" s="6">
        <v>200970</v>
      </c>
      <c r="I42" s="6">
        <v>39244</v>
      </c>
      <c r="J42" s="6">
        <v>161726</v>
      </c>
      <c r="K42" s="6">
        <v>63</v>
      </c>
      <c r="L42" s="6">
        <v>1735</v>
      </c>
      <c r="M42" s="6">
        <v>17</v>
      </c>
    </row>
    <row r="43" spans="1:13" ht="12.75">
      <c r="A43" s="3" t="s">
        <v>93</v>
      </c>
      <c r="B43" s="4" t="s">
        <v>94</v>
      </c>
      <c r="C43" s="4" t="s">
        <v>15</v>
      </c>
      <c r="D43" s="5">
        <v>43976.240972222222</v>
      </c>
      <c r="E43" s="6">
        <v>90556</v>
      </c>
      <c r="F43" s="6">
        <v>56344</v>
      </c>
      <c r="G43" s="6">
        <v>35758</v>
      </c>
      <c r="H43" s="6">
        <v>101000</v>
      </c>
      <c r="I43" s="6">
        <v>62048</v>
      </c>
      <c r="J43" s="6">
        <v>38952</v>
      </c>
      <c r="K43" s="6">
        <v>65</v>
      </c>
      <c r="L43" s="6">
        <v>6119</v>
      </c>
      <c r="M43" s="6">
        <v>29</v>
      </c>
    </row>
    <row r="44" spans="1:13" ht="12.75">
      <c r="A44" s="3" t="s">
        <v>95</v>
      </c>
      <c r="B44" s="4" t="s">
        <v>96</v>
      </c>
      <c r="C44" s="4" t="s">
        <v>15</v>
      </c>
      <c r="D44" s="5">
        <v>43976.238888888889</v>
      </c>
      <c r="E44" s="6">
        <v>105903</v>
      </c>
      <c r="F44" s="6">
        <v>56523</v>
      </c>
      <c r="G44" s="6">
        <v>48054</v>
      </c>
      <c r="H44" s="6">
        <v>118227</v>
      </c>
      <c r="I44" s="6">
        <v>62747</v>
      </c>
      <c r="J44" s="6">
        <v>55480</v>
      </c>
      <c r="K44" s="6">
        <v>64</v>
      </c>
      <c r="L44" s="6">
        <v>7973</v>
      </c>
      <c r="M44" s="6">
        <v>58</v>
      </c>
    </row>
    <row r="45" spans="1:13" ht="12.75">
      <c r="A45" s="3" t="s">
        <v>97</v>
      </c>
      <c r="B45" s="4" t="s">
        <v>98</v>
      </c>
      <c r="C45" s="4" t="s">
        <v>15</v>
      </c>
      <c r="D45" s="5">
        <v>43974.36041666667</v>
      </c>
      <c r="E45" s="6">
        <v>48226</v>
      </c>
      <c r="F45" s="6">
        <v>48226</v>
      </c>
      <c r="G45" s="6">
        <v>0</v>
      </c>
      <c r="H45" s="6">
        <v>53026</v>
      </c>
      <c r="I45" s="6">
        <v>53026</v>
      </c>
      <c r="J45" s="6">
        <v>0</v>
      </c>
      <c r="K45" s="6">
        <v>34</v>
      </c>
      <c r="L45" s="6">
        <v>350</v>
      </c>
      <c r="M45" s="6">
        <v>29</v>
      </c>
    </row>
    <row r="46" spans="1:13" ht="12.75">
      <c r="A46" s="3" t="s">
        <v>99</v>
      </c>
      <c r="B46" s="4" t="s">
        <v>100</v>
      </c>
      <c r="C46" s="4" t="s">
        <v>15</v>
      </c>
      <c r="D46" s="5">
        <v>43974.351388888892</v>
      </c>
      <c r="E46" s="6">
        <v>43060</v>
      </c>
      <c r="F46" s="6">
        <v>43060</v>
      </c>
      <c r="G46" s="6">
        <v>0</v>
      </c>
      <c r="H46" s="6">
        <v>46222</v>
      </c>
      <c r="I46" s="6">
        <v>46222</v>
      </c>
      <c r="J46" s="6">
        <v>0</v>
      </c>
      <c r="K46" s="6">
        <v>13</v>
      </c>
      <c r="L46" s="6">
        <v>253</v>
      </c>
      <c r="M46" s="6">
        <v>6</v>
      </c>
    </row>
    <row r="47" spans="1:13" ht="12.75">
      <c r="A47" s="3" t="s">
        <v>101</v>
      </c>
      <c r="B47" s="4" t="s">
        <v>102</v>
      </c>
      <c r="C47" s="4" t="s">
        <v>34</v>
      </c>
      <c r="D47" s="5">
        <v>43974.209722222222</v>
      </c>
      <c r="E47" s="6">
        <v>318825</v>
      </c>
      <c r="F47" s="6">
        <v>54291</v>
      </c>
      <c r="G47" s="6">
        <v>265777</v>
      </c>
      <c r="H47" s="6">
        <v>364906</v>
      </c>
      <c r="I47" s="6">
        <v>62485</v>
      </c>
      <c r="J47" s="6">
        <v>302421</v>
      </c>
      <c r="K47" s="6">
        <v>143</v>
      </c>
      <c r="L47" s="6">
        <v>1453</v>
      </c>
      <c r="M47" s="6">
        <v>29</v>
      </c>
    </row>
    <row r="48" spans="1:13" ht="12.75">
      <c r="A48" s="3" t="s">
        <v>103</v>
      </c>
      <c r="B48" s="4" t="s">
        <v>104</v>
      </c>
      <c r="C48" s="4" t="s">
        <v>34</v>
      </c>
      <c r="D48" s="5">
        <v>43974.2</v>
      </c>
      <c r="E48" s="6">
        <v>268741</v>
      </c>
      <c r="F48" s="6">
        <v>61267</v>
      </c>
      <c r="G48" s="6">
        <v>208084</v>
      </c>
      <c r="H48" s="6">
        <v>287598</v>
      </c>
      <c r="I48" s="6">
        <v>69534</v>
      </c>
      <c r="J48" s="6">
        <v>218064</v>
      </c>
      <c r="K48" s="6">
        <v>66</v>
      </c>
      <c r="L48" s="6">
        <v>2082</v>
      </c>
      <c r="M48" s="6">
        <v>12</v>
      </c>
    </row>
    <row r="49" spans="1:13" ht="12.75">
      <c r="A49" s="3" t="s">
        <v>105</v>
      </c>
      <c r="B49" s="4" t="s">
        <v>106</v>
      </c>
      <c r="C49" s="4" t="s">
        <v>15</v>
      </c>
      <c r="D49" s="5">
        <v>43973.25277777778</v>
      </c>
      <c r="E49" s="6">
        <v>82026</v>
      </c>
      <c r="F49" s="6">
        <v>56511</v>
      </c>
      <c r="G49" s="6">
        <v>26939</v>
      </c>
      <c r="H49" s="6">
        <v>92961</v>
      </c>
      <c r="I49" s="6">
        <v>62103</v>
      </c>
      <c r="J49" s="6">
        <v>30858</v>
      </c>
      <c r="K49" s="6">
        <v>60</v>
      </c>
      <c r="L49" s="6">
        <v>5362</v>
      </c>
      <c r="M49" s="6">
        <v>35</v>
      </c>
    </row>
    <row r="50" spans="1:13" ht="12.75">
      <c r="A50" s="3" t="s">
        <v>107</v>
      </c>
      <c r="B50" s="4" t="s">
        <v>108</v>
      </c>
      <c r="C50" s="4" t="s">
        <v>15</v>
      </c>
      <c r="D50" s="5">
        <v>43972.212500000001</v>
      </c>
      <c r="E50" s="6">
        <v>95774</v>
      </c>
      <c r="F50" s="6">
        <v>52906</v>
      </c>
      <c r="G50" s="6">
        <v>41526</v>
      </c>
      <c r="H50" s="6">
        <v>104121</v>
      </c>
      <c r="I50" s="6">
        <v>57890</v>
      </c>
      <c r="J50" s="6">
        <v>46231</v>
      </c>
      <c r="K50" s="6">
        <v>67</v>
      </c>
      <c r="L50" s="6">
        <v>7965</v>
      </c>
      <c r="M50" s="6">
        <v>59</v>
      </c>
    </row>
    <row r="51" spans="1:13" ht="12.75">
      <c r="A51" s="3" t="s">
        <v>109</v>
      </c>
      <c r="B51" s="4" t="s">
        <v>110</v>
      </c>
      <c r="C51" s="4" t="s">
        <v>15</v>
      </c>
      <c r="D51" s="5">
        <v>43972.130555555559</v>
      </c>
      <c r="E51" s="6">
        <v>125169</v>
      </c>
      <c r="F51" s="6">
        <v>56747</v>
      </c>
      <c r="G51" s="6">
        <v>70675</v>
      </c>
      <c r="H51" s="6">
        <v>142324</v>
      </c>
      <c r="I51" s="6">
        <v>60936</v>
      </c>
      <c r="J51" s="6">
        <v>81388</v>
      </c>
      <c r="K51" s="6">
        <v>209</v>
      </c>
      <c r="L51" s="6">
        <v>7445</v>
      </c>
      <c r="M51" s="6">
        <v>66</v>
      </c>
    </row>
    <row r="52" spans="1:13" ht="12.75">
      <c r="A52" s="3" t="s">
        <v>111</v>
      </c>
      <c r="B52" s="4" t="s">
        <v>112</v>
      </c>
      <c r="C52" s="4" t="s">
        <v>15</v>
      </c>
      <c r="D52" s="5">
        <v>43972.114583333336</v>
      </c>
      <c r="E52" s="6">
        <v>85789</v>
      </c>
      <c r="F52" s="6">
        <v>53099</v>
      </c>
      <c r="G52" s="6">
        <v>36613</v>
      </c>
      <c r="H52" s="6">
        <v>99716</v>
      </c>
      <c r="I52" s="6">
        <v>57317</v>
      </c>
      <c r="J52" s="6">
        <v>42399</v>
      </c>
      <c r="K52" s="6">
        <v>94</v>
      </c>
      <c r="L52" s="6">
        <v>7325</v>
      </c>
      <c r="M52" s="6">
        <v>46</v>
      </c>
    </row>
    <row r="53" spans="1:13" ht="12.75">
      <c r="A53" s="3" t="s">
        <v>113</v>
      </c>
      <c r="B53" s="4" t="s">
        <v>114</v>
      </c>
      <c r="C53" s="4" t="s">
        <v>15</v>
      </c>
      <c r="D53" s="5">
        <v>43959.3125</v>
      </c>
      <c r="E53" s="6">
        <v>49205</v>
      </c>
      <c r="F53" s="6">
        <v>49205</v>
      </c>
      <c r="G53" s="6">
        <v>0</v>
      </c>
      <c r="H53" s="6">
        <v>53739</v>
      </c>
      <c r="I53" s="6">
        <v>53739</v>
      </c>
      <c r="J53" s="6">
        <v>0</v>
      </c>
      <c r="K53" s="6">
        <v>30</v>
      </c>
      <c r="L53" s="6">
        <v>333</v>
      </c>
      <c r="M53" s="6">
        <v>10</v>
      </c>
    </row>
    <row r="54" spans="1:13" ht="12.75">
      <c r="A54" s="3" t="s">
        <v>115</v>
      </c>
      <c r="B54" s="4" t="s">
        <v>116</v>
      </c>
      <c r="C54" s="4" t="s">
        <v>15</v>
      </c>
      <c r="D54" s="5">
        <v>43959.309027777781</v>
      </c>
      <c r="E54" s="6">
        <v>65113</v>
      </c>
      <c r="F54" s="6">
        <v>65113</v>
      </c>
      <c r="G54" s="6">
        <v>0</v>
      </c>
      <c r="H54" s="6">
        <v>71796</v>
      </c>
      <c r="I54" s="6">
        <v>71796</v>
      </c>
      <c r="J54" s="6">
        <v>0</v>
      </c>
      <c r="K54" s="6">
        <v>52</v>
      </c>
      <c r="L54" s="6">
        <v>583</v>
      </c>
      <c r="M54" s="6">
        <v>21</v>
      </c>
    </row>
    <row r="55" spans="1:13" ht="12.75">
      <c r="A55" s="3" t="s">
        <v>117</v>
      </c>
      <c r="B55" s="4" t="s">
        <v>118</v>
      </c>
      <c r="C55" s="4" t="s">
        <v>15</v>
      </c>
      <c r="D55" s="5">
        <v>43942.365277777775</v>
      </c>
      <c r="E55" s="6">
        <v>66895</v>
      </c>
      <c r="F55" s="6">
        <v>66895</v>
      </c>
      <c r="G55" s="6">
        <v>0</v>
      </c>
      <c r="H55" s="6">
        <v>74135</v>
      </c>
      <c r="I55" s="6">
        <v>74135</v>
      </c>
      <c r="J55" s="6">
        <v>0</v>
      </c>
      <c r="K55" s="6">
        <v>35</v>
      </c>
      <c r="L55" s="6">
        <v>493</v>
      </c>
      <c r="M55" s="6">
        <v>7</v>
      </c>
    </row>
    <row r="56" spans="1:13" ht="12.75">
      <c r="A56" s="3" t="s">
        <v>119</v>
      </c>
      <c r="B56" s="4" t="s">
        <v>120</v>
      </c>
      <c r="C56" s="4" t="s">
        <v>34</v>
      </c>
      <c r="D56" s="5">
        <v>43926.318749999999</v>
      </c>
      <c r="E56" s="6">
        <v>1114141</v>
      </c>
      <c r="F56" s="6">
        <v>92127</v>
      </c>
      <c r="G56" s="6">
        <v>1016382</v>
      </c>
      <c r="H56" s="6">
        <v>1133158</v>
      </c>
      <c r="I56" s="6">
        <v>109534</v>
      </c>
      <c r="J56" s="6">
        <v>1023624</v>
      </c>
      <c r="K56" s="6">
        <v>333</v>
      </c>
      <c r="L56" s="6">
        <v>4857</v>
      </c>
      <c r="M56" s="6">
        <v>94</v>
      </c>
    </row>
    <row r="57" spans="1:13" ht="12.75">
      <c r="A57" s="3" t="s">
        <v>121</v>
      </c>
      <c r="B57" s="4" t="s">
        <v>122</v>
      </c>
      <c r="C57" s="4" t="s">
        <v>15</v>
      </c>
      <c r="D57" s="5">
        <v>43924.175000000003</v>
      </c>
      <c r="E57" s="6">
        <v>157443</v>
      </c>
      <c r="F57" s="6">
        <v>78968</v>
      </c>
      <c r="G57" s="6">
        <v>77140</v>
      </c>
      <c r="H57" s="6">
        <v>186949</v>
      </c>
      <c r="I57" s="6">
        <v>88735</v>
      </c>
      <c r="J57" s="6">
        <v>98214</v>
      </c>
      <c r="K57" s="6">
        <v>328</v>
      </c>
      <c r="L57" s="6">
        <v>10948</v>
      </c>
      <c r="M57" s="6">
        <v>141</v>
      </c>
    </row>
    <row r="58" spans="1:13" ht="12.75">
      <c r="A58" s="3" t="s">
        <v>123</v>
      </c>
      <c r="B58" s="4" t="s">
        <v>124</v>
      </c>
      <c r="C58" s="4" t="s">
        <v>15</v>
      </c>
      <c r="D58" s="5">
        <v>43924.113194444442</v>
      </c>
      <c r="E58" s="6">
        <v>258028</v>
      </c>
      <c r="F58" s="6">
        <v>99335</v>
      </c>
      <c r="G58" s="6">
        <v>152657</v>
      </c>
      <c r="H58" s="6">
        <v>293796</v>
      </c>
      <c r="I58" s="6">
        <v>111482</v>
      </c>
      <c r="J58" s="6">
        <v>182314</v>
      </c>
      <c r="K58" s="6">
        <v>813</v>
      </c>
      <c r="L58" s="6">
        <v>16583</v>
      </c>
      <c r="M58" s="6">
        <v>244</v>
      </c>
    </row>
    <row r="59" spans="1:13" ht="12.75">
      <c r="A59" s="3" t="s">
        <v>125</v>
      </c>
      <c r="B59" s="4" t="s">
        <v>126</v>
      </c>
      <c r="C59" s="4" t="s">
        <v>15</v>
      </c>
      <c r="D59" s="5">
        <v>43920.126388888886</v>
      </c>
      <c r="E59" s="6">
        <v>71151</v>
      </c>
      <c r="F59" s="6">
        <v>71151</v>
      </c>
      <c r="G59" s="6">
        <v>0</v>
      </c>
      <c r="H59" s="6">
        <v>78291</v>
      </c>
      <c r="I59" s="6">
        <v>78291</v>
      </c>
      <c r="J59" s="6">
        <v>0</v>
      </c>
      <c r="K59" s="6">
        <v>23</v>
      </c>
      <c r="L59" s="6">
        <v>390</v>
      </c>
      <c r="M59" s="6">
        <v>24</v>
      </c>
    </row>
    <row r="60" spans="1:13" ht="12.75">
      <c r="A60" s="3" t="s">
        <v>127</v>
      </c>
      <c r="B60" s="4" t="s">
        <v>128</v>
      </c>
      <c r="C60" s="4" t="s">
        <v>15</v>
      </c>
      <c r="D60" s="5">
        <v>43919.06527777778</v>
      </c>
      <c r="E60" s="6">
        <v>236947</v>
      </c>
      <c r="F60" s="6">
        <v>115147</v>
      </c>
      <c r="G60" s="6">
        <v>121946</v>
      </c>
      <c r="H60" s="6">
        <v>272267</v>
      </c>
      <c r="I60" s="6">
        <v>129965</v>
      </c>
      <c r="J60" s="6">
        <v>142302</v>
      </c>
      <c r="K60" s="6">
        <v>257</v>
      </c>
      <c r="L60" s="6">
        <v>21892</v>
      </c>
      <c r="M60" s="6">
        <v>138</v>
      </c>
    </row>
    <row r="61" spans="1:13" ht="12.75">
      <c r="A61" s="3" t="s">
        <v>129</v>
      </c>
      <c r="B61" s="4" t="s">
        <v>130</v>
      </c>
      <c r="C61" s="4" t="s">
        <v>34</v>
      </c>
      <c r="D61" s="5">
        <v>43918.037499999999</v>
      </c>
      <c r="E61" s="6">
        <v>766657</v>
      </c>
      <c r="F61" s="6">
        <v>72602</v>
      </c>
      <c r="G61" s="6">
        <v>691735</v>
      </c>
      <c r="H61" s="6">
        <v>836155</v>
      </c>
      <c r="I61" s="6">
        <v>82587</v>
      </c>
      <c r="J61" s="6">
        <v>753568</v>
      </c>
      <c r="K61" s="6">
        <v>273</v>
      </c>
      <c r="L61" s="6">
        <v>4128</v>
      </c>
      <c r="M61" s="6">
        <v>113</v>
      </c>
    </row>
    <row r="62" spans="1:13" ht="12.75">
      <c r="A62" s="3" t="s">
        <v>131</v>
      </c>
      <c r="B62" s="4" t="s">
        <v>132</v>
      </c>
      <c r="C62" s="4" t="s">
        <v>15</v>
      </c>
      <c r="D62" s="5">
        <v>43917.150694444441</v>
      </c>
      <c r="E62" s="6">
        <v>323233</v>
      </c>
      <c r="F62" s="6">
        <v>123159</v>
      </c>
      <c r="G62" s="6">
        <v>198043</v>
      </c>
      <c r="H62" s="6">
        <v>376467</v>
      </c>
      <c r="I62" s="6">
        <v>142066</v>
      </c>
      <c r="J62" s="6">
        <v>234401</v>
      </c>
      <c r="K62" s="6">
        <v>531</v>
      </c>
      <c r="L62" s="6">
        <v>22375</v>
      </c>
      <c r="M62" s="6">
        <v>148</v>
      </c>
    </row>
    <row r="63" spans="1:13" ht="12.75">
      <c r="A63" s="3" t="s">
        <v>133</v>
      </c>
      <c r="B63" s="4" t="s">
        <v>134</v>
      </c>
      <c r="C63" s="4" t="s">
        <v>34</v>
      </c>
      <c r="D63" s="5">
        <v>43915.057638888888</v>
      </c>
      <c r="E63" s="6">
        <v>431240</v>
      </c>
      <c r="F63" s="6">
        <v>87308</v>
      </c>
      <c r="G63" s="6">
        <v>349807</v>
      </c>
      <c r="H63" s="6">
        <v>732737</v>
      </c>
      <c r="I63" s="6">
        <v>94753</v>
      </c>
      <c r="J63" s="6">
        <v>637984</v>
      </c>
      <c r="K63" s="6">
        <v>584</v>
      </c>
      <c r="L63" s="6">
        <v>3392</v>
      </c>
      <c r="M63" s="6">
        <v>140</v>
      </c>
    </row>
    <row r="64" spans="1:13" ht="12.75">
      <c r="A64" s="3" t="s">
        <v>135</v>
      </c>
      <c r="B64" s="4" t="s">
        <v>136</v>
      </c>
      <c r="C64" s="4" t="s">
        <v>34</v>
      </c>
      <c r="D64" s="5">
        <v>43915.038194444445</v>
      </c>
      <c r="E64" s="6">
        <v>317227</v>
      </c>
      <c r="F64" s="6">
        <v>87847</v>
      </c>
      <c r="G64" s="6">
        <v>225248</v>
      </c>
      <c r="H64" s="6">
        <v>464510</v>
      </c>
      <c r="I64" s="6">
        <v>95138</v>
      </c>
      <c r="J64" s="6">
        <v>369372</v>
      </c>
      <c r="K64" s="6">
        <v>371</v>
      </c>
      <c r="L64" s="6">
        <v>2066</v>
      </c>
      <c r="M64" s="6">
        <v>148</v>
      </c>
    </row>
    <row r="65" spans="1:13" ht="12.75">
      <c r="A65" s="3" t="s">
        <v>137</v>
      </c>
      <c r="B65" s="4" t="s">
        <v>138</v>
      </c>
      <c r="C65" s="4" t="s">
        <v>34</v>
      </c>
      <c r="D65" s="5">
        <v>43915.021527777775</v>
      </c>
      <c r="E65" s="6">
        <v>980863</v>
      </c>
      <c r="F65" s="6">
        <v>84453</v>
      </c>
      <c r="G65" s="6">
        <v>903651</v>
      </c>
      <c r="H65" s="6">
        <v>1153929</v>
      </c>
      <c r="I65" s="6">
        <v>90955</v>
      </c>
      <c r="J65" s="6">
        <v>1062974</v>
      </c>
      <c r="K65" s="6">
        <v>561</v>
      </c>
      <c r="L65" s="6">
        <v>4564</v>
      </c>
      <c r="M65" s="6">
        <v>120</v>
      </c>
    </row>
    <row r="66" spans="1:13" ht="12.75">
      <c r="A66" s="3" t="s">
        <v>139</v>
      </c>
      <c r="B66" s="4" t="s">
        <v>140</v>
      </c>
      <c r="C66" s="4" t="s">
        <v>34</v>
      </c>
      <c r="D66" s="5">
        <v>43915.007638888892</v>
      </c>
      <c r="E66" s="6">
        <v>275497</v>
      </c>
      <c r="F66" s="6">
        <v>69254</v>
      </c>
      <c r="G66" s="6">
        <v>208488</v>
      </c>
      <c r="H66" s="6">
        <v>288831</v>
      </c>
      <c r="I66" s="6">
        <v>76128</v>
      </c>
      <c r="J66" s="6">
        <v>212703</v>
      </c>
      <c r="K66" s="6">
        <v>102</v>
      </c>
      <c r="L66" s="6">
        <v>765</v>
      </c>
      <c r="M66" s="6">
        <v>14</v>
      </c>
    </row>
    <row r="67" spans="1:13" ht="12.75">
      <c r="A67" s="3" t="s">
        <v>141</v>
      </c>
      <c r="B67" s="4" t="s">
        <v>142</v>
      </c>
      <c r="C67" s="4" t="s">
        <v>34</v>
      </c>
      <c r="D67" s="5">
        <v>43914.307638888888</v>
      </c>
      <c r="E67" s="6">
        <v>838449</v>
      </c>
      <c r="F67" s="6">
        <v>67004</v>
      </c>
      <c r="G67" s="6">
        <v>772417</v>
      </c>
      <c r="H67" s="6">
        <v>928776</v>
      </c>
      <c r="I67" s="6">
        <v>75649</v>
      </c>
      <c r="J67" s="6">
        <v>853127</v>
      </c>
      <c r="K67" s="6">
        <v>340</v>
      </c>
      <c r="L67" s="6">
        <v>4747</v>
      </c>
      <c r="M67" s="6">
        <v>71</v>
      </c>
    </row>
    <row r="68" spans="1:13" ht="12.75">
      <c r="A68" s="3" t="s">
        <v>143</v>
      </c>
      <c r="B68" s="4" t="s">
        <v>144</v>
      </c>
      <c r="C68" s="4" t="s">
        <v>15</v>
      </c>
      <c r="D68" s="5">
        <v>43913.109027777777</v>
      </c>
      <c r="E68" s="6">
        <v>600524</v>
      </c>
      <c r="F68" s="6">
        <v>202313</v>
      </c>
      <c r="G68" s="6">
        <v>398639</v>
      </c>
      <c r="H68" s="6">
        <v>707446</v>
      </c>
      <c r="I68" s="6">
        <v>238887</v>
      </c>
      <c r="J68" s="6">
        <v>468559</v>
      </c>
      <c r="K68" s="6">
        <v>2176</v>
      </c>
      <c r="L68" s="6">
        <v>65686</v>
      </c>
      <c r="M68" s="6">
        <v>893</v>
      </c>
    </row>
    <row r="69" spans="1:13" ht="12.75">
      <c r="A69" s="3" t="s">
        <v>145</v>
      </c>
      <c r="B69" s="4" t="s">
        <v>146</v>
      </c>
      <c r="C69" s="4" t="s">
        <v>15</v>
      </c>
      <c r="D69" s="5">
        <v>43913.106944444444</v>
      </c>
      <c r="E69" s="6">
        <v>243190</v>
      </c>
      <c r="F69" s="6">
        <v>95386</v>
      </c>
      <c r="G69" s="6">
        <v>147813</v>
      </c>
      <c r="H69" s="6">
        <v>294989</v>
      </c>
      <c r="I69" s="6">
        <v>108257</v>
      </c>
      <c r="J69" s="6">
        <v>186732</v>
      </c>
      <c r="K69" s="6">
        <v>487</v>
      </c>
      <c r="L69" s="6">
        <v>28333</v>
      </c>
      <c r="M69" s="6">
        <v>204</v>
      </c>
    </row>
    <row r="70" spans="1:13" ht="12.75">
      <c r="A70" s="3" t="s">
        <v>147</v>
      </c>
      <c r="B70" s="4" t="s">
        <v>148</v>
      </c>
      <c r="C70" s="4" t="s">
        <v>34</v>
      </c>
      <c r="D70" s="5">
        <v>43912.1875</v>
      </c>
      <c r="E70" s="6">
        <v>820367</v>
      </c>
      <c r="F70" s="6">
        <v>162034</v>
      </c>
      <c r="G70" s="6">
        <v>654918</v>
      </c>
      <c r="H70" s="6">
        <v>907535</v>
      </c>
      <c r="I70" s="6">
        <v>198828</v>
      </c>
      <c r="J70" s="6">
        <v>708707</v>
      </c>
      <c r="K70" s="6">
        <v>890</v>
      </c>
      <c r="L70" s="6">
        <v>6056</v>
      </c>
      <c r="M70" s="6">
        <v>216</v>
      </c>
    </row>
    <row r="71" spans="1:13" ht="12.75">
      <c r="A71" s="3" t="s">
        <v>149</v>
      </c>
      <c r="B71" s="4" t="s">
        <v>150</v>
      </c>
      <c r="C71" s="4" t="s">
        <v>34</v>
      </c>
      <c r="D71" s="5">
        <v>43911.165972222225</v>
      </c>
      <c r="E71" s="6">
        <v>2346166</v>
      </c>
      <c r="F71" s="6">
        <v>119791</v>
      </c>
      <c r="G71" s="6">
        <v>2235229</v>
      </c>
      <c r="H71" s="6">
        <v>2712707</v>
      </c>
      <c r="I71" s="6">
        <v>134368</v>
      </c>
      <c r="J71" s="6">
        <v>2578339</v>
      </c>
      <c r="K71" s="6">
        <v>606</v>
      </c>
      <c r="L71" s="6">
        <v>5925</v>
      </c>
      <c r="M71" s="6">
        <v>152</v>
      </c>
    </row>
    <row r="72" spans="1:13" ht="12.75">
      <c r="A72" s="3" t="s">
        <v>151</v>
      </c>
      <c r="B72" s="4" t="s">
        <v>152</v>
      </c>
      <c r="C72" s="4" t="s">
        <v>15</v>
      </c>
      <c r="D72" s="5">
        <v>43911.041666666664</v>
      </c>
      <c r="E72" s="6">
        <v>621695</v>
      </c>
      <c r="F72" s="6">
        <v>259201</v>
      </c>
      <c r="G72" s="6">
        <v>344363</v>
      </c>
      <c r="H72" s="6">
        <v>710912</v>
      </c>
      <c r="I72" s="6">
        <v>288022</v>
      </c>
      <c r="J72" s="6">
        <v>422890</v>
      </c>
      <c r="K72" s="6">
        <v>2788</v>
      </c>
      <c r="L72" s="6">
        <v>69619</v>
      </c>
      <c r="M72" s="6">
        <v>985</v>
      </c>
    </row>
    <row r="73" spans="1:13" ht="12.75">
      <c r="A73" s="3" t="s">
        <v>153</v>
      </c>
      <c r="B73" s="4" t="s">
        <v>154</v>
      </c>
      <c r="C73" s="4" t="s">
        <v>15</v>
      </c>
      <c r="D73" s="5">
        <v>43911.038194444445</v>
      </c>
      <c r="E73" s="6">
        <v>305464</v>
      </c>
      <c r="F73" s="6">
        <v>146308</v>
      </c>
      <c r="G73" s="6">
        <v>156589</v>
      </c>
      <c r="H73" s="6">
        <v>373459</v>
      </c>
      <c r="I73" s="6">
        <v>163035</v>
      </c>
      <c r="J73" s="6">
        <v>210424</v>
      </c>
      <c r="K73" s="6">
        <v>1097</v>
      </c>
      <c r="L73" s="6">
        <v>25419</v>
      </c>
      <c r="M73" s="6">
        <v>306</v>
      </c>
    </row>
    <row r="74" spans="1:13">
      <c r="A74" s="128" t="s">
        <v>155</v>
      </c>
      <c r="B74" s="129"/>
      <c r="C74" s="129"/>
      <c r="D74" s="124"/>
      <c r="E74" s="9">
        <f t="shared" ref="E74:M74" si="0">SUM(E3:E73)</f>
        <v>16726822</v>
      </c>
      <c r="F74" s="9">
        <f t="shared" si="0"/>
        <v>4526263</v>
      </c>
      <c r="G74" s="9">
        <f t="shared" si="0"/>
        <v>12195448</v>
      </c>
      <c r="H74" s="9">
        <f t="shared" si="0"/>
        <v>19053905</v>
      </c>
      <c r="I74" s="9">
        <f t="shared" si="0"/>
        <v>5019779</v>
      </c>
      <c r="J74" s="9">
        <f t="shared" si="0"/>
        <v>14034126</v>
      </c>
      <c r="K74" s="9">
        <f t="shared" si="0"/>
        <v>15512</v>
      </c>
      <c r="L74" s="9">
        <f t="shared" si="0"/>
        <v>462330</v>
      </c>
      <c r="M74" s="9">
        <f t="shared" si="0"/>
        <v>5359</v>
      </c>
    </row>
    <row r="76" spans="1:13" ht="12.75">
      <c r="A76" s="123" t="s">
        <v>156</v>
      </c>
      <c r="B76" s="129"/>
      <c r="C76" s="129"/>
      <c r="D76" s="129"/>
      <c r="E76" s="129"/>
      <c r="F76" s="124"/>
    </row>
    <row r="77" spans="1:13" ht="12.75">
      <c r="A77" s="123" t="s">
        <v>157</v>
      </c>
      <c r="B77" s="129"/>
      <c r="C77" s="129"/>
      <c r="D77" s="129"/>
      <c r="E77" s="129"/>
      <c r="F77" s="124"/>
    </row>
    <row r="79" spans="1:13">
      <c r="A79" s="10" t="s">
        <v>158</v>
      </c>
      <c r="B79" s="11">
        <v>4526263</v>
      </c>
      <c r="E79" s="123" t="s">
        <v>159</v>
      </c>
      <c r="F79" s="124"/>
      <c r="G79" s="125">
        <v>5019779</v>
      </c>
      <c r="H79" s="124"/>
    </row>
    <row r="80" spans="1:13">
      <c r="A80" s="10" t="s">
        <v>160</v>
      </c>
      <c r="B80" s="11">
        <v>12195448</v>
      </c>
      <c r="E80" s="123" t="s">
        <v>161</v>
      </c>
      <c r="F80" s="124"/>
      <c r="G80" s="125">
        <v>14034126</v>
      </c>
      <c r="H80" s="124"/>
    </row>
    <row r="81" spans="1:8">
      <c r="A81" s="10" t="s">
        <v>162</v>
      </c>
      <c r="B81" s="11">
        <v>16726822</v>
      </c>
      <c r="E81" s="123" t="s">
        <v>163</v>
      </c>
      <c r="F81" s="124"/>
      <c r="G81" s="125">
        <v>19053905</v>
      </c>
      <c r="H81" s="124"/>
    </row>
    <row r="83" spans="1:8">
      <c r="A83" s="10" t="s">
        <v>164</v>
      </c>
      <c r="B83" s="11">
        <v>1226201</v>
      </c>
    </row>
    <row r="84" spans="1:8">
      <c r="A84" s="10" t="s">
        <v>165</v>
      </c>
      <c r="B84" s="12">
        <v>7.3300000000000004E-2</v>
      </c>
    </row>
    <row r="85" spans="1:8">
      <c r="A85" s="10" t="s">
        <v>166</v>
      </c>
      <c r="B85" s="11">
        <v>743000</v>
      </c>
    </row>
  </sheetData>
  <mergeCells count="10">
    <mergeCell ref="E80:F80"/>
    <mergeCell ref="E81:F81"/>
    <mergeCell ref="G81:H81"/>
    <mergeCell ref="A1:M1"/>
    <mergeCell ref="A74:D74"/>
    <mergeCell ref="A76:F76"/>
    <mergeCell ref="A77:F77"/>
    <mergeCell ref="E79:F79"/>
    <mergeCell ref="G79:H79"/>
    <mergeCell ref="G80:H80"/>
  </mergeCells>
  <hyperlinks>
    <hyperlink ref="A3" r:id="rId1"/>
    <hyperlink ref="A4" r:id="rId2"/>
    <hyperlink ref="A5" r:id="rId3"/>
    <hyperlink ref="A6" r:id="rId4"/>
    <hyperlink ref="A7" r:id="rId5"/>
    <hyperlink ref="A8" r:id="rId6"/>
    <hyperlink ref="A9" r:id="rId7"/>
    <hyperlink ref="A10" r:id="rId8"/>
    <hyperlink ref="A11" r:id="rId9"/>
    <hyperlink ref="A12" r:id="rId10"/>
    <hyperlink ref="A13" r:id="rId11"/>
    <hyperlink ref="A14" r:id="rId12"/>
    <hyperlink ref="A15" r:id="rId13"/>
    <hyperlink ref="A16" r:id="rId14"/>
    <hyperlink ref="A17" r:id="rId15"/>
    <hyperlink ref="A18" r:id="rId16"/>
    <hyperlink ref="A19" r:id="rId17"/>
    <hyperlink ref="A20" r:id="rId18"/>
    <hyperlink ref="A21" r:id="rId19"/>
    <hyperlink ref="A22" r:id="rId20"/>
    <hyperlink ref="A23" r:id="rId21"/>
    <hyperlink ref="A24" r:id="rId22"/>
    <hyperlink ref="A25" r:id="rId23"/>
    <hyperlink ref="A26" r:id="rId24"/>
    <hyperlink ref="A27" r:id="rId25"/>
    <hyperlink ref="A28" r:id="rId26"/>
    <hyperlink ref="A29" r:id="rId27"/>
    <hyperlink ref="A30" r:id="rId28"/>
    <hyperlink ref="A31" r:id="rId29"/>
    <hyperlink ref="A32" r:id="rId30"/>
    <hyperlink ref="A33" r:id="rId31"/>
    <hyperlink ref="A34" r:id="rId32"/>
    <hyperlink ref="A35" r:id="rId33"/>
    <hyperlink ref="A36" r:id="rId34"/>
    <hyperlink ref="A37" r:id="rId35"/>
    <hyperlink ref="A38" r:id="rId36"/>
    <hyperlink ref="A39" r:id="rId37"/>
    <hyperlink ref="A40" r:id="rId38"/>
    <hyperlink ref="A41" r:id="rId39"/>
    <hyperlink ref="A42" r:id="rId40"/>
    <hyperlink ref="A43" r:id="rId41"/>
    <hyperlink ref="A44" r:id="rId42"/>
    <hyperlink ref="A45" r:id="rId43"/>
    <hyperlink ref="A46" r:id="rId44"/>
    <hyperlink ref="A47" r:id="rId45"/>
    <hyperlink ref="A48" r:id="rId46"/>
    <hyperlink ref="A49" r:id="rId47"/>
    <hyperlink ref="A50" r:id="rId48"/>
    <hyperlink ref="A51" r:id="rId49"/>
    <hyperlink ref="A52" r:id="rId50"/>
    <hyperlink ref="A53" r:id="rId51"/>
    <hyperlink ref="A54" r:id="rId52"/>
    <hyperlink ref="A55" r:id="rId53"/>
    <hyperlink ref="A56" r:id="rId54"/>
    <hyperlink ref="A57" r:id="rId55"/>
    <hyperlink ref="A58" r:id="rId56"/>
    <hyperlink ref="A59" r:id="rId57"/>
    <hyperlink ref="A60" r:id="rId58"/>
    <hyperlink ref="A61" r:id="rId59"/>
    <hyperlink ref="A62" r:id="rId60"/>
    <hyperlink ref="A63" r:id="rId61"/>
    <hyperlink ref="A64" r:id="rId62"/>
    <hyperlink ref="A65" r:id="rId63"/>
    <hyperlink ref="A66" r:id="rId64"/>
    <hyperlink ref="A67" r:id="rId65"/>
    <hyperlink ref="A68" r:id="rId66"/>
    <hyperlink ref="A69" r:id="rId67"/>
    <hyperlink ref="A70" r:id="rId68"/>
    <hyperlink ref="A71" r:id="rId69"/>
    <hyperlink ref="A72" r:id="rId70"/>
    <hyperlink ref="A73" r:id="rId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workbookViewId="0">
      <selection activeCell="J14" sqref="J14"/>
    </sheetView>
  </sheetViews>
  <sheetFormatPr defaultRowHeight="12.75"/>
  <cols>
    <col min="1" max="15" width="9.140625" style="139"/>
    <col min="16" max="16" width="35.7109375" style="139" bestFit="1" customWidth="1"/>
    <col min="17" max="16384" width="9.140625" style="139"/>
  </cols>
  <sheetData>
    <row r="1" spans="1:18">
      <c r="A1" s="139" t="s">
        <v>385</v>
      </c>
      <c r="B1" s="139" t="s">
        <v>386</v>
      </c>
      <c r="C1" s="139" t="s">
        <v>387</v>
      </c>
      <c r="D1" s="139" t="s">
        <v>388</v>
      </c>
      <c r="E1" s="139" t="s">
        <v>389</v>
      </c>
      <c r="F1" s="139" t="s">
        <v>390</v>
      </c>
      <c r="G1" s="139" t="s">
        <v>391</v>
      </c>
      <c r="H1" s="139" t="s">
        <v>392</v>
      </c>
      <c r="I1" s="139" t="s">
        <v>393</v>
      </c>
      <c r="J1" s="139" t="s">
        <v>394</v>
      </c>
      <c r="K1" s="139" t="s">
        <v>395</v>
      </c>
      <c r="L1" s="139" t="s">
        <v>396</v>
      </c>
      <c r="M1" s="139" t="s">
        <v>397</v>
      </c>
      <c r="N1" s="139" t="s">
        <v>398</v>
      </c>
      <c r="O1" s="139" t="s">
        <v>399</v>
      </c>
      <c r="P1" s="139" t="s">
        <v>400</v>
      </c>
      <c r="Q1" s="139" t="s">
        <v>401</v>
      </c>
    </row>
    <row r="2" spans="1:18">
      <c r="A2" s="139" t="s">
        <v>402</v>
      </c>
      <c r="B2" s="139" t="s">
        <v>403</v>
      </c>
      <c r="C2" s="139" t="s">
        <v>404</v>
      </c>
      <c r="D2" s="139" t="s">
        <v>405</v>
      </c>
      <c r="E2" s="139" t="s">
        <v>406</v>
      </c>
      <c r="F2" s="139" t="s">
        <v>407</v>
      </c>
      <c r="G2" s="139" t="s">
        <v>408</v>
      </c>
      <c r="H2" s="139" t="s">
        <v>409</v>
      </c>
      <c r="I2" s="139" t="s">
        <v>410</v>
      </c>
      <c r="J2" s="139" t="s">
        <v>411</v>
      </c>
      <c r="K2" s="139" t="b">
        <v>0</v>
      </c>
      <c r="L2" s="139" t="s">
        <v>412</v>
      </c>
      <c r="M2" s="139" t="s">
        <v>413</v>
      </c>
      <c r="N2" s="139" t="s">
        <v>414</v>
      </c>
      <c r="O2" s="139">
        <v>8368169228</v>
      </c>
      <c r="P2" s="139" t="s">
        <v>415</v>
      </c>
      <c r="Q2" s="139" t="s">
        <v>416</v>
      </c>
    </row>
    <row r="3" spans="1:18">
      <c r="A3" s="139" t="s">
        <v>417</v>
      </c>
      <c r="B3" s="139" t="s">
        <v>418</v>
      </c>
      <c r="C3" s="139" t="s">
        <v>404</v>
      </c>
      <c r="D3" s="139" t="s">
        <v>405</v>
      </c>
      <c r="E3" s="139" t="s">
        <v>406</v>
      </c>
      <c r="F3" s="139" t="s">
        <v>407</v>
      </c>
      <c r="G3" s="139" t="s">
        <v>408</v>
      </c>
      <c r="H3" s="139" t="s">
        <v>409</v>
      </c>
      <c r="I3" s="139" t="s">
        <v>410</v>
      </c>
      <c r="J3" s="139" t="s">
        <v>411</v>
      </c>
      <c r="K3" s="139" t="b">
        <v>0</v>
      </c>
      <c r="L3" s="139" t="s">
        <v>419</v>
      </c>
      <c r="M3" s="139" t="s">
        <v>420</v>
      </c>
      <c r="N3" s="139" t="s">
        <v>421</v>
      </c>
      <c r="O3" s="139">
        <v>9810045392</v>
      </c>
      <c r="P3" s="139" t="s">
        <v>422</v>
      </c>
    </row>
    <row r="4" spans="1:18">
      <c r="A4" s="139" t="s">
        <v>423</v>
      </c>
      <c r="B4" s="139" t="s">
        <v>424</v>
      </c>
      <c r="C4" s="139" t="s">
        <v>404</v>
      </c>
      <c r="D4" s="139" t="s">
        <v>405</v>
      </c>
      <c r="E4" s="139" t="s">
        <v>406</v>
      </c>
      <c r="F4" s="139" t="s">
        <v>407</v>
      </c>
      <c r="G4" s="139" t="s">
        <v>408</v>
      </c>
      <c r="H4" s="139" t="s">
        <v>409</v>
      </c>
      <c r="I4" s="139" t="s">
        <v>410</v>
      </c>
      <c r="J4" s="139" t="s">
        <v>411</v>
      </c>
      <c r="K4" s="139" t="b">
        <v>0</v>
      </c>
      <c r="L4" s="139" t="s">
        <v>419</v>
      </c>
      <c r="M4" s="139" t="s">
        <v>425</v>
      </c>
      <c r="N4" s="139" t="s">
        <v>426</v>
      </c>
      <c r="O4" s="139">
        <v>9911007819</v>
      </c>
      <c r="P4" s="139" t="s">
        <v>427</v>
      </c>
      <c r="Q4" s="139" t="s">
        <v>428</v>
      </c>
    </row>
    <row r="5" spans="1:18">
      <c r="A5" s="139" t="s">
        <v>429</v>
      </c>
      <c r="B5" s="139" t="s">
        <v>430</v>
      </c>
      <c r="C5" s="139" t="s">
        <v>404</v>
      </c>
      <c r="D5" s="139" t="s">
        <v>405</v>
      </c>
      <c r="E5" s="139" t="s">
        <v>406</v>
      </c>
      <c r="F5" s="139" t="s">
        <v>407</v>
      </c>
      <c r="G5" s="139" t="s">
        <v>408</v>
      </c>
      <c r="H5" s="139" t="s">
        <v>409</v>
      </c>
      <c r="I5" s="139" t="s">
        <v>410</v>
      </c>
      <c r="J5" s="139" t="s">
        <v>411</v>
      </c>
      <c r="K5" s="139" t="b">
        <v>0</v>
      </c>
      <c r="L5" s="139" t="s">
        <v>419</v>
      </c>
      <c r="M5" s="139" t="s">
        <v>431</v>
      </c>
      <c r="N5" s="139" t="s">
        <v>432</v>
      </c>
      <c r="O5" s="139" t="s">
        <v>433</v>
      </c>
      <c r="P5" s="139" t="s">
        <v>434</v>
      </c>
    </row>
    <row r="6" spans="1:18">
      <c r="R6" s="139" t="s">
        <v>435</v>
      </c>
    </row>
    <row r="7" spans="1:18">
      <c r="P7" s="139" t="s">
        <v>401</v>
      </c>
      <c r="Q7" s="139">
        <v>4700</v>
      </c>
    </row>
    <row r="8" spans="1:18">
      <c r="P8" s="139" t="s">
        <v>436</v>
      </c>
      <c r="Q8" s="139">
        <v>1000</v>
      </c>
      <c r="R8" s="139">
        <v>847</v>
      </c>
    </row>
    <row r="9" spans="1:18">
      <c r="P9" s="139" t="s">
        <v>437</v>
      </c>
      <c r="Q9" s="139">
        <v>250</v>
      </c>
    </row>
    <row r="10" spans="1:18">
      <c r="P10" s="139" t="s">
        <v>438</v>
      </c>
      <c r="Q10" s="139">
        <v>500</v>
      </c>
    </row>
    <row r="11" spans="1:18">
      <c r="P11" s="139" t="s">
        <v>439</v>
      </c>
      <c r="Q11" s="139">
        <v>1750</v>
      </c>
    </row>
    <row r="12" spans="1:18">
      <c r="P12" s="139" t="s">
        <v>440</v>
      </c>
      <c r="Q12" s="139">
        <v>3000</v>
      </c>
    </row>
    <row r="14" spans="1:18">
      <c r="P14" s="139" t="s">
        <v>441</v>
      </c>
      <c r="Q14" s="139">
        <v>4750</v>
      </c>
    </row>
    <row r="15" spans="1:18">
      <c r="P15" s="139" t="s">
        <v>442</v>
      </c>
      <c r="Q15" s="139">
        <f>(Q7-Q8)/Q8</f>
        <v>3.7</v>
      </c>
      <c r="R15" s="139">
        <f>(Q7-R8)/R8</f>
        <v>4.548996458087367</v>
      </c>
    </row>
    <row r="16" spans="1:18">
      <c r="P16" s="139" t="s">
        <v>443</v>
      </c>
      <c r="Q16" s="139">
        <f>(Q7-1750)/1750</f>
        <v>1.6857142857142857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V68"/>
  <sheetViews>
    <sheetView workbookViewId="0">
      <selection activeCell="D8" sqref="D8"/>
    </sheetView>
  </sheetViews>
  <sheetFormatPr defaultColWidth="14.42578125" defaultRowHeight="15.75" customHeight="1"/>
  <cols>
    <col min="1" max="1" width="22.85546875" customWidth="1"/>
    <col min="2" max="2" width="23" customWidth="1"/>
    <col min="4" max="4" width="12.42578125" customWidth="1"/>
    <col min="5" max="5" width="13.85546875" customWidth="1"/>
    <col min="6" max="6" width="9.5703125" customWidth="1"/>
    <col min="7" max="7" width="7.42578125" customWidth="1"/>
    <col min="8" max="8" width="6.85546875" customWidth="1"/>
    <col min="9" max="9" width="17.5703125" customWidth="1"/>
    <col min="10" max="10" width="9.28515625" customWidth="1"/>
    <col min="11" max="11" width="14.140625" customWidth="1"/>
    <col min="12" max="12" width="13" customWidth="1"/>
    <col min="14" max="14" width="22.42578125" customWidth="1"/>
    <col min="15" max="15" width="23.85546875" customWidth="1"/>
    <col min="16" max="16" width="19.5703125" customWidth="1"/>
    <col min="17" max="17" width="17.42578125" customWidth="1"/>
    <col min="18" max="18" width="15.28515625" customWidth="1"/>
    <col min="19" max="19" width="27.5703125" customWidth="1"/>
    <col min="20" max="20" width="19.28515625" customWidth="1"/>
    <col min="21" max="21" width="24.140625" customWidth="1"/>
    <col min="22" max="22" width="23" customWidth="1"/>
  </cols>
  <sheetData>
    <row r="1" spans="1:22" ht="18">
      <c r="A1" s="130" t="s">
        <v>317</v>
      </c>
      <c r="B1" s="129"/>
      <c r="C1" s="129"/>
      <c r="D1" s="129"/>
      <c r="E1" s="129"/>
      <c r="F1" s="129"/>
      <c r="G1" s="129"/>
      <c r="H1" s="129"/>
      <c r="I1" s="129"/>
      <c r="J1" s="129"/>
      <c r="K1" s="129"/>
      <c r="L1" s="129"/>
      <c r="M1" s="129"/>
      <c r="N1" s="129"/>
      <c r="O1" s="129"/>
      <c r="P1" s="129"/>
      <c r="Q1" s="129"/>
      <c r="R1" s="129"/>
      <c r="S1" s="129"/>
      <c r="T1" s="129"/>
      <c r="U1" s="129"/>
      <c r="V1" s="124"/>
    </row>
    <row r="2" spans="1:22">
      <c r="A2" s="131" t="s">
        <v>167</v>
      </c>
      <c r="B2" s="127"/>
      <c r="C2" s="127"/>
      <c r="D2" s="127"/>
      <c r="E2" s="127"/>
      <c r="F2" s="127"/>
      <c r="G2" s="127"/>
      <c r="H2" s="127"/>
      <c r="I2" s="127"/>
      <c r="J2" s="127"/>
      <c r="K2" s="127"/>
      <c r="L2" s="127"/>
      <c r="N2" s="132" t="s">
        <v>168</v>
      </c>
      <c r="O2" s="129"/>
      <c r="P2" s="129"/>
      <c r="Q2" s="129"/>
      <c r="R2" s="129"/>
      <c r="S2" s="129"/>
      <c r="T2" s="129"/>
      <c r="U2" s="129"/>
      <c r="V2" s="124"/>
    </row>
    <row r="3" spans="1:22">
      <c r="A3" s="13" t="s">
        <v>169</v>
      </c>
      <c r="B3" s="13" t="s">
        <v>170</v>
      </c>
      <c r="C3" s="13" t="s">
        <v>171</v>
      </c>
      <c r="D3" s="13" t="s">
        <v>172</v>
      </c>
      <c r="E3" s="13" t="s">
        <v>173</v>
      </c>
      <c r="F3" s="13" t="s">
        <v>174</v>
      </c>
      <c r="G3" s="13" t="s">
        <v>175</v>
      </c>
      <c r="H3" s="13" t="s">
        <v>176</v>
      </c>
      <c r="I3" s="13" t="s">
        <v>177</v>
      </c>
      <c r="J3" s="13" t="s">
        <v>178</v>
      </c>
      <c r="K3" s="13" t="s">
        <v>179</v>
      </c>
      <c r="L3" s="13" t="s">
        <v>180</v>
      </c>
      <c r="M3" s="14"/>
      <c r="N3" s="13" t="s">
        <v>181</v>
      </c>
      <c r="O3" s="13" t="s">
        <v>182</v>
      </c>
      <c r="P3" s="13" t="s">
        <v>183</v>
      </c>
      <c r="Q3" s="13" t="s">
        <v>184</v>
      </c>
      <c r="R3" s="13" t="s">
        <v>185</v>
      </c>
      <c r="S3" s="13" t="s">
        <v>186</v>
      </c>
      <c r="T3" s="13" t="s">
        <v>187</v>
      </c>
      <c r="U3" s="13" t="s">
        <v>188</v>
      </c>
      <c r="V3" s="13" t="s">
        <v>189</v>
      </c>
    </row>
    <row r="4" spans="1:22" ht="15" customHeight="1">
      <c r="A4" s="15" t="s">
        <v>190</v>
      </c>
      <c r="B4" s="16" t="s">
        <v>191</v>
      </c>
      <c r="C4" s="16" t="s">
        <v>192</v>
      </c>
      <c r="D4" s="17">
        <v>8745</v>
      </c>
      <c r="E4" s="17">
        <v>423</v>
      </c>
      <c r="F4" s="17">
        <v>12</v>
      </c>
      <c r="G4" s="17">
        <v>4</v>
      </c>
      <c r="H4" s="17">
        <v>62</v>
      </c>
      <c r="I4" s="17">
        <v>8</v>
      </c>
      <c r="J4" s="17">
        <v>3</v>
      </c>
      <c r="K4" s="17">
        <v>1</v>
      </c>
      <c r="L4" s="17">
        <v>302</v>
      </c>
      <c r="N4" s="18" t="s">
        <v>193</v>
      </c>
      <c r="O4" s="18" t="s">
        <v>193</v>
      </c>
      <c r="P4" s="18" t="s">
        <v>193</v>
      </c>
      <c r="Q4" s="18" t="s">
        <v>193</v>
      </c>
      <c r="R4" s="18" t="s">
        <v>193</v>
      </c>
      <c r="S4" s="18" t="s">
        <v>193</v>
      </c>
      <c r="T4" s="18" t="s">
        <v>193</v>
      </c>
      <c r="U4" s="18" t="s">
        <v>193</v>
      </c>
      <c r="V4" s="18" t="s">
        <v>193</v>
      </c>
    </row>
    <row r="5" spans="1:22" ht="15" customHeight="1">
      <c r="A5" s="15" t="s">
        <v>194</v>
      </c>
      <c r="B5" s="16" t="s">
        <v>195</v>
      </c>
      <c r="C5" s="16" t="s">
        <v>196</v>
      </c>
      <c r="D5" s="17">
        <v>11209</v>
      </c>
      <c r="E5" s="17">
        <v>551</v>
      </c>
      <c r="F5" s="17">
        <v>13</v>
      </c>
      <c r="G5" s="17">
        <v>4</v>
      </c>
      <c r="H5" s="17">
        <v>74</v>
      </c>
      <c r="I5" s="17">
        <v>14</v>
      </c>
      <c r="J5" s="17">
        <v>2</v>
      </c>
      <c r="K5" s="17">
        <v>1</v>
      </c>
      <c r="L5" s="17">
        <v>390</v>
      </c>
      <c r="N5" s="17">
        <v>3754</v>
      </c>
      <c r="O5" s="17">
        <v>424</v>
      </c>
      <c r="P5" s="17">
        <v>15</v>
      </c>
      <c r="Q5" s="17">
        <v>0</v>
      </c>
      <c r="R5" s="17">
        <v>84</v>
      </c>
      <c r="S5" s="17">
        <v>8</v>
      </c>
      <c r="T5" s="17">
        <v>0</v>
      </c>
      <c r="U5" s="17">
        <v>1</v>
      </c>
      <c r="V5" s="17">
        <v>284</v>
      </c>
    </row>
    <row r="6" spans="1:22" ht="15" customHeight="1">
      <c r="A6" s="15" t="s">
        <v>197</v>
      </c>
      <c r="B6" s="16" t="s">
        <v>198</v>
      </c>
      <c r="C6" s="16" t="s">
        <v>199</v>
      </c>
      <c r="D6" s="17">
        <v>10361</v>
      </c>
      <c r="E6" s="17">
        <v>217</v>
      </c>
      <c r="F6" s="17">
        <v>5</v>
      </c>
      <c r="G6" s="17">
        <v>3</v>
      </c>
      <c r="H6" s="17">
        <v>41</v>
      </c>
      <c r="I6" s="17">
        <v>6</v>
      </c>
      <c r="J6" s="17">
        <v>0</v>
      </c>
      <c r="K6" s="17">
        <v>0</v>
      </c>
      <c r="L6" s="17">
        <v>883</v>
      </c>
      <c r="N6" s="17">
        <v>776</v>
      </c>
      <c r="O6" s="17">
        <v>33</v>
      </c>
      <c r="P6" s="17">
        <v>1</v>
      </c>
      <c r="Q6" s="17">
        <v>1</v>
      </c>
      <c r="R6" s="17">
        <v>17</v>
      </c>
      <c r="S6" s="17">
        <v>1</v>
      </c>
      <c r="T6" s="17">
        <v>0</v>
      </c>
      <c r="U6" s="17">
        <v>0</v>
      </c>
      <c r="V6" s="17">
        <v>158</v>
      </c>
    </row>
    <row r="7" spans="1:22" ht="15" customHeight="1">
      <c r="A7" s="15" t="s">
        <v>200</v>
      </c>
      <c r="B7" s="16" t="s">
        <v>201</v>
      </c>
      <c r="C7" s="16" t="s">
        <v>202</v>
      </c>
      <c r="D7" s="17">
        <v>155</v>
      </c>
      <c r="E7" s="17">
        <v>1</v>
      </c>
      <c r="F7" s="17">
        <v>0</v>
      </c>
      <c r="G7" s="17">
        <v>0</v>
      </c>
      <c r="H7" s="17">
        <v>0</v>
      </c>
      <c r="I7" s="17">
        <v>0</v>
      </c>
      <c r="J7" s="17">
        <v>0</v>
      </c>
      <c r="K7" s="17">
        <v>0</v>
      </c>
      <c r="L7" s="17">
        <v>0</v>
      </c>
      <c r="N7" s="18" t="s">
        <v>193</v>
      </c>
      <c r="O7" s="18" t="s">
        <v>193</v>
      </c>
      <c r="P7" s="18" t="s">
        <v>193</v>
      </c>
      <c r="Q7" s="18" t="s">
        <v>193</v>
      </c>
      <c r="R7" s="18" t="s">
        <v>193</v>
      </c>
      <c r="S7" s="18" t="s">
        <v>193</v>
      </c>
      <c r="T7" s="18" t="s">
        <v>193</v>
      </c>
      <c r="U7" s="18" t="s">
        <v>193</v>
      </c>
      <c r="V7" s="18" t="s">
        <v>193</v>
      </c>
    </row>
    <row r="8" spans="1:22" ht="15" customHeight="1">
      <c r="A8" s="15" t="s">
        <v>203</v>
      </c>
      <c r="B8" s="16" t="s">
        <v>204</v>
      </c>
      <c r="C8" s="16" t="s">
        <v>205</v>
      </c>
      <c r="D8" s="17">
        <v>18200</v>
      </c>
      <c r="E8" s="17">
        <v>908</v>
      </c>
      <c r="F8" s="17">
        <v>13</v>
      </c>
      <c r="G8" s="17">
        <v>11</v>
      </c>
      <c r="H8" s="17">
        <v>97</v>
      </c>
      <c r="I8" s="17">
        <v>35</v>
      </c>
      <c r="J8" s="17">
        <v>5</v>
      </c>
      <c r="K8" s="17">
        <v>4</v>
      </c>
      <c r="L8" s="17">
        <v>633</v>
      </c>
      <c r="N8" s="17">
        <v>23867</v>
      </c>
      <c r="O8" s="17">
        <v>2852</v>
      </c>
      <c r="P8" s="17">
        <v>55</v>
      </c>
      <c r="Q8" s="17">
        <v>4</v>
      </c>
      <c r="R8" s="17">
        <v>334</v>
      </c>
      <c r="S8" s="17">
        <v>49</v>
      </c>
      <c r="T8" s="17">
        <v>0</v>
      </c>
      <c r="U8" s="17">
        <v>5</v>
      </c>
      <c r="V8" s="17">
        <v>2230</v>
      </c>
    </row>
    <row r="9" spans="1:22" ht="15" customHeight="1">
      <c r="A9" s="15" t="s">
        <v>206</v>
      </c>
      <c r="B9" s="16" t="s">
        <v>207</v>
      </c>
      <c r="C9" s="16" t="s">
        <v>208</v>
      </c>
      <c r="D9" s="17">
        <v>17777</v>
      </c>
      <c r="E9" s="17">
        <v>415</v>
      </c>
      <c r="F9" s="17">
        <v>13</v>
      </c>
      <c r="G9" s="17">
        <v>2</v>
      </c>
      <c r="H9" s="17">
        <v>52</v>
      </c>
      <c r="I9" s="17">
        <v>10</v>
      </c>
      <c r="J9" s="17">
        <v>1</v>
      </c>
      <c r="K9" s="17">
        <v>0</v>
      </c>
      <c r="L9" s="17">
        <v>308</v>
      </c>
      <c r="N9" s="18" t="s">
        <v>193</v>
      </c>
      <c r="O9" s="18" t="s">
        <v>193</v>
      </c>
      <c r="P9" s="18" t="s">
        <v>193</v>
      </c>
      <c r="Q9" s="18" t="s">
        <v>193</v>
      </c>
      <c r="R9" s="18" t="s">
        <v>193</v>
      </c>
      <c r="S9" s="18" t="s">
        <v>193</v>
      </c>
      <c r="T9" s="18" t="s">
        <v>193</v>
      </c>
      <c r="U9" s="18" t="s">
        <v>193</v>
      </c>
      <c r="V9" s="18" t="s">
        <v>193</v>
      </c>
    </row>
    <row r="10" spans="1:22" ht="15" customHeight="1">
      <c r="A10" s="15" t="s">
        <v>209</v>
      </c>
      <c r="B10" s="16" t="s">
        <v>210</v>
      </c>
      <c r="C10" s="16" t="s">
        <v>211</v>
      </c>
      <c r="D10" s="17">
        <v>13024</v>
      </c>
      <c r="E10" s="17">
        <v>277</v>
      </c>
      <c r="F10" s="17">
        <v>17</v>
      </c>
      <c r="G10" s="17">
        <v>10</v>
      </c>
      <c r="H10" s="17">
        <v>38</v>
      </c>
      <c r="I10" s="17">
        <v>31</v>
      </c>
      <c r="J10" s="17">
        <v>0</v>
      </c>
      <c r="K10" s="17">
        <v>2</v>
      </c>
      <c r="L10" s="17">
        <v>881</v>
      </c>
      <c r="N10" s="17">
        <v>262833</v>
      </c>
      <c r="O10" s="17">
        <v>3231</v>
      </c>
      <c r="P10" s="17">
        <v>84</v>
      </c>
      <c r="Q10" s="17">
        <v>1</v>
      </c>
      <c r="R10" s="17">
        <v>576</v>
      </c>
      <c r="S10" s="17">
        <v>213</v>
      </c>
      <c r="T10" s="17">
        <v>1</v>
      </c>
      <c r="U10" s="17">
        <v>26</v>
      </c>
      <c r="V10" s="17">
        <v>120212</v>
      </c>
    </row>
    <row r="11" spans="1:22" ht="15" customHeight="1">
      <c r="A11" s="15" t="s">
        <v>212</v>
      </c>
      <c r="B11" s="16" t="s">
        <v>213</v>
      </c>
      <c r="C11" s="16" t="s">
        <v>214</v>
      </c>
      <c r="D11" s="17">
        <v>10885</v>
      </c>
      <c r="E11" s="17">
        <v>196</v>
      </c>
      <c r="F11" s="17">
        <v>8</v>
      </c>
      <c r="G11" s="17">
        <v>7</v>
      </c>
      <c r="H11" s="17">
        <v>28</v>
      </c>
      <c r="I11" s="17">
        <v>8</v>
      </c>
      <c r="J11" s="17">
        <v>0</v>
      </c>
      <c r="K11" s="17">
        <v>1</v>
      </c>
      <c r="L11" s="17">
        <v>557</v>
      </c>
      <c r="N11" s="17">
        <v>168707</v>
      </c>
      <c r="O11" s="17">
        <v>3594</v>
      </c>
      <c r="P11" s="17">
        <v>146</v>
      </c>
      <c r="Q11" s="17">
        <v>4</v>
      </c>
      <c r="R11" s="17">
        <v>915</v>
      </c>
      <c r="S11" s="17">
        <v>228</v>
      </c>
      <c r="T11" s="17">
        <v>0</v>
      </c>
      <c r="U11" s="17">
        <v>20</v>
      </c>
      <c r="V11" s="17">
        <v>74902</v>
      </c>
    </row>
    <row r="12" spans="1:22" ht="15" customHeight="1">
      <c r="A12" s="15" t="s">
        <v>215</v>
      </c>
      <c r="B12" s="16" t="s">
        <v>216</v>
      </c>
      <c r="C12" s="16" t="s">
        <v>217</v>
      </c>
      <c r="D12" s="17">
        <v>14120</v>
      </c>
      <c r="E12" s="17">
        <v>583</v>
      </c>
      <c r="F12" s="17">
        <v>54</v>
      </c>
      <c r="G12" s="17">
        <v>20</v>
      </c>
      <c r="H12" s="17">
        <v>142</v>
      </c>
      <c r="I12" s="17">
        <v>74</v>
      </c>
      <c r="J12" s="17">
        <v>0</v>
      </c>
      <c r="K12" s="17">
        <v>3</v>
      </c>
      <c r="L12" s="17">
        <v>1220</v>
      </c>
      <c r="N12" s="17">
        <v>196668</v>
      </c>
      <c r="O12" s="17">
        <v>3468</v>
      </c>
      <c r="P12" s="17">
        <v>134</v>
      </c>
      <c r="Q12" s="17">
        <v>7</v>
      </c>
      <c r="R12" s="17">
        <v>829</v>
      </c>
      <c r="S12" s="17">
        <v>212</v>
      </c>
      <c r="T12" s="17">
        <v>0</v>
      </c>
      <c r="U12" s="17">
        <v>29</v>
      </c>
      <c r="V12" s="17">
        <v>100103</v>
      </c>
    </row>
    <row r="13" spans="1:22" ht="15" customHeight="1">
      <c r="A13" s="15" t="s">
        <v>218</v>
      </c>
      <c r="B13" s="16" t="s">
        <v>219</v>
      </c>
      <c r="C13" s="16" t="s">
        <v>220</v>
      </c>
      <c r="D13" s="17">
        <v>9614</v>
      </c>
      <c r="E13" s="17">
        <v>239</v>
      </c>
      <c r="F13" s="17">
        <v>9</v>
      </c>
      <c r="G13" s="17">
        <v>7</v>
      </c>
      <c r="H13" s="17">
        <v>32</v>
      </c>
      <c r="I13" s="17">
        <v>8</v>
      </c>
      <c r="J13" s="17">
        <v>0</v>
      </c>
      <c r="K13" s="17">
        <v>1</v>
      </c>
      <c r="L13" s="17">
        <v>838</v>
      </c>
      <c r="N13" s="17">
        <v>115600</v>
      </c>
      <c r="O13" s="17">
        <v>1949</v>
      </c>
      <c r="P13" s="17">
        <v>61</v>
      </c>
      <c r="Q13" s="17">
        <v>4</v>
      </c>
      <c r="R13" s="17">
        <v>332</v>
      </c>
      <c r="S13" s="17">
        <v>76</v>
      </c>
      <c r="T13" s="17">
        <v>0</v>
      </c>
      <c r="U13" s="17">
        <v>23</v>
      </c>
      <c r="V13" s="17">
        <v>48447</v>
      </c>
    </row>
    <row r="14" spans="1:22" ht="15" customHeight="1">
      <c r="A14" s="15" t="s">
        <v>221</v>
      </c>
      <c r="B14" s="16" t="s">
        <v>222</v>
      </c>
      <c r="C14" s="16" t="s">
        <v>223</v>
      </c>
      <c r="D14" s="17">
        <v>6819</v>
      </c>
      <c r="E14" s="17">
        <v>119</v>
      </c>
      <c r="F14" s="17">
        <v>4</v>
      </c>
      <c r="G14" s="17">
        <v>4</v>
      </c>
      <c r="H14" s="17">
        <v>34</v>
      </c>
      <c r="I14" s="17">
        <v>1</v>
      </c>
      <c r="J14" s="17">
        <v>0</v>
      </c>
      <c r="K14" s="17">
        <v>1</v>
      </c>
      <c r="L14" s="17">
        <v>581</v>
      </c>
      <c r="N14" s="18" t="s">
        <v>193</v>
      </c>
      <c r="O14" s="18" t="s">
        <v>193</v>
      </c>
      <c r="P14" s="18" t="s">
        <v>193</v>
      </c>
      <c r="Q14" s="18" t="s">
        <v>193</v>
      </c>
      <c r="R14" s="18" t="s">
        <v>193</v>
      </c>
      <c r="S14" s="18" t="s">
        <v>193</v>
      </c>
      <c r="T14" s="18" t="s">
        <v>193</v>
      </c>
      <c r="U14" s="18" t="s">
        <v>193</v>
      </c>
      <c r="V14" s="18" t="s">
        <v>193</v>
      </c>
    </row>
    <row r="15" spans="1:22" ht="15" customHeight="1">
      <c r="A15" s="15" t="s">
        <v>224</v>
      </c>
      <c r="B15" s="16" t="s">
        <v>225</v>
      </c>
      <c r="C15" s="16" t="s">
        <v>226</v>
      </c>
      <c r="D15" s="17">
        <v>14848</v>
      </c>
      <c r="E15" s="17">
        <v>523</v>
      </c>
      <c r="F15" s="17">
        <v>2</v>
      </c>
      <c r="G15" s="17">
        <v>16</v>
      </c>
      <c r="H15" s="17">
        <v>76</v>
      </c>
      <c r="I15" s="17">
        <v>36</v>
      </c>
      <c r="J15" s="17">
        <v>1</v>
      </c>
      <c r="K15" s="17">
        <v>2</v>
      </c>
      <c r="L15" s="17">
        <v>318</v>
      </c>
      <c r="N15" s="17">
        <v>74390</v>
      </c>
      <c r="O15" s="17">
        <v>15962</v>
      </c>
      <c r="P15" s="17">
        <v>573</v>
      </c>
      <c r="Q15" s="17">
        <v>11</v>
      </c>
      <c r="R15" s="17">
        <v>3363</v>
      </c>
      <c r="S15" s="17">
        <v>237</v>
      </c>
      <c r="T15" s="17">
        <v>8</v>
      </c>
      <c r="U15" s="17">
        <v>18</v>
      </c>
      <c r="V15" s="17">
        <v>10887</v>
      </c>
    </row>
    <row r="16" spans="1:22" ht="15" customHeight="1">
      <c r="A16" s="15" t="s">
        <v>227</v>
      </c>
      <c r="B16" s="16" t="s">
        <v>228</v>
      </c>
      <c r="C16" s="16" t="s">
        <v>229</v>
      </c>
      <c r="D16" s="17">
        <v>7420</v>
      </c>
      <c r="E16" s="17">
        <v>168</v>
      </c>
      <c r="F16" s="17">
        <v>4</v>
      </c>
      <c r="G16" s="17">
        <v>1</v>
      </c>
      <c r="H16" s="17">
        <v>31</v>
      </c>
      <c r="I16" s="17">
        <v>3</v>
      </c>
      <c r="J16" s="17">
        <v>2</v>
      </c>
      <c r="K16" s="17">
        <v>0</v>
      </c>
      <c r="L16" s="17">
        <v>111</v>
      </c>
      <c r="N16" s="17">
        <v>1733</v>
      </c>
      <c r="O16" s="17">
        <v>169</v>
      </c>
      <c r="P16" s="17">
        <v>6</v>
      </c>
      <c r="Q16" s="17">
        <v>0</v>
      </c>
      <c r="R16" s="17">
        <v>44</v>
      </c>
      <c r="S16" s="17">
        <v>3</v>
      </c>
      <c r="T16" s="17">
        <v>0</v>
      </c>
      <c r="U16" s="17">
        <v>0</v>
      </c>
      <c r="V16" s="17">
        <v>99</v>
      </c>
    </row>
    <row r="17" spans="1:22" ht="15" customHeight="1">
      <c r="A17" s="15" t="s">
        <v>230</v>
      </c>
      <c r="B17" s="16" t="s">
        <v>231</v>
      </c>
      <c r="C17" s="16" t="s">
        <v>232</v>
      </c>
      <c r="D17" s="17">
        <v>10301</v>
      </c>
      <c r="E17" s="17">
        <v>283</v>
      </c>
      <c r="F17" s="17">
        <v>13</v>
      </c>
      <c r="G17" s="17">
        <v>2</v>
      </c>
      <c r="H17" s="17">
        <v>88</v>
      </c>
      <c r="I17" s="17">
        <v>10</v>
      </c>
      <c r="J17" s="17">
        <v>0</v>
      </c>
      <c r="K17" s="17">
        <v>2</v>
      </c>
      <c r="L17" s="17">
        <v>1200</v>
      </c>
      <c r="N17" s="17">
        <v>327</v>
      </c>
      <c r="O17" s="17">
        <v>45</v>
      </c>
      <c r="P17" s="17">
        <v>1</v>
      </c>
      <c r="Q17" s="17">
        <v>0</v>
      </c>
      <c r="R17" s="17">
        <v>39</v>
      </c>
      <c r="S17" s="17">
        <v>0</v>
      </c>
      <c r="T17" s="17">
        <v>0</v>
      </c>
      <c r="U17" s="17">
        <v>0</v>
      </c>
      <c r="V17" s="17">
        <v>22</v>
      </c>
    </row>
    <row r="18" spans="1:22" ht="15" customHeight="1">
      <c r="A18" s="15" t="s">
        <v>233</v>
      </c>
      <c r="B18" s="16" t="s">
        <v>234</v>
      </c>
      <c r="C18" s="16" t="s">
        <v>235</v>
      </c>
      <c r="D18" s="17">
        <v>25171</v>
      </c>
      <c r="E18" s="17">
        <v>560</v>
      </c>
      <c r="F18" s="17">
        <v>0</v>
      </c>
      <c r="G18" s="17">
        <v>46</v>
      </c>
      <c r="H18" s="17">
        <v>8</v>
      </c>
      <c r="I18" s="17">
        <v>17</v>
      </c>
      <c r="J18" s="17">
        <v>1</v>
      </c>
      <c r="K18" s="17">
        <v>1</v>
      </c>
      <c r="L18" s="17">
        <v>2644</v>
      </c>
      <c r="N18" s="17">
        <v>1570215</v>
      </c>
      <c r="O18" s="17">
        <v>20961</v>
      </c>
      <c r="P18" s="17">
        <v>474</v>
      </c>
      <c r="Q18" s="17">
        <v>27</v>
      </c>
      <c r="R18" s="17">
        <v>3371</v>
      </c>
      <c r="S18" s="17">
        <v>997</v>
      </c>
      <c r="T18" s="17">
        <v>0</v>
      </c>
      <c r="U18" s="17">
        <v>270</v>
      </c>
      <c r="V18" s="17">
        <v>846709</v>
      </c>
    </row>
    <row r="19" spans="1:22" ht="15" customHeight="1">
      <c r="A19" s="15" t="s">
        <v>236</v>
      </c>
      <c r="B19" s="16" t="s">
        <v>237</v>
      </c>
      <c r="C19" s="16" t="s">
        <v>238</v>
      </c>
      <c r="D19" s="17">
        <v>11206</v>
      </c>
      <c r="E19" s="17">
        <v>526</v>
      </c>
      <c r="F19" s="17">
        <v>8</v>
      </c>
      <c r="G19" s="17">
        <v>14</v>
      </c>
      <c r="H19" s="17">
        <v>41</v>
      </c>
      <c r="I19" s="17">
        <v>24</v>
      </c>
      <c r="J19" s="17">
        <v>1</v>
      </c>
      <c r="K19" s="17">
        <v>4</v>
      </c>
      <c r="L19" s="17">
        <v>391</v>
      </c>
      <c r="N19" s="17">
        <v>77489</v>
      </c>
      <c r="O19" s="17">
        <v>20920</v>
      </c>
      <c r="P19" s="17">
        <v>452</v>
      </c>
      <c r="Q19" s="17">
        <v>4</v>
      </c>
      <c r="R19" s="17">
        <v>2694</v>
      </c>
      <c r="S19" s="17">
        <v>202</v>
      </c>
      <c r="T19" s="17">
        <v>9</v>
      </c>
      <c r="U19" s="17">
        <v>29</v>
      </c>
      <c r="V19" s="17">
        <v>16740</v>
      </c>
    </row>
    <row r="20" spans="1:22">
      <c r="A20" s="15" t="s">
        <v>239</v>
      </c>
      <c r="B20" s="16" t="s">
        <v>240</v>
      </c>
      <c r="C20" s="16" t="s">
        <v>241</v>
      </c>
      <c r="D20" s="17">
        <v>11569</v>
      </c>
      <c r="E20" s="17">
        <v>227</v>
      </c>
      <c r="F20" s="17">
        <v>8</v>
      </c>
      <c r="G20" s="17">
        <v>0</v>
      </c>
      <c r="H20" s="17">
        <v>35</v>
      </c>
      <c r="I20" s="17">
        <v>11</v>
      </c>
      <c r="J20" s="17">
        <v>0</v>
      </c>
      <c r="K20" s="17">
        <v>6</v>
      </c>
      <c r="L20" s="17">
        <v>121</v>
      </c>
      <c r="N20" s="19">
        <f t="shared" ref="N20:V20" si="0">SUM(N4:N19)</f>
        <v>2496359</v>
      </c>
      <c r="O20" s="19">
        <f t="shared" si="0"/>
        <v>73608</v>
      </c>
      <c r="P20" s="19">
        <f t="shared" si="0"/>
        <v>2002</v>
      </c>
      <c r="Q20" s="19">
        <f t="shared" si="0"/>
        <v>63</v>
      </c>
      <c r="R20" s="19">
        <f t="shared" si="0"/>
        <v>12598</v>
      </c>
      <c r="S20" s="19">
        <f t="shared" si="0"/>
        <v>2226</v>
      </c>
      <c r="T20" s="19">
        <f t="shared" si="0"/>
        <v>18</v>
      </c>
      <c r="U20" s="19">
        <f t="shared" si="0"/>
        <v>421</v>
      </c>
      <c r="V20" s="19">
        <f t="shared" si="0"/>
        <v>1220793</v>
      </c>
    </row>
    <row r="21" spans="1:22" ht="17.25" customHeight="1">
      <c r="A21" s="15" t="s">
        <v>242</v>
      </c>
      <c r="B21" s="20" t="s">
        <v>243</v>
      </c>
      <c r="C21" s="16" t="s">
        <v>244</v>
      </c>
      <c r="D21" s="17">
        <v>14373</v>
      </c>
      <c r="E21" s="17">
        <v>484</v>
      </c>
      <c r="F21" s="17">
        <v>15</v>
      </c>
      <c r="G21" s="17">
        <v>2</v>
      </c>
      <c r="H21" s="17">
        <v>114</v>
      </c>
      <c r="I21" s="17">
        <v>16</v>
      </c>
      <c r="J21" s="17">
        <v>0</v>
      </c>
      <c r="K21" s="17">
        <v>6</v>
      </c>
      <c r="L21" s="17">
        <v>1632</v>
      </c>
    </row>
    <row r="22" spans="1:22">
      <c r="A22" s="15" t="s">
        <v>245</v>
      </c>
      <c r="B22" s="16" t="s">
        <v>246</v>
      </c>
      <c r="C22" s="16" t="s">
        <v>247</v>
      </c>
      <c r="D22" s="17">
        <v>12233</v>
      </c>
      <c r="E22" s="17">
        <v>293</v>
      </c>
      <c r="F22" s="17">
        <v>15</v>
      </c>
      <c r="G22" s="17">
        <v>3</v>
      </c>
      <c r="H22" s="17">
        <v>72</v>
      </c>
      <c r="I22" s="17">
        <v>8</v>
      </c>
      <c r="J22" s="17">
        <v>2</v>
      </c>
      <c r="K22" s="17">
        <v>1</v>
      </c>
      <c r="L22" s="17">
        <v>161</v>
      </c>
    </row>
    <row r="23" spans="1:22">
      <c r="A23" s="15" t="s">
        <v>248</v>
      </c>
      <c r="B23" s="16" t="s">
        <v>249</v>
      </c>
      <c r="C23" s="16" t="s">
        <v>250</v>
      </c>
      <c r="D23" s="17">
        <v>10867</v>
      </c>
      <c r="E23" s="17">
        <v>264</v>
      </c>
      <c r="F23" s="17">
        <v>14</v>
      </c>
      <c r="G23" s="17">
        <v>0</v>
      </c>
      <c r="H23" s="17">
        <v>52</v>
      </c>
      <c r="I23" s="17">
        <v>9</v>
      </c>
      <c r="J23" s="17">
        <v>0</v>
      </c>
      <c r="K23" s="17">
        <v>4</v>
      </c>
      <c r="L23" s="17">
        <v>161</v>
      </c>
    </row>
    <row r="24" spans="1:22">
      <c r="A24" s="15" t="s">
        <v>251</v>
      </c>
      <c r="B24" s="16" t="s">
        <v>252</v>
      </c>
      <c r="C24" s="16" t="s">
        <v>253</v>
      </c>
      <c r="D24" s="17">
        <v>9122</v>
      </c>
      <c r="E24" s="17">
        <v>398</v>
      </c>
      <c r="F24" s="17">
        <v>8</v>
      </c>
      <c r="G24" s="17">
        <v>4</v>
      </c>
      <c r="H24" s="17">
        <v>49</v>
      </c>
      <c r="I24" s="17">
        <v>9</v>
      </c>
      <c r="J24" s="17">
        <v>0</v>
      </c>
      <c r="K24" s="17">
        <v>2</v>
      </c>
      <c r="L24" s="17">
        <v>302</v>
      </c>
    </row>
    <row r="25" spans="1:22">
      <c r="A25" s="15" t="s">
        <v>254</v>
      </c>
      <c r="B25" s="16" t="s">
        <v>255</v>
      </c>
      <c r="C25" s="16" t="s">
        <v>256</v>
      </c>
      <c r="D25" s="17">
        <v>8386</v>
      </c>
      <c r="E25" s="17">
        <v>232</v>
      </c>
      <c r="F25" s="17">
        <v>12</v>
      </c>
      <c r="G25" s="17">
        <v>3</v>
      </c>
      <c r="H25" s="17">
        <v>87</v>
      </c>
      <c r="I25" s="17">
        <v>7</v>
      </c>
      <c r="J25" s="17">
        <v>2</v>
      </c>
      <c r="K25" s="17">
        <v>2</v>
      </c>
      <c r="L25" s="17">
        <v>93</v>
      </c>
    </row>
    <row r="26" spans="1:22" ht="15" customHeight="1">
      <c r="A26" s="15" t="s">
        <v>257</v>
      </c>
      <c r="B26" s="20" t="s">
        <v>258</v>
      </c>
      <c r="C26" s="16" t="s">
        <v>259</v>
      </c>
      <c r="D26" s="17">
        <v>4649</v>
      </c>
      <c r="E26" s="17">
        <v>71</v>
      </c>
      <c r="F26" s="17">
        <v>5</v>
      </c>
      <c r="G26" s="17">
        <v>1</v>
      </c>
      <c r="H26" s="17">
        <v>27</v>
      </c>
      <c r="I26" s="17">
        <v>2</v>
      </c>
      <c r="J26" s="17">
        <v>0</v>
      </c>
      <c r="K26" s="17">
        <v>1</v>
      </c>
      <c r="L26" s="17">
        <v>27</v>
      </c>
    </row>
    <row r="27" spans="1:22" ht="15" customHeight="1">
      <c r="A27" s="15" t="s">
        <v>260</v>
      </c>
      <c r="B27" s="16" t="s">
        <v>261</v>
      </c>
      <c r="C27" s="16" t="s">
        <v>262</v>
      </c>
      <c r="D27" s="17">
        <v>5995</v>
      </c>
      <c r="E27" s="17">
        <v>155</v>
      </c>
      <c r="F27" s="17">
        <v>4</v>
      </c>
      <c r="G27" s="17">
        <v>1</v>
      </c>
      <c r="H27" s="17">
        <v>41</v>
      </c>
      <c r="I27" s="17">
        <v>4</v>
      </c>
      <c r="J27" s="17">
        <v>0</v>
      </c>
      <c r="K27" s="17">
        <v>1</v>
      </c>
      <c r="L27" s="17">
        <v>80</v>
      </c>
    </row>
    <row r="28" spans="1:22" ht="15" customHeight="1">
      <c r="A28" s="15" t="s">
        <v>263</v>
      </c>
      <c r="B28" s="16" t="s">
        <v>264</v>
      </c>
      <c r="C28" s="16" t="s">
        <v>265</v>
      </c>
      <c r="D28" s="17">
        <v>6433</v>
      </c>
      <c r="E28" s="17">
        <v>172</v>
      </c>
      <c r="F28" s="17">
        <v>9</v>
      </c>
      <c r="G28" s="17">
        <v>0</v>
      </c>
      <c r="H28" s="17">
        <v>41</v>
      </c>
      <c r="I28" s="17">
        <v>5</v>
      </c>
      <c r="J28" s="17">
        <v>1</v>
      </c>
      <c r="K28" s="17">
        <v>1</v>
      </c>
      <c r="L28" s="17">
        <v>93</v>
      </c>
    </row>
    <row r="29" spans="1:22" ht="15" customHeight="1">
      <c r="A29" s="15" t="s">
        <v>266</v>
      </c>
      <c r="B29" s="20" t="s">
        <v>267</v>
      </c>
      <c r="C29" s="16" t="s">
        <v>268</v>
      </c>
      <c r="D29" s="17">
        <v>6907</v>
      </c>
      <c r="E29" s="17">
        <v>145</v>
      </c>
      <c r="F29" s="17">
        <v>14</v>
      </c>
      <c r="G29" s="17">
        <v>2</v>
      </c>
      <c r="H29" s="17">
        <v>61</v>
      </c>
      <c r="I29" s="17">
        <v>0</v>
      </c>
      <c r="J29" s="17">
        <v>0</v>
      </c>
      <c r="K29" s="17">
        <v>2</v>
      </c>
      <c r="L29" s="17">
        <v>937</v>
      </c>
    </row>
    <row r="30" spans="1:22" ht="15" customHeight="1">
      <c r="A30" s="15" t="s">
        <v>269</v>
      </c>
      <c r="B30" s="20" t="s">
        <v>270</v>
      </c>
      <c r="C30" s="16" t="s">
        <v>271</v>
      </c>
      <c r="D30" s="17">
        <v>5020</v>
      </c>
      <c r="E30" s="17">
        <v>79</v>
      </c>
      <c r="F30" s="17">
        <v>7</v>
      </c>
      <c r="G30" s="17">
        <v>1</v>
      </c>
      <c r="H30" s="17">
        <v>27</v>
      </c>
      <c r="I30" s="17">
        <v>2</v>
      </c>
      <c r="J30" s="17">
        <v>0</v>
      </c>
      <c r="K30" s="17">
        <v>1</v>
      </c>
      <c r="L30" s="17">
        <v>486</v>
      </c>
    </row>
    <row r="31" spans="1:22" ht="15" customHeight="1">
      <c r="A31" s="15" t="s">
        <v>272</v>
      </c>
      <c r="B31" s="20" t="s">
        <v>273</v>
      </c>
      <c r="C31" s="16" t="s">
        <v>274</v>
      </c>
      <c r="D31" s="17">
        <v>5810</v>
      </c>
      <c r="E31" s="17">
        <v>81</v>
      </c>
      <c r="F31" s="17">
        <v>4</v>
      </c>
      <c r="G31" s="17">
        <v>1</v>
      </c>
      <c r="H31" s="17">
        <v>39</v>
      </c>
      <c r="I31" s="17">
        <v>1</v>
      </c>
      <c r="J31" s="17">
        <v>0</v>
      </c>
      <c r="K31" s="17">
        <v>0</v>
      </c>
      <c r="L31" s="17">
        <v>562</v>
      </c>
    </row>
    <row r="32" spans="1:22" ht="15" customHeight="1">
      <c r="A32" s="15" t="s">
        <v>275</v>
      </c>
      <c r="B32" s="20" t="s">
        <v>276</v>
      </c>
      <c r="C32" s="16" t="s">
        <v>277</v>
      </c>
      <c r="D32" s="17">
        <v>6758</v>
      </c>
      <c r="E32" s="17">
        <v>92</v>
      </c>
      <c r="F32" s="17">
        <v>7</v>
      </c>
      <c r="G32" s="17">
        <v>3</v>
      </c>
      <c r="H32" s="17">
        <v>42</v>
      </c>
      <c r="I32" s="17">
        <v>3</v>
      </c>
      <c r="J32" s="17">
        <v>0</v>
      </c>
      <c r="K32" s="17">
        <v>1</v>
      </c>
      <c r="L32" s="17">
        <v>664</v>
      </c>
    </row>
    <row r="33" spans="1:12" ht="15" customHeight="1">
      <c r="A33" s="15" t="s">
        <v>278</v>
      </c>
      <c r="B33" s="20" t="s">
        <v>279</v>
      </c>
      <c r="C33" s="16" t="s">
        <v>280</v>
      </c>
      <c r="D33" s="17">
        <v>6897</v>
      </c>
      <c r="E33" s="17">
        <v>153</v>
      </c>
      <c r="F33" s="17">
        <v>10</v>
      </c>
      <c r="G33" s="17">
        <v>1</v>
      </c>
      <c r="H33" s="17">
        <v>48</v>
      </c>
      <c r="I33" s="17">
        <v>3</v>
      </c>
      <c r="J33" s="17">
        <v>0</v>
      </c>
      <c r="K33" s="17">
        <v>1</v>
      </c>
      <c r="L33" s="17">
        <v>969</v>
      </c>
    </row>
    <row r="34" spans="1:12" ht="15" customHeight="1">
      <c r="A34" s="15" t="s">
        <v>281</v>
      </c>
      <c r="B34" s="20" t="s">
        <v>282</v>
      </c>
      <c r="C34" s="16" t="s">
        <v>283</v>
      </c>
      <c r="D34" s="17">
        <v>11278</v>
      </c>
      <c r="E34" s="17">
        <v>437</v>
      </c>
      <c r="F34" s="17">
        <v>15</v>
      </c>
      <c r="G34" s="17">
        <v>4</v>
      </c>
      <c r="H34" s="17">
        <v>130</v>
      </c>
      <c r="I34" s="17">
        <v>18</v>
      </c>
      <c r="J34" s="17">
        <v>0</v>
      </c>
      <c r="K34" s="17">
        <v>1</v>
      </c>
      <c r="L34" s="17">
        <v>2024</v>
      </c>
    </row>
    <row r="35" spans="1:12" ht="15" customHeight="1">
      <c r="A35" s="15" t="s">
        <v>284</v>
      </c>
      <c r="B35" s="16" t="s">
        <v>285</v>
      </c>
      <c r="C35" s="16" t="s">
        <v>286</v>
      </c>
      <c r="D35" s="17">
        <v>6253</v>
      </c>
      <c r="E35" s="17">
        <v>128</v>
      </c>
      <c r="F35" s="17">
        <v>3</v>
      </c>
      <c r="G35" s="17">
        <v>1</v>
      </c>
      <c r="H35" s="17">
        <v>52</v>
      </c>
      <c r="I35" s="17">
        <v>7</v>
      </c>
      <c r="J35" s="17">
        <v>0</v>
      </c>
      <c r="K35" s="17">
        <v>0</v>
      </c>
      <c r="L35" s="17">
        <v>759</v>
      </c>
    </row>
    <row r="36" spans="1:12" ht="15" customHeight="1">
      <c r="A36" s="15" t="s">
        <v>287</v>
      </c>
      <c r="B36" s="20" t="s">
        <v>288</v>
      </c>
      <c r="C36" s="16" t="s">
        <v>289</v>
      </c>
      <c r="D36" s="17">
        <v>4507</v>
      </c>
      <c r="E36" s="17">
        <v>80</v>
      </c>
      <c r="F36" s="17">
        <v>3</v>
      </c>
      <c r="G36" s="17">
        <v>0</v>
      </c>
      <c r="H36" s="17">
        <v>32</v>
      </c>
      <c r="I36" s="17">
        <v>3</v>
      </c>
      <c r="J36" s="17">
        <v>0</v>
      </c>
      <c r="K36" s="17">
        <v>2</v>
      </c>
      <c r="L36" s="17">
        <v>461</v>
      </c>
    </row>
    <row r="37" spans="1:12" ht="15" customHeight="1">
      <c r="A37" s="15" t="s">
        <v>290</v>
      </c>
      <c r="B37" s="20" t="s">
        <v>291</v>
      </c>
      <c r="C37" s="16" t="s">
        <v>292</v>
      </c>
      <c r="D37" s="17">
        <v>4813</v>
      </c>
      <c r="E37" s="17">
        <v>59</v>
      </c>
      <c r="F37" s="17">
        <v>2</v>
      </c>
      <c r="G37" s="17">
        <v>1</v>
      </c>
      <c r="H37" s="17">
        <v>20</v>
      </c>
      <c r="I37" s="17">
        <v>3</v>
      </c>
      <c r="J37" s="17">
        <v>1</v>
      </c>
      <c r="K37" s="17">
        <v>0</v>
      </c>
      <c r="L37" s="17">
        <v>434</v>
      </c>
    </row>
    <row r="38" spans="1:12" ht="15" customHeight="1">
      <c r="A38" s="15" t="s">
        <v>293</v>
      </c>
      <c r="B38" s="16" t="s">
        <v>294</v>
      </c>
      <c r="C38" s="16" t="s">
        <v>295</v>
      </c>
      <c r="D38" s="17">
        <v>6390</v>
      </c>
      <c r="E38" s="17">
        <v>200</v>
      </c>
      <c r="F38" s="17">
        <v>5</v>
      </c>
      <c r="G38" s="17">
        <v>2</v>
      </c>
      <c r="H38" s="17">
        <v>56</v>
      </c>
      <c r="I38" s="17">
        <v>13</v>
      </c>
      <c r="J38" s="17">
        <v>4</v>
      </c>
      <c r="K38" s="17">
        <v>4</v>
      </c>
      <c r="L38" s="17">
        <v>473</v>
      </c>
    </row>
    <row r="39" spans="1:12" ht="15" customHeight="1">
      <c r="A39" s="15" t="s">
        <v>296</v>
      </c>
      <c r="B39" s="20" t="s">
        <v>297</v>
      </c>
      <c r="C39" s="16" t="s">
        <v>298</v>
      </c>
      <c r="D39" s="17">
        <v>3532</v>
      </c>
      <c r="E39" s="17">
        <v>16</v>
      </c>
      <c r="F39" s="17">
        <v>1</v>
      </c>
      <c r="G39" s="17">
        <v>0</v>
      </c>
      <c r="H39" s="17">
        <v>11</v>
      </c>
      <c r="I39" s="17">
        <v>0</v>
      </c>
      <c r="J39" s="17">
        <v>0</v>
      </c>
      <c r="K39" s="17">
        <v>0</v>
      </c>
      <c r="L39" s="17">
        <v>0</v>
      </c>
    </row>
    <row r="40" spans="1:12" ht="15" customHeight="1">
      <c r="A40" s="15" t="s">
        <v>299</v>
      </c>
      <c r="B40" s="16" t="s">
        <v>300</v>
      </c>
      <c r="C40" s="16" t="s">
        <v>301</v>
      </c>
      <c r="D40" s="17">
        <v>6963</v>
      </c>
      <c r="E40" s="17">
        <v>137</v>
      </c>
      <c r="F40" s="17">
        <v>4</v>
      </c>
      <c r="G40" s="17">
        <v>0</v>
      </c>
      <c r="H40" s="17">
        <v>33</v>
      </c>
      <c r="I40" s="17">
        <v>4</v>
      </c>
      <c r="J40" s="17">
        <v>0</v>
      </c>
      <c r="K40" s="17">
        <v>3</v>
      </c>
      <c r="L40" s="17">
        <v>72</v>
      </c>
    </row>
    <row r="41" spans="1:12" ht="15" customHeight="1">
      <c r="A41" s="15" t="s">
        <v>302</v>
      </c>
      <c r="B41" s="20" t="s">
        <v>303</v>
      </c>
      <c r="C41" s="16" t="s">
        <v>304</v>
      </c>
      <c r="D41" s="17">
        <v>5964</v>
      </c>
      <c r="E41" s="17">
        <v>107</v>
      </c>
      <c r="F41" s="17">
        <v>3</v>
      </c>
      <c r="G41" s="17">
        <v>0</v>
      </c>
      <c r="H41" s="17">
        <v>17</v>
      </c>
      <c r="I41" s="17">
        <v>8</v>
      </c>
      <c r="J41" s="17">
        <v>0</v>
      </c>
      <c r="K41" s="17">
        <v>3</v>
      </c>
      <c r="L41" s="17">
        <v>58</v>
      </c>
    </row>
    <row r="42" spans="1:12" ht="15" customHeight="1">
      <c r="A42" s="15" t="s">
        <v>305</v>
      </c>
      <c r="B42" s="20" t="s">
        <v>306</v>
      </c>
      <c r="C42" s="16" t="s">
        <v>307</v>
      </c>
      <c r="D42" s="17">
        <v>8163</v>
      </c>
      <c r="E42" s="17">
        <v>148</v>
      </c>
      <c r="F42" s="17">
        <v>4</v>
      </c>
      <c r="G42" s="17">
        <v>2</v>
      </c>
      <c r="H42" s="17">
        <v>43</v>
      </c>
      <c r="I42" s="17">
        <v>2</v>
      </c>
      <c r="J42" s="17">
        <v>0</v>
      </c>
      <c r="K42" s="17">
        <v>1</v>
      </c>
      <c r="L42" s="17">
        <v>82</v>
      </c>
    </row>
    <row r="43" spans="1:12" ht="15" customHeight="1">
      <c r="A43" s="15" t="s">
        <v>308</v>
      </c>
      <c r="B43" s="20" t="s">
        <v>309</v>
      </c>
      <c r="C43" s="16" t="s">
        <v>310</v>
      </c>
      <c r="D43" s="17">
        <v>5572</v>
      </c>
      <c r="E43" s="17">
        <v>88</v>
      </c>
      <c r="F43" s="17">
        <v>1</v>
      </c>
      <c r="G43" s="17">
        <v>0</v>
      </c>
      <c r="H43" s="17">
        <v>24</v>
      </c>
      <c r="I43" s="17">
        <v>3</v>
      </c>
      <c r="J43" s="17">
        <v>0</v>
      </c>
      <c r="K43" s="17">
        <v>0</v>
      </c>
      <c r="L43" s="17">
        <v>49</v>
      </c>
    </row>
    <row r="44" spans="1:12" ht="15" customHeight="1">
      <c r="A44" s="15" t="s">
        <v>311</v>
      </c>
      <c r="B44" s="20" t="s">
        <v>312</v>
      </c>
      <c r="C44" s="16" t="s">
        <v>313</v>
      </c>
      <c r="D44" s="17">
        <v>9024</v>
      </c>
      <c r="E44" s="17">
        <v>197</v>
      </c>
      <c r="F44" s="17">
        <v>13</v>
      </c>
      <c r="G44" s="17">
        <v>3</v>
      </c>
      <c r="H44" s="17">
        <v>59</v>
      </c>
      <c r="I44" s="17">
        <v>7</v>
      </c>
      <c r="J44" s="17">
        <v>1</v>
      </c>
      <c r="K44" s="17">
        <v>2</v>
      </c>
      <c r="L44" s="17">
        <v>82</v>
      </c>
    </row>
    <row r="45" spans="1:12" ht="15" customHeight="1">
      <c r="A45" s="15" t="s">
        <v>314</v>
      </c>
      <c r="B45" s="20" t="s">
        <v>315</v>
      </c>
      <c r="C45" s="16" t="s">
        <v>316</v>
      </c>
      <c r="D45" s="17">
        <v>6123</v>
      </c>
      <c r="E45" s="17">
        <v>116</v>
      </c>
      <c r="F45" s="17">
        <v>6</v>
      </c>
      <c r="G45" s="17">
        <v>3</v>
      </c>
      <c r="H45" s="17">
        <v>25</v>
      </c>
      <c r="I45" s="17">
        <v>3</v>
      </c>
      <c r="J45" s="17">
        <v>1</v>
      </c>
      <c r="K45" s="17">
        <v>0</v>
      </c>
      <c r="L45" s="17">
        <v>53</v>
      </c>
    </row>
    <row r="46" spans="1:12">
      <c r="A46" s="133" t="s">
        <v>155</v>
      </c>
      <c r="B46" s="129"/>
      <c r="C46" s="124"/>
      <c r="D46" s="21">
        <f t="shared" ref="D46:L46" si="1">SUM(D4:D45)</f>
        <v>383456</v>
      </c>
      <c r="E46" s="21">
        <f t="shared" si="1"/>
        <v>10548</v>
      </c>
      <c r="F46" s="21">
        <f t="shared" si="1"/>
        <v>367</v>
      </c>
      <c r="G46" s="21">
        <f t="shared" si="1"/>
        <v>189</v>
      </c>
      <c r="H46" s="21">
        <f t="shared" si="1"/>
        <v>2081</v>
      </c>
      <c r="I46" s="21">
        <f t="shared" si="1"/>
        <v>436</v>
      </c>
      <c r="J46" s="21">
        <f t="shared" si="1"/>
        <v>28</v>
      </c>
      <c r="K46" s="21">
        <f t="shared" si="1"/>
        <v>68</v>
      </c>
      <c r="L46" s="21">
        <f t="shared" si="1"/>
        <v>22092</v>
      </c>
    </row>
    <row r="47" spans="1:12" ht="15" customHeight="1"/>
    <row r="48" spans="1:12" ht="15" customHeight="1"/>
    <row r="49" spans="1:6" ht="15" customHeight="1">
      <c r="A49" s="123" t="s">
        <v>156</v>
      </c>
      <c r="B49" s="129"/>
      <c r="C49" s="129"/>
      <c r="D49" s="129"/>
      <c r="E49" s="129"/>
      <c r="F49" s="124"/>
    </row>
    <row r="50" spans="1:6" ht="15" customHeight="1">
      <c r="A50" s="123" t="s">
        <v>157</v>
      </c>
      <c r="B50" s="129"/>
      <c r="C50" s="129"/>
      <c r="D50" s="129"/>
      <c r="E50" s="129"/>
      <c r="F50" s="124"/>
    </row>
    <row r="51" spans="1:6" ht="15" customHeight="1"/>
    <row r="52" spans="1:6" ht="15" customHeight="1">
      <c r="A52" s="123" t="s">
        <v>159</v>
      </c>
      <c r="B52" s="124"/>
      <c r="C52" s="134">
        <v>383456</v>
      </c>
      <c r="D52" s="124"/>
    </row>
    <row r="53" spans="1:6" ht="15" customHeight="1">
      <c r="A53" s="123" t="s">
        <v>161</v>
      </c>
      <c r="B53" s="124"/>
      <c r="C53" s="134">
        <v>2496359</v>
      </c>
      <c r="D53" s="124"/>
    </row>
    <row r="54" spans="1:6" ht="15" customHeight="1">
      <c r="A54" s="123" t="s">
        <v>163</v>
      </c>
      <c r="B54" s="124"/>
      <c r="C54" s="125">
        <v>2879815</v>
      </c>
      <c r="D54" s="124"/>
    </row>
    <row r="55" spans="1:6" ht="15" customHeight="1"/>
    <row r="56" spans="1:6" ht="15" customHeight="1">
      <c r="A56" s="10" t="s">
        <v>164</v>
      </c>
      <c r="B56" s="11">
        <v>1327041</v>
      </c>
    </row>
    <row r="57" spans="1:6" ht="15" customHeight="1">
      <c r="A57" s="10" t="s">
        <v>165</v>
      </c>
      <c r="B57" s="22">
        <v>0.46</v>
      </c>
    </row>
    <row r="58" spans="1:6" ht="15" customHeight="1">
      <c r="A58" s="10" t="s">
        <v>166</v>
      </c>
      <c r="B58" s="11">
        <v>1242885</v>
      </c>
    </row>
    <row r="59" spans="1:6" ht="15" customHeight="1"/>
    <row r="60" spans="1:6" ht="15" customHeight="1"/>
    <row r="61" spans="1:6" ht="15" customHeight="1"/>
    <row r="62" spans="1:6" ht="15" customHeight="1"/>
    <row r="63" spans="1:6" ht="15" customHeight="1"/>
    <row r="64" spans="1:6" ht="15" customHeight="1"/>
    <row r="65" ht="15" customHeight="1"/>
    <row r="66" ht="15" customHeight="1"/>
    <row r="67" ht="15" customHeight="1"/>
    <row r="68" ht="15" customHeight="1"/>
  </sheetData>
  <mergeCells count="12">
    <mergeCell ref="A1:V1"/>
    <mergeCell ref="A2:L2"/>
    <mergeCell ref="N2:V2"/>
    <mergeCell ref="C54:D54"/>
    <mergeCell ref="A54:B54"/>
    <mergeCell ref="A46:C46"/>
    <mergeCell ref="A53:B53"/>
    <mergeCell ref="C53:D53"/>
    <mergeCell ref="A52:B52"/>
    <mergeCell ref="C52:D52"/>
    <mergeCell ref="A50:F50"/>
    <mergeCell ref="A49:F49"/>
  </mergeCells>
  <hyperlinks>
    <hyperlink ref="A4" r:id="rId1"/>
    <hyperlink ref="A5" r:id="rId2"/>
    <hyperlink ref="A6" r:id="rId3"/>
    <hyperlink ref="A7" r:id="rId4"/>
    <hyperlink ref="A8" r:id="rId5"/>
    <hyperlink ref="A9" r:id="rId6"/>
    <hyperlink ref="A10" r:id="rId7"/>
    <hyperlink ref="A11" r:id="rId8"/>
    <hyperlink ref="A12" r:id="rId9"/>
    <hyperlink ref="A13" r:id="rId10"/>
    <hyperlink ref="A14" r:id="rId11"/>
    <hyperlink ref="A15" r:id="rId12"/>
    <hyperlink ref="A16" r:id="rId13"/>
    <hyperlink ref="A17" r:id="rId14"/>
    <hyperlink ref="A18" r:id="rId15"/>
    <hyperlink ref="A19" r:id="rId16"/>
    <hyperlink ref="A20" r:id="rId17"/>
    <hyperlink ref="A21" r:id="rId18"/>
    <hyperlink ref="A22" r:id="rId19"/>
    <hyperlink ref="A23" r:id="rId20"/>
    <hyperlink ref="A24" r:id="rId21"/>
    <hyperlink ref="A25" r:id="rId22"/>
    <hyperlink ref="A26" r:id="rId23"/>
    <hyperlink ref="A27" r:id="rId24"/>
    <hyperlink ref="A28" r:id="rId25"/>
    <hyperlink ref="A29" r:id="rId26"/>
    <hyperlink ref="A30" r:id="rId27"/>
    <hyperlink ref="A31" r:id="rId28"/>
    <hyperlink ref="A32" r:id="rId29"/>
    <hyperlink ref="A33" r:id="rId30"/>
    <hyperlink ref="A34" r:id="rId31"/>
    <hyperlink ref="A35" r:id="rId32"/>
    <hyperlink ref="A36" r:id="rId33"/>
    <hyperlink ref="A37" r:id="rId34"/>
    <hyperlink ref="A38" r:id="rId35"/>
    <hyperlink ref="A39" r:id="rId36"/>
    <hyperlink ref="A40" r:id="rId37"/>
    <hyperlink ref="A41" r:id="rId38"/>
    <hyperlink ref="A42" r:id="rId39"/>
    <hyperlink ref="A43" r:id="rId40"/>
    <hyperlink ref="A44" r:id="rId41"/>
    <hyperlink ref="A45" r:id="rId4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3"/>
  <sheetViews>
    <sheetView workbookViewId="0">
      <selection activeCell="E10" sqref="E10"/>
    </sheetView>
  </sheetViews>
  <sheetFormatPr defaultColWidth="9.140625" defaultRowHeight="15.75"/>
  <cols>
    <col min="1" max="1" width="4" style="23" customWidth="1"/>
    <col min="2" max="2" width="27" style="23" customWidth="1"/>
    <col min="3" max="3" width="20.5703125" style="50" customWidth="1"/>
    <col min="4" max="4" width="19.7109375" style="50" customWidth="1"/>
    <col min="5" max="5" width="24.140625" style="50" bestFit="1" customWidth="1"/>
    <col min="6" max="6" width="17.7109375" style="50" customWidth="1"/>
    <col min="7" max="7" width="21" style="50" customWidth="1"/>
    <col min="8" max="8" width="16.28515625" style="50" customWidth="1"/>
    <col min="9" max="9" width="15.5703125" style="50" customWidth="1"/>
    <col min="10" max="10" width="13" style="50" customWidth="1"/>
    <col min="11" max="11" width="13.28515625" style="23" bestFit="1" customWidth="1"/>
    <col min="12" max="13" width="9.140625" style="23"/>
    <col min="14" max="14" width="13.28515625" style="23" bestFit="1" customWidth="1"/>
    <col min="15" max="16384" width="9.140625" style="23"/>
  </cols>
  <sheetData>
    <row r="2" spans="2:14">
      <c r="B2" s="135" t="s">
        <v>318</v>
      </c>
      <c r="C2" s="135"/>
      <c r="D2" s="135"/>
      <c r="E2" s="135"/>
      <c r="F2" s="135"/>
      <c r="G2" s="135"/>
      <c r="H2" s="135"/>
      <c r="I2" s="135"/>
      <c r="J2" s="135"/>
    </row>
    <row r="3" spans="2:14" s="25" customFormat="1">
      <c r="B3" s="24" t="s">
        <v>319</v>
      </c>
      <c r="C3" s="24" t="s">
        <v>320</v>
      </c>
      <c r="D3" s="24" t="s">
        <v>321</v>
      </c>
      <c r="E3" s="24" t="s">
        <v>322</v>
      </c>
      <c r="F3" s="24" t="s">
        <v>323</v>
      </c>
      <c r="G3" s="24" t="s">
        <v>324</v>
      </c>
      <c r="H3" s="24" t="s">
        <v>325</v>
      </c>
      <c r="I3" s="24" t="s">
        <v>326</v>
      </c>
      <c r="J3" s="24" t="s">
        <v>327</v>
      </c>
    </row>
    <row r="4" spans="2:14">
      <c r="B4" s="26" t="s">
        <v>328</v>
      </c>
      <c r="C4" s="27">
        <f>G4/G7</f>
        <v>0.3</v>
      </c>
      <c r="D4" s="28">
        <f>'[1]ILCV Product Range'!H14</f>
        <v>8717600</v>
      </c>
      <c r="E4" s="29">
        <f>'[1]ILCV Product Range'!J14</f>
        <v>99991.111111111109</v>
      </c>
      <c r="F4" s="29">
        <f>'[1]ILCV Product Range'!K14</f>
        <v>240000</v>
      </c>
      <c r="G4" s="30">
        <f>'[1]ILCV Product Range'!M14</f>
        <v>570000</v>
      </c>
      <c r="H4" s="31">
        <f>'[1]ILCV Product Range'!N14</f>
        <v>29254.777777777777</v>
      </c>
      <c r="I4" s="31">
        <f>'[1]ILCV Product Range'!O14</f>
        <v>2889.2857142857142</v>
      </c>
      <c r="J4" s="32">
        <f t="shared" ref="J4:J7" si="0">G4/I4</f>
        <v>197.28059332509272</v>
      </c>
      <c r="L4" s="33"/>
    </row>
    <row r="5" spans="2:14">
      <c r="B5" s="26" t="s">
        <v>329</v>
      </c>
      <c r="C5" s="27">
        <f>G5/G7</f>
        <v>0.25</v>
      </c>
      <c r="D5" s="28">
        <f>'[1]ILCV CNG Range'!H14</f>
        <v>7404600</v>
      </c>
      <c r="E5" s="29">
        <f>'[1]ILCV CNG Range'!J14</f>
        <v>85575.555555555562</v>
      </c>
      <c r="F5" s="29">
        <f>'[1]ILCV CNG Range'!K14</f>
        <v>210000</v>
      </c>
      <c r="G5" s="30">
        <f>'[1]ILCV CNG Range'!M14</f>
        <v>475000</v>
      </c>
      <c r="H5" s="31">
        <f>'[1]ILCV CNG Range'!N14</f>
        <v>24146.888888888891</v>
      </c>
      <c r="I5" s="31">
        <f>'[1]ILCV CNG Range'!O14</f>
        <v>2269.5951107715814</v>
      </c>
      <c r="J5" s="32">
        <f t="shared" si="0"/>
        <v>209.28843111515027</v>
      </c>
      <c r="L5" s="33"/>
    </row>
    <row r="6" spans="2:14">
      <c r="B6" s="26" t="s">
        <v>330</v>
      </c>
      <c r="C6" s="27">
        <f>G6/G7</f>
        <v>0.45</v>
      </c>
      <c r="D6" s="28">
        <f>'[1]Sample- campaign 1'!H14</f>
        <v>14784300</v>
      </c>
      <c r="E6" s="28">
        <f>'[1]Sample- campaign 1'!J14</f>
        <v>171031.11111111112</v>
      </c>
      <c r="F6" s="29">
        <f>'[1]Sample- campaign 1'!K14</f>
        <v>410000</v>
      </c>
      <c r="G6" s="34">
        <f>'[1]Sample- campaign 1'!M14</f>
        <v>855000</v>
      </c>
      <c r="H6" s="31">
        <f>'[1]Sample- campaign 1'!N14</f>
        <v>48245.777777777781</v>
      </c>
      <c r="I6" s="31">
        <f>'[1]Sample- campaign 1'!O14</f>
        <v>4402.3809523809523</v>
      </c>
      <c r="J6" s="32">
        <f t="shared" si="0"/>
        <v>194.21308815575986</v>
      </c>
      <c r="K6" s="35"/>
      <c r="L6" s="33"/>
      <c r="N6" s="35"/>
    </row>
    <row r="7" spans="2:14">
      <c r="B7" s="36"/>
      <c r="C7" s="37">
        <f t="shared" ref="C7:I7" si="1">SUM(C4:C6)</f>
        <v>1</v>
      </c>
      <c r="D7" s="38">
        <f t="shared" si="1"/>
        <v>30906500</v>
      </c>
      <c r="E7" s="38">
        <f t="shared" si="1"/>
        <v>356597.77777777781</v>
      </c>
      <c r="F7" s="38">
        <f t="shared" si="1"/>
        <v>860000</v>
      </c>
      <c r="G7" s="39">
        <f t="shared" si="1"/>
        <v>1900000</v>
      </c>
      <c r="H7" s="38">
        <f t="shared" si="1"/>
        <v>101647.44444444445</v>
      </c>
      <c r="I7" s="38">
        <f t="shared" si="1"/>
        <v>9561.2617774382488</v>
      </c>
      <c r="J7" s="39">
        <f t="shared" si="0"/>
        <v>198.71854199028817</v>
      </c>
      <c r="K7" s="40"/>
    </row>
    <row r="8" spans="2:14">
      <c r="B8" s="41"/>
      <c r="C8" s="42"/>
      <c r="D8" s="43"/>
      <c r="E8" s="44"/>
      <c r="F8" s="44"/>
      <c r="G8" s="44"/>
      <c r="H8" s="42"/>
      <c r="I8" s="42"/>
      <c r="J8" s="42"/>
    </row>
    <row r="9" spans="2:14">
      <c r="B9" s="45" t="s">
        <v>331</v>
      </c>
      <c r="C9" s="46">
        <f>G7</f>
        <v>1900000</v>
      </c>
      <c r="D9" s="42"/>
      <c r="E9" s="47"/>
      <c r="F9" s="42"/>
      <c r="G9" s="42"/>
      <c r="H9" s="42"/>
      <c r="I9" s="42"/>
      <c r="J9" s="42"/>
    </row>
    <row r="10" spans="2:14">
      <c r="B10" s="45" t="s">
        <v>332</v>
      </c>
      <c r="C10" s="46">
        <f>(C9)*2.5%</f>
        <v>47500</v>
      </c>
      <c r="D10" s="48">
        <f>C10+C9</f>
        <v>1947500</v>
      </c>
      <c r="E10" s="42"/>
      <c r="F10" s="42"/>
      <c r="G10" s="42"/>
      <c r="H10" s="42"/>
      <c r="I10" s="42"/>
      <c r="J10" s="42"/>
    </row>
    <row r="11" spans="2:14">
      <c r="B11" s="45" t="s">
        <v>333</v>
      </c>
      <c r="C11" s="46">
        <f>(C9+C10)*18%</f>
        <v>350550</v>
      </c>
      <c r="D11" s="42"/>
      <c r="E11" s="42"/>
      <c r="F11" s="42"/>
      <c r="G11" s="42"/>
      <c r="H11" s="42"/>
      <c r="I11" s="42"/>
      <c r="J11" s="42"/>
    </row>
    <row r="12" spans="2:14">
      <c r="B12" s="45" t="s">
        <v>334</v>
      </c>
      <c r="C12" s="46">
        <f>SUM(C9:C11)</f>
        <v>2298050</v>
      </c>
      <c r="D12" s="49"/>
      <c r="E12" s="42"/>
      <c r="F12" s="42"/>
      <c r="G12" s="42"/>
      <c r="H12" s="42"/>
      <c r="I12" s="42"/>
      <c r="J12" s="42"/>
    </row>
    <row r="13" spans="2:14">
      <c r="K13" s="50"/>
    </row>
    <row r="14" spans="2:14">
      <c r="B14" s="135" t="s">
        <v>335</v>
      </c>
      <c r="C14" s="135"/>
      <c r="D14" s="135"/>
      <c r="E14" s="135"/>
      <c r="F14" s="135"/>
      <c r="G14" s="135"/>
      <c r="K14" s="50"/>
    </row>
    <row r="15" spans="2:14">
      <c r="B15" s="24" t="s">
        <v>336</v>
      </c>
      <c r="C15" s="24" t="s">
        <v>320</v>
      </c>
      <c r="D15" s="24" t="s">
        <v>321</v>
      </c>
      <c r="E15" s="24" t="s">
        <v>337</v>
      </c>
      <c r="F15" s="24" t="s">
        <v>324</v>
      </c>
      <c r="G15" s="24" t="s">
        <v>325</v>
      </c>
      <c r="K15" s="50"/>
    </row>
    <row r="16" spans="2:14">
      <c r="B16" s="26" t="s">
        <v>338</v>
      </c>
      <c r="C16" s="27">
        <f>F16/F18</f>
        <v>0.5</v>
      </c>
      <c r="D16" s="28">
        <f>'[1]Branding Plan'!G7</f>
        <v>1000000</v>
      </c>
      <c r="E16" s="29">
        <f>'[1]Branding Plan'!I7</f>
        <v>2000</v>
      </c>
      <c r="F16" s="30">
        <f>'[1]Branding Plan'!K7</f>
        <v>150000</v>
      </c>
      <c r="G16" s="31">
        <f>'[1]Branding Plan'!L7</f>
        <v>1000</v>
      </c>
      <c r="K16" s="50"/>
    </row>
    <row r="17" spans="2:11">
      <c r="B17" s="26" t="s">
        <v>339</v>
      </c>
      <c r="C17" s="27">
        <f>F17/F18</f>
        <v>0.5</v>
      </c>
      <c r="D17" s="28">
        <f>'[1]Branding Plan'!G8</f>
        <v>789473.68421052641</v>
      </c>
      <c r="E17" s="29">
        <f>'[1]Branding Plan'!I8</f>
        <v>1578.9473684210529</v>
      </c>
      <c r="F17" s="30">
        <f>'[1]Branding Plan'!K8</f>
        <v>150000</v>
      </c>
      <c r="G17" s="31">
        <f>'[1]Branding Plan'!L8</f>
        <v>789.47368421052647</v>
      </c>
      <c r="K17" s="50"/>
    </row>
    <row r="18" spans="2:11">
      <c r="B18" s="36"/>
      <c r="C18" s="37">
        <f>SUM(C16:C17)</f>
        <v>1</v>
      </c>
      <c r="D18" s="38">
        <f>SUM(D16:D17)</f>
        <v>1789473.6842105263</v>
      </c>
      <c r="E18" s="38">
        <f>SUM(E16:E17)</f>
        <v>3578.9473684210529</v>
      </c>
      <c r="F18" s="39">
        <f>SUM(F16:F17)</f>
        <v>300000</v>
      </c>
      <c r="G18" s="38">
        <f>SUM(G16:G17)</f>
        <v>1789.4736842105265</v>
      </c>
    </row>
    <row r="19" spans="2:11">
      <c r="B19" s="41"/>
      <c r="C19" s="42"/>
      <c r="D19" s="43"/>
      <c r="E19" s="44"/>
      <c r="F19" s="44"/>
      <c r="G19" s="44"/>
    </row>
    <row r="20" spans="2:11">
      <c r="B20" s="45" t="s">
        <v>331</v>
      </c>
      <c r="C20" s="46">
        <f>F18</f>
        <v>300000</v>
      </c>
      <c r="D20" s="42"/>
      <c r="E20" s="47"/>
      <c r="F20" s="42"/>
      <c r="G20" s="42"/>
    </row>
    <row r="21" spans="2:11">
      <c r="B21" s="45" t="s">
        <v>332</v>
      </c>
      <c r="C21" s="46">
        <f>(C20)*2.5%</f>
        <v>7500</v>
      </c>
      <c r="D21" s="48">
        <f>C21+C20</f>
        <v>307500</v>
      </c>
      <c r="E21" s="42"/>
      <c r="F21" s="42"/>
      <c r="G21" s="42"/>
      <c r="H21" s="42"/>
      <c r="I21" s="42"/>
      <c r="J21" s="42"/>
    </row>
    <row r="22" spans="2:11">
      <c r="B22" s="45" t="s">
        <v>333</v>
      </c>
      <c r="C22" s="46">
        <f>(C20+C21)*18%</f>
        <v>55350</v>
      </c>
      <c r="D22" s="42"/>
      <c r="E22" s="42"/>
      <c r="F22" s="42"/>
      <c r="G22" s="42"/>
      <c r="H22" s="42"/>
      <c r="I22" s="42"/>
      <c r="J22" s="42"/>
    </row>
    <row r="23" spans="2:11">
      <c r="B23" s="45" t="s">
        <v>334</v>
      </c>
      <c r="C23" s="46">
        <f>SUM(C20:C22)</f>
        <v>362850</v>
      </c>
      <c r="D23" s="49"/>
      <c r="E23" s="42"/>
      <c r="F23" s="42"/>
      <c r="G23" s="42"/>
      <c r="H23" s="42"/>
      <c r="I23" s="42"/>
      <c r="J23" s="42"/>
    </row>
  </sheetData>
  <mergeCells count="2">
    <mergeCell ref="B2:J2"/>
    <mergeCell ref="B14:G1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23"/>
  <sheetViews>
    <sheetView topLeftCell="A4" workbookViewId="0">
      <selection activeCell="C10" sqref="C10"/>
    </sheetView>
  </sheetViews>
  <sheetFormatPr defaultColWidth="7.85546875" defaultRowHeight="15"/>
  <cols>
    <col min="1" max="1" width="3.140625" style="51" customWidth="1"/>
    <col min="2" max="2" width="32.5703125" style="51" customWidth="1"/>
    <col min="3" max="3" width="47.7109375" style="51" customWidth="1"/>
    <col min="4" max="4" width="20.7109375" style="54" customWidth="1"/>
    <col min="5" max="5" width="21.5703125" style="54" customWidth="1"/>
    <col min="6" max="6" width="30.42578125" style="54" customWidth="1"/>
    <col min="7" max="7" width="12.42578125" style="54" customWidth="1"/>
    <col min="8" max="8" width="17.28515625" style="55" bestFit="1" customWidth="1"/>
    <col min="9" max="9" width="13.7109375" style="56" customWidth="1"/>
    <col min="10" max="10" width="20.28515625" style="55" customWidth="1"/>
    <col min="11" max="11" width="14.7109375" style="55" customWidth="1"/>
    <col min="12" max="12" width="15.5703125" style="57" customWidth="1"/>
    <col min="13" max="13" width="17.5703125" style="54" customWidth="1"/>
    <col min="14" max="14" width="14.5703125" style="55" customWidth="1"/>
    <col min="15" max="15" width="13.42578125" style="55" customWidth="1"/>
    <col min="16" max="16" width="14.7109375" style="54" customWidth="1"/>
    <col min="17" max="17" width="9.140625" style="54" bestFit="1" customWidth="1"/>
    <col min="18" max="16384" width="7.85546875" style="51"/>
  </cols>
  <sheetData>
    <row r="2" spans="2:20">
      <c r="C2" s="52"/>
      <c r="D2" s="53" t="s">
        <v>340</v>
      </c>
      <c r="E2" s="53"/>
    </row>
    <row r="5" spans="2:20" s="61" customFormat="1" ht="31.5">
      <c r="B5" s="58" t="s">
        <v>341</v>
      </c>
      <c r="C5" s="58" t="s">
        <v>342</v>
      </c>
      <c r="D5" s="58" t="s">
        <v>343</v>
      </c>
      <c r="E5" s="58" t="s">
        <v>344</v>
      </c>
      <c r="F5" s="58" t="s">
        <v>345</v>
      </c>
      <c r="G5" s="58" t="s">
        <v>346</v>
      </c>
      <c r="H5" s="59" t="s">
        <v>321</v>
      </c>
      <c r="I5" s="58" t="s">
        <v>347</v>
      </c>
      <c r="J5" s="59" t="s">
        <v>322</v>
      </c>
      <c r="K5" s="59" t="s">
        <v>323</v>
      </c>
      <c r="L5" s="58" t="s">
        <v>348</v>
      </c>
      <c r="M5" s="58" t="s">
        <v>324</v>
      </c>
      <c r="N5" s="59" t="s">
        <v>325</v>
      </c>
      <c r="O5" s="59" t="s">
        <v>326</v>
      </c>
      <c r="P5" s="58" t="s">
        <v>327</v>
      </c>
      <c r="Q5" s="60"/>
    </row>
    <row r="6" spans="2:20" ht="15.75">
      <c r="B6" s="62" t="s">
        <v>349</v>
      </c>
      <c r="C6" s="62"/>
      <c r="D6" s="63"/>
      <c r="E6" s="63"/>
      <c r="F6" s="63"/>
      <c r="G6" s="63"/>
      <c r="H6" s="64"/>
      <c r="I6" s="65"/>
      <c r="J6" s="64"/>
      <c r="K6" s="64"/>
      <c r="L6" s="63"/>
      <c r="M6" s="63"/>
      <c r="N6" s="64"/>
      <c r="O6" s="64"/>
      <c r="P6" s="63"/>
    </row>
    <row r="7" spans="2:20">
      <c r="B7" s="66" t="s">
        <v>350</v>
      </c>
      <c r="C7" s="67" t="s">
        <v>351</v>
      </c>
      <c r="D7" s="68" t="s">
        <v>352</v>
      </c>
      <c r="E7" s="136" t="s">
        <v>353</v>
      </c>
      <c r="F7" s="68" t="s">
        <v>354</v>
      </c>
      <c r="G7" s="68" t="s">
        <v>355</v>
      </c>
      <c r="H7" s="69">
        <f>ROUND(J7/I7,-2)</f>
        <v>9259300</v>
      </c>
      <c r="I7" s="70">
        <v>1.2E-2</v>
      </c>
      <c r="J7" s="71">
        <f t="shared" ref="J7:J10" si="0">M7/L7</f>
        <v>111111.11111111111</v>
      </c>
      <c r="K7" s="71" t="s">
        <v>193</v>
      </c>
      <c r="L7" s="72">
        <v>1.8</v>
      </c>
      <c r="M7" s="73">
        <v>200000</v>
      </c>
      <c r="N7" s="74">
        <f>J7*25%</f>
        <v>27777.777777777777</v>
      </c>
      <c r="O7" s="74">
        <f>M7/P7</f>
        <v>1000</v>
      </c>
      <c r="P7" s="75">
        <v>200</v>
      </c>
      <c r="Q7" s="76"/>
    </row>
    <row r="8" spans="2:20">
      <c r="B8" s="66" t="s">
        <v>356</v>
      </c>
      <c r="C8" s="67" t="s">
        <v>357</v>
      </c>
      <c r="D8" s="68" t="s">
        <v>352</v>
      </c>
      <c r="E8" s="137"/>
      <c r="F8" s="68" t="s">
        <v>358</v>
      </c>
      <c r="G8" s="68" t="s">
        <v>359</v>
      </c>
      <c r="H8" s="69">
        <f>K8/I8</f>
        <v>1025000</v>
      </c>
      <c r="I8" s="70">
        <v>0.4</v>
      </c>
      <c r="J8" s="77">
        <f>K8*1.2%</f>
        <v>4920</v>
      </c>
      <c r="K8" s="71">
        <f>M8/L8</f>
        <v>410000</v>
      </c>
      <c r="L8" s="72">
        <v>0.5</v>
      </c>
      <c r="M8" s="73">
        <v>205000</v>
      </c>
      <c r="N8" s="74">
        <f>J8*40%</f>
        <v>1968</v>
      </c>
      <c r="O8" s="74">
        <f>M8/P8</f>
        <v>1366.6666666666667</v>
      </c>
      <c r="P8" s="78">
        <v>150</v>
      </c>
      <c r="Q8" s="76"/>
    </row>
    <row r="9" spans="2:20">
      <c r="B9" s="66" t="s">
        <v>360</v>
      </c>
      <c r="C9" s="79" t="s">
        <v>361</v>
      </c>
      <c r="D9" s="68" t="s">
        <v>352</v>
      </c>
      <c r="E9" s="137"/>
      <c r="F9" s="68" t="s">
        <v>362</v>
      </c>
      <c r="G9" s="68" t="s">
        <v>363</v>
      </c>
      <c r="H9" s="80">
        <f>M9/L9*1000</f>
        <v>2000000</v>
      </c>
      <c r="I9" s="70">
        <v>1.4999999999999999E-2</v>
      </c>
      <c r="J9" s="69">
        <f>H9*I9</f>
        <v>30000</v>
      </c>
      <c r="K9" s="71" t="s">
        <v>193</v>
      </c>
      <c r="L9" s="72">
        <v>100</v>
      </c>
      <c r="M9" s="73">
        <v>200000</v>
      </c>
      <c r="N9" s="74">
        <f>J9*20%</f>
        <v>6000</v>
      </c>
      <c r="O9" s="74">
        <f>M9/P9</f>
        <v>1000</v>
      </c>
      <c r="P9" s="78">
        <v>200</v>
      </c>
      <c r="Q9" s="76"/>
    </row>
    <row r="10" spans="2:20" ht="45">
      <c r="B10" s="81" t="s">
        <v>364</v>
      </c>
      <c r="C10" s="82" t="s">
        <v>365</v>
      </c>
      <c r="D10" s="68" t="s">
        <v>352</v>
      </c>
      <c r="E10" s="137"/>
      <c r="F10" s="83" t="s">
        <v>366</v>
      </c>
      <c r="G10" s="68" t="s">
        <v>355</v>
      </c>
      <c r="H10" s="74">
        <f>ROUND(J10/I10,-2)</f>
        <v>2500000</v>
      </c>
      <c r="I10" s="84">
        <v>0.01</v>
      </c>
      <c r="J10" s="71">
        <f t="shared" si="0"/>
        <v>25000</v>
      </c>
      <c r="K10" s="71" t="s">
        <v>193</v>
      </c>
      <c r="L10" s="85">
        <v>4</v>
      </c>
      <c r="M10" s="86">
        <v>100000</v>
      </c>
      <c r="N10" s="74">
        <f>J10*50%</f>
        <v>12500</v>
      </c>
      <c r="O10" s="74">
        <f>M10/P10</f>
        <v>285.71428571428572</v>
      </c>
      <c r="P10" s="78">
        <v>350</v>
      </c>
      <c r="Q10" s="76"/>
    </row>
    <row r="11" spans="2:20" s="90" customFormat="1">
      <c r="B11" s="81" t="s">
        <v>367</v>
      </c>
      <c r="C11" s="67" t="s">
        <v>368</v>
      </c>
      <c r="D11" s="68" t="s">
        <v>352</v>
      </c>
      <c r="E11" s="137"/>
      <c r="F11" s="68" t="s">
        <v>369</v>
      </c>
      <c r="G11" s="68" t="s">
        <v>370</v>
      </c>
      <c r="H11" s="71" t="s">
        <v>193</v>
      </c>
      <c r="I11" s="87" t="s">
        <v>193</v>
      </c>
      <c r="J11" s="80" t="s">
        <v>193</v>
      </c>
      <c r="K11" s="80" t="s">
        <v>193</v>
      </c>
      <c r="L11" s="72">
        <v>200</v>
      </c>
      <c r="M11" s="86">
        <v>50000</v>
      </c>
      <c r="N11" s="74" t="s">
        <v>193</v>
      </c>
      <c r="O11" s="88">
        <f t="shared" ref="O11:O13" si="1">M11/P11</f>
        <v>250</v>
      </c>
      <c r="P11" s="78">
        <f t="shared" ref="P11:P13" si="2">L11</f>
        <v>200</v>
      </c>
      <c r="Q11" s="89"/>
    </row>
    <row r="12" spans="2:20" s="90" customFormat="1">
      <c r="B12" s="81" t="s">
        <v>371</v>
      </c>
      <c r="C12" s="67" t="s">
        <v>368</v>
      </c>
      <c r="D12" s="68" t="s">
        <v>352</v>
      </c>
      <c r="E12" s="137"/>
      <c r="F12" s="68" t="s">
        <v>369</v>
      </c>
      <c r="G12" s="68" t="s">
        <v>370</v>
      </c>
      <c r="H12" s="71" t="s">
        <v>193</v>
      </c>
      <c r="I12" s="71" t="s">
        <v>193</v>
      </c>
      <c r="J12" s="71" t="s">
        <v>193</v>
      </c>
      <c r="K12" s="80" t="s">
        <v>193</v>
      </c>
      <c r="L12" s="72">
        <v>200</v>
      </c>
      <c r="M12" s="86">
        <v>50000</v>
      </c>
      <c r="N12" s="74" t="s">
        <v>193</v>
      </c>
      <c r="O12" s="88">
        <f t="shared" si="1"/>
        <v>250</v>
      </c>
      <c r="P12" s="78">
        <f t="shared" si="2"/>
        <v>200</v>
      </c>
      <c r="Q12" s="91"/>
    </row>
    <row r="13" spans="2:20">
      <c r="B13" s="81" t="s">
        <v>372</v>
      </c>
      <c r="C13" s="82" t="s">
        <v>368</v>
      </c>
      <c r="D13" s="92" t="s">
        <v>352</v>
      </c>
      <c r="E13" s="138"/>
      <c r="F13" s="92" t="s">
        <v>369</v>
      </c>
      <c r="G13" s="93" t="s">
        <v>370</v>
      </c>
      <c r="H13" s="71" t="s">
        <v>193</v>
      </c>
      <c r="I13" s="71" t="s">
        <v>193</v>
      </c>
      <c r="J13" s="71" t="s">
        <v>193</v>
      </c>
      <c r="K13" s="71" t="s">
        <v>193</v>
      </c>
      <c r="L13" s="85">
        <v>200</v>
      </c>
      <c r="M13" s="86">
        <v>50000</v>
      </c>
      <c r="N13" s="74" t="s">
        <v>193</v>
      </c>
      <c r="O13" s="88">
        <f t="shared" si="1"/>
        <v>250</v>
      </c>
      <c r="P13" s="78">
        <f t="shared" si="2"/>
        <v>200</v>
      </c>
    </row>
    <row r="14" spans="2:20" s="54" customFormat="1" ht="15.75">
      <c r="B14" s="94"/>
      <c r="C14" s="94"/>
      <c r="D14" s="94"/>
      <c r="E14" s="94"/>
      <c r="F14" s="94"/>
      <c r="G14" s="94" t="s">
        <v>373</v>
      </c>
      <c r="H14" s="95">
        <f>SUM(H7:H13)</f>
        <v>14784300</v>
      </c>
      <c r="I14" s="96"/>
      <c r="J14" s="95">
        <f>SUM(J7:J13)</f>
        <v>171031.11111111112</v>
      </c>
      <c r="K14" s="95">
        <f>SUM(K7:K13)</f>
        <v>410000</v>
      </c>
      <c r="L14" s="97"/>
      <c r="M14" s="98">
        <f>SUM(M7:M13)</f>
        <v>855000</v>
      </c>
      <c r="N14" s="95">
        <f>SUM(N7:N13)</f>
        <v>48245.777777777781</v>
      </c>
      <c r="O14" s="95">
        <f>SUM(O7:O13)</f>
        <v>4402.3809523809523</v>
      </c>
      <c r="P14" s="98">
        <f>M14/O14</f>
        <v>194.21308815575986</v>
      </c>
    </row>
    <row r="15" spans="2:20">
      <c r="H15" s="99"/>
      <c r="L15" s="56"/>
      <c r="M15" s="56"/>
    </row>
    <row r="16" spans="2:20" s="108" customFormat="1" ht="15.75">
      <c r="B16" s="100" t="s">
        <v>331</v>
      </c>
      <c r="C16" s="101">
        <f>M14</f>
        <v>855000</v>
      </c>
      <c r="D16" s="102"/>
      <c r="E16" s="103"/>
      <c r="F16" s="104"/>
      <c r="G16" s="105"/>
      <c r="H16" s="106"/>
      <c r="I16" s="106"/>
      <c r="J16" s="106"/>
      <c r="K16" s="106"/>
      <c r="L16" s="105"/>
      <c r="M16" s="106"/>
      <c r="N16" s="106"/>
      <c r="O16" s="106"/>
      <c r="P16" s="107"/>
      <c r="Q16" s="106"/>
      <c r="R16" s="105"/>
      <c r="S16" s="106"/>
      <c r="T16" s="107"/>
    </row>
    <row r="17" spans="1:20" s="108" customFormat="1" ht="15.75">
      <c r="B17" s="100" t="s">
        <v>332</v>
      </c>
      <c r="C17" s="101">
        <f>C16*2.5%</f>
        <v>21375</v>
      </c>
      <c r="D17" s="109"/>
      <c r="E17" s="103"/>
      <c r="F17" s="104"/>
      <c r="G17" s="105"/>
      <c r="H17" s="106"/>
      <c r="I17" s="106"/>
      <c r="J17" s="106"/>
      <c r="K17" s="106"/>
      <c r="L17" s="105"/>
      <c r="M17" s="106"/>
      <c r="N17" s="106"/>
      <c r="O17" s="106"/>
      <c r="P17" s="107"/>
      <c r="Q17" s="110"/>
      <c r="R17" s="105"/>
      <c r="S17" s="106"/>
      <c r="T17" s="107"/>
    </row>
    <row r="18" spans="1:20" s="108" customFormat="1" ht="15.75">
      <c r="B18" s="100" t="s">
        <v>333</v>
      </c>
      <c r="C18" s="101">
        <f>(C16+C17)*18%</f>
        <v>157747.5</v>
      </c>
      <c r="D18" s="102"/>
      <c r="E18" s="103"/>
      <c r="F18" s="103"/>
      <c r="G18" s="105"/>
      <c r="H18" s="106"/>
      <c r="I18" s="106"/>
      <c r="J18" s="106"/>
      <c r="K18" s="106"/>
      <c r="L18" s="105"/>
      <c r="M18" s="106"/>
      <c r="N18" s="106"/>
      <c r="O18" s="106"/>
      <c r="P18" s="107"/>
      <c r="Q18" s="110"/>
      <c r="R18" s="105"/>
      <c r="S18" s="106"/>
      <c r="T18" s="107"/>
    </row>
    <row r="19" spans="1:20" s="108" customFormat="1" ht="15.75">
      <c r="B19" s="100" t="s">
        <v>334</v>
      </c>
      <c r="C19" s="101">
        <f>SUM(C16:C18)</f>
        <v>1034122.5</v>
      </c>
      <c r="D19" s="111"/>
      <c r="E19" s="103"/>
      <c r="F19" s="103"/>
      <c r="G19" s="105"/>
      <c r="H19" s="106"/>
      <c r="I19" s="106"/>
      <c r="J19" s="106"/>
      <c r="K19" s="106"/>
      <c r="L19" s="105"/>
      <c r="M19" s="106"/>
      <c r="N19" s="106"/>
      <c r="O19" s="106"/>
      <c r="P19" s="107"/>
      <c r="Q19" s="110"/>
      <c r="R19" s="105"/>
      <c r="S19" s="106"/>
      <c r="T19" s="107"/>
    </row>
    <row r="21" spans="1:20" ht="15.75">
      <c r="A21" s="112"/>
      <c r="B21" s="113" t="s">
        <v>374</v>
      </c>
    </row>
    <row r="22" spans="1:20" ht="15.75">
      <c r="A22" s="114">
        <v>1</v>
      </c>
      <c r="B22" s="114" t="s">
        <v>375</v>
      </c>
    </row>
    <row r="23" spans="1:20" ht="15.75">
      <c r="A23" s="114">
        <v>2</v>
      </c>
      <c r="B23" s="114" t="s">
        <v>376</v>
      </c>
    </row>
  </sheetData>
  <mergeCells count="1">
    <mergeCell ref="E7:E13"/>
  </mergeCells>
  <hyperlinks>
    <hyperlink ref="C9" location="'Facebook Targeting'!A1" display="Refer Facebook Targeting Sheet"/>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P24"/>
  <sheetViews>
    <sheetView workbookViewId="0">
      <selection activeCell="B7" sqref="B7"/>
    </sheetView>
  </sheetViews>
  <sheetFormatPr defaultColWidth="7.85546875" defaultRowHeight="15"/>
  <cols>
    <col min="1" max="1" width="3.140625" style="51" customWidth="1"/>
    <col min="2" max="2" width="23" style="51" customWidth="1"/>
    <col min="3" max="3" width="47.7109375" style="51" customWidth="1"/>
    <col min="4" max="4" width="20.7109375" style="54" customWidth="1"/>
    <col min="5" max="5" width="30.42578125" style="54" customWidth="1"/>
    <col min="6" max="6" width="12.42578125" style="54" customWidth="1"/>
    <col min="7" max="7" width="23.140625" style="116" customWidth="1"/>
    <col min="8" max="8" width="14.140625" style="56" customWidth="1"/>
    <col min="9" max="9" width="20.28515625" style="55" customWidth="1"/>
    <col min="10" max="10" width="15.5703125" style="115" customWidth="1"/>
    <col min="11" max="11" width="17.5703125" style="51" customWidth="1"/>
    <col min="12" max="12" width="14.5703125" style="116" customWidth="1"/>
    <col min="13" max="16384" width="7.85546875" style="51"/>
  </cols>
  <sheetData>
    <row r="4" spans="1:16" s="61" customFormat="1" ht="31.5">
      <c r="B4" s="58" t="s">
        <v>341</v>
      </c>
      <c r="C4" s="58" t="s">
        <v>342</v>
      </c>
      <c r="D4" s="58" t="s">
        <v>343</v>
      </c>
      <c r="E4" s="58" t="s">
        <v>345</v>
      </c>
      <c r="F4" s="58" t="s">
        <v>346</v>
      </c>
      <c r="G4" s="59" t="s">
        <v>321</v>
      </c>
      <c r="H4" s="58" t="s">
        <v>377</v>
      </c>
      <c r="I4" s="59" t="s">
        <v>337</v>
      </c>
      <c r="J4" s="58" t="s">
        <v>348</v>
      </c>
      <c r="K4" s="58" t="s">
        <v>324</v>
      </c>
      <c r="L4" s="59" t="s">
        <v>325</v>
      </c>
    </row>
    <row r="5" spans="1:16" ht="15.75">
      <c r="B5" s="62" t="s">
        <v>378</v>
      </c>
      <c r="C5" s="62"/>
      <c r="D5" s="63"/>
      <c r="E5" s="63"/>
      <c r="F5" s="63"/>
      <c r="G5" s="117"/>
      <c r="H5" s="65"/>
      <c r="I5" s="117"/>
      <c r="J5" s="62"/>
      <c r="K5" s="62"/>
      <c r="L5" s="117"/>
    </row>
    <row r="6" spans="1:16" ht="30">
      <c r="B6" s="66" t="s">
        <v>379</v>
      </c>
      <c r="C6" s="67" t="s">
        <v>380</v>
      </c>
      <c r="D6" s="68" t="s">
        <v>352</v>
      </c>
      <c r="E6" s="118" t="s">
        <v>381</v>
      </c>
      <c r="F6" s="68" t="s">
        <v>363</v>
      </c>
      <c r="G6" s="119">
        <f>K6/J6*1000</f>
        <v>1000000</v>
      </c>
      <c r="H6" s="70">
        <v>2E-3</v>
      </c>
      <c r="I6" s="77">
        <f>G6*H6</f>
        <v>2000</v>
      </c>
      <c r="J6" s="72">
        <v>150</v>
      </c>
      <c r="K6" s="73">
        <v>150000</v>
      </c>
      <c r="L6" s="74">
        <f>I6*50%</f>
        <v>1000</v>
      </c>
    </row>
    <row r="7" spans="1:16" ht="60">
      <c r="B7" s="66" t="s">
        <v>382</v>
      </c>
      <c r="C7" s="67" t="s">
        <v>383</v>
      </c>
      <c r="D7" s="68" t="s">
        <v>352</v>
      </c>
      <c r="E7" s="118" t="s">
        <v>384</v>
      </c>
      <c r="F7" s="68" t="s">
        <v>363</v>
      </c>
      <c r="G7" s="119">
        <f>K7/J7*1000</f>
        <v>789473.68421052641</v>
      </c>
      <c r="H7" s="70">
        <v>2E-3</v>
      </c>
      <c r="I7" s="77">
        <f>G7*H7</f>
        <v>1578.9473684210529</v>
      </c>
      <c r="J7" s="72">
        <v>190</v>
      </c>
      <c r="K7" s="73">
        <v>150000</v>
      </c>
      <c r="L7" s="74">
        <f>I7*50%</f>
        <v>789.47368421052647</v>
      </c>
    </row>
    <row r="8" spans="1:16" ht="15.75">
      <c r="B8" s="120"/>
      <c r="C8" s="120"/>
      <c r="D8" s="120"/>
      <c r="E8" s="120"/>
      <c r="F8" s="94" t="s">
        <v>373</v>
      </c>
      <c r="G8" s="95">
        <f>SUM(G6:G7)</f>
        <v>1789473.6842105263</v>
      </c>
      <c r="H8" s="96"/>
      <c r="I8" s="95">
        <f>SUM(I6:I7)</f>
        <v>3578.9473684210529</v>
      </c>
      <c r="J8" s="97"/>
      <c r="K8" s="98">
        <f>SUM(K6:K7)</f>
        <v>300000</v>
      </c>
      <c r="L8" s="95">
        <f>SUM(L6:L7)</f>
        <v>1789.4736842105265</v>
      </c>
    </row>
    <row r="9" spans="1:16">
      <c r="G9" s="121"/>
      <c r="I9" s="116"/>
      <c r="J9" s="122"/>
      <c r="K9" s="122"/>
      <c r="L9" s="55"/>
    </row>
    <row r="10" spans="1:16" s="108" customFormat="1" ht="15.75">
      <c r="B10" s="100" t="s">
        <v>331</v>
      </c>
      <c r="C10" s="101">
        <f>K8</f>
        <v>300000</v>
      </c>
      <c r="D10" s="102"/>
      <c r="E10" s="104"/>
      <c r="F10" s="105"/>
      <c r="G10" s="106"/>
      <c r="H10" s="106"/>
      <c r="I10" s="106"/>
      <c r="J10" s="105"/>
      <c r="K10" s="106"/>
      <c r="L10" s="106"/>
      <c r="M10" s="106"/>
      <c r="N10" s="105"/>
      <c r="O10" s="106"/>
      <c r="P10" s="107"/>
    </row>
    <row r="11" spans="1:16" s="108" customFormat="1" ht="15.75">
      <c r="B11" s="100" t="s">
        <v>332</v>
      </c>
      <c r="C11" s="101">
        <f>C10*2.5%</f>
        <v>7500</v>
      </c>
      <c r="D11" s="109"/>
      <c r="E11" s="104"/>
      <c r="F11" s="105"/>
      <c r="G11" s="106"/>
      <c r="H11" s="106"/>
      <c r="I11" s="106"/>
      <c r="J11" s="105"/>
      <c r="K11" s="106"/>
      <c r="L11" s="106"/>
      <c r="M11" s="110"/>
      <c r="N11" s="105"/>
      <c r="O11" s="106"/>
      <c r="P11" s="107"/>
    </row>
    <row r="12" spans="1:16" s="108" customFormat="1" ht="15.75">
      <c r="B12" s="100" t="s">
        <v>333</v>
      </c>
      <c r="C12" s="101">
        <f>(C10+C11)*18%</f>
        <v>55350</v>
      </c>
      <c r="D12" s="102"/>
      <c r="E12" s="103"/>
      <c r="F12" s="105"/>
      <c r="G12" s="106"/>
      <c r="H12" s="106"/>
      <c r="I12" s="106"/>
      <c r="J12" s="105"/>
      <c r="K12" s="106"/>
      <c r="L12" s="106"/>
      <c r="M12" s="110"/>
      <c r="N12" s="105"/>
      <c r="O12" s="106"/>
      <c r="P12" s="107"/>
    </row>
    <row r="13" spans="1:16" s="108" customFormat="1" ht="15.75">
      <c r="B13" s="100" t="s">
        <v>334</v>
      </c>
      <c r="C13" s="101">
        <f>SUM(C10:C12)</f>
        <v>362850</v>
      </c>
      <c r="D13" s="111"/>
      <c r="E13" s="103"/>
      <c r="F13" s="105"/>
      <c r="G13" s="106"/>
      <c r="H13" s="106"/>
      <c r="I13" s="106"/>
      <c r="J13" s="105"/>
      <c r="K13" s="106"/>
      <c r="L13" s="106"/>
      <c r="M13" s="110"/>
      <c r="N13" s="105"/>
      <c r="O13" s="106"/>
      <c r="P13" s="107"/>
    </row>
    <row r="15" spans="1:16" ht="15.75">
      <c r="A15" s="112"/>
      <c r="B15" s="113" t="s">
        <v>374</v>
      </c>
    </row>
    <row r="16" spans="1:16" ht="15.75">
      <c r="A16" s="114">
        <v>1</v>
      </c>
      <c r="B16" s="114" t="s">
        <v>375</v>
      </c>
    </row>
    <row r="17" spans="1:12" ht="15.75">
      <c r="A17" s="114">
        <v>2</v>
      </c>
      <c r="B17" s="114" t="s">
        <v>376</v>
      </c>
    </row>
    <row r="20" spans="1:12">
      <c r="C20" s="54"/>
      <c r="G20" s="55"/>
      <c r="H20" s="54"/>
      <c r="J20" s="54"/>
      <c r="K20" s="54"/>
      <c r="L20" s="55"/>
    </row>
    <row r="21" spans="1:12">
      <c r="C21" s="54"/>
      <c r="G21" s="55"/>
      <c r="H21" s="54"/>
      <c r="J21" s="54"/>
      <c r="K21" s="54"/>
      <c r="L21" s="55"/>
    </row>
    <row r="22" spans="1:12">
      <c r="C22" s="54"/>
      <c r="G22" s="55"/>
      <c r="H22" s="54"/>
      <c r="J22" s="54"/>
      <c r="K22" s="54"/>
      <c r="L22" s="55"/>
    </row>
    <row r="23" spans="1:12">
      <c r="C23" s="54"/>
      <c r="G23" s="55"/>
      <c r="H23" s="54"/>
      <c r="J23" s="54"/>
      <c r="K23" s="54"/>
      <c r="L23" s="55"/>
    </row>
    <row r="24" spans="1:12">
      <c r="C24" s="54"/>
      <c r="G24" s="55"/>
      <c r="H24" s="54"/>
      <c r="J24" s="54"/>
      <c r="K24" s="54"/>
      <c r="L24" s="5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Facebook</vt:lpstr>
      <vt:lpstr>Sheet1</vt:lpstr>
      <vt:lpstr>Twitter</vt:lpstr>
      <vt:lpstr>Digital media plan</vt:lpstr>
      <vt:lpstr>Performance_Campaign 1_Sample</vt:lpstr>
      <vt:lpstr>Branding Plan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FARHEEN RAHMAN [ CVBU, Sales &amp; Marketing, Kolkata ]</dc:creator>
  <cp:lastModifiedBy>admin</cp:lastModifiedBy>
  <dcterms:created xsi:type="dcterms:W3CDTF">2022-03-04T06:34:51Z</dcterms:created>
  <dcterms:modified xsi:type="dcterms:W3CDTF">2024-06-09T11:40:06Z</dcterms:modified>
</cp:coreProperties>
</file>