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filterPrivacy="1"/>
  <xr:revisionPtr revIDLastSave="0" documentId="13_ncr:1_{0C0D0F05-F357-48D6-845A-A1D01CC2C48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PR" sheetId="1" r:id="rId1"/>
    <sheet name="Utility valu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2" l="1"/>
  <c r="F14" i="2"/>
  <c r="F12" i="2"/>
  <c r="E13" i="2"/>
  <c r="E14" i="2"/>
  <c r="E12" i="2"/>
  <c r="D13" i="2"/>
  <c r="D14" i="2"/>
  <c r="D12" i="2"/>
  <c r="E9" i="1"/>
  <c r="E10" i="1"/>
  <c r="E11" i="1"/>
  <c r="H11" i="1" s="1"/>
  <c r="E8" i="1"/>
  <c r="H8" i="1" s="1"/>
  <c r="H9" i="1" l="1"/>
  <c r="E13" i="1"/>
  <c r="H10" i="1"/>
  <c r="H16" i="1" s="1"/>
  <c r="I8" i="1" s="1"/>
  <c r="F10" i="1" l="1"/>
  <c r="G16" i="1"/>
  <c r="F9" i="1"/>
  <c r="I11" i="1"/>
  <c r="F11" i="1"/>
  <c r="F8" i="1"/>
  <c r="G11" i="1"/>
  <c r="G9" i="1"/>
  <c r="G8" i="1"/>
  <c r="G10" i="1"/>
  <c r="I10" i="1"/>
  <c r="I9" i="1"/>
  <c r="I17" i="1" l="1"/>
  <c r="G14" i="1"/>
  <c r="G15" i="1" s="1"/>
</calcChain>
</file>

<file path=xl/sharedStrings.xml><?xml version="1.0" encoding="utf-8"?>
<sst xmlns="http://schemas.openxmlformats.org/spreadsheetml/2006/main" count="43" uniqueCount="37">
  <si>
    <t>Rates of return expressed as decimals</t>
  </si>
  <si>
    <t xml:space="preserve">              Purchase Price =</t>
  </si>
  <si>
    <t xml:space="preserve">T-bill Rate = </t>
  </si>
  <si>
    <t>Squared</t>
  </si>
  <si>
    <t>State of the</t>
  </si>
  <si>
    <t>Year-end</t>
  </si>
  <si>
    <t>Cash</t>
  </si>
  <si>
    <t>Deviations</t>
  </si>
  <si>
    <t>Excess</t>
  </si>
  <si>
    <t>Economy</t>
  </si>
  <si>
    <t>Probability</t>
  </si>
  <si>
    <t>Price</t>
  </si>
  <si>
    <t>Dividends</t>
  </si>
  <si>
    <t>HPR</t>
  </si>
  <si>
    <t>from Mean</t>
  </si>
  <si>
    <t>Returns</t>
  </si>
  <si>
    <t>Excellent</t>
  </si>
  <si>
    <t>Good</t>
  </si>
  <si>
    <t>Poor</t>
  </si>
  <si>
    <t>Crash</t>
  </si>
  <si>
    <t>Expected Value (mean)</t>
  </si>
  <si>
    <t>Variance of HPR</t>
  </si>
  <si>
    <t>Standard Deviation of HPR</t>
  </si>
  <si>
    <t>Risk Premium</t>
  </si>
  <si>
    <t>Available risky portfolios</t>
  </si>
  <si>
    <t>Portfolio</t>
  </si>
  <si>
    <t>Expected Return</t>
  </si>
  <si>
    <t>Risk (SD)</t>
  </si>
  <si>
    <t>L (low risk)</t>
  </si>
  <si>
    <t>M (medium risk)</t>
  </si>
  <si>
    <t>H (high risk)</t>
  </si>
  <si>
    <t xml:space="preserve">Risk free rate </t>
  </si>
  <si>
    <t>Investor Risk Aversion (A)</t>
  </si>
  <si>
    <t>Utility score of L</t>
  </si>
  <si>
    <t>Utility score of M</t>
  </si>
  <si>
    <t>Utility score of H</t>
  </si>
  <si>
    <t>Utility scores of alternative portfolios for investors with varying degrees of risk aversion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</si>
</sst>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_);[Red]\(&quot;$&quot;#,##0\)"/>
    <numFmt numFmtId="165" formatCode="0.0000"/>
    <numFmt numFmtId="166" formatCode="0.000"/>
    <numFmt numFmtId="167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28"/>
      <name val="Arial"/>
      <family val="2"/>
    </font>
    <font>
      <sz val="10"/>
      <name val="Palatino"/>
    </font>
    <font>
      <sz val="11"/>
      <name val="Palatino"/>
    </font>
    <font>
      <sz val="10"/>
      <name val="Arial"/>
      <family val="2"/>
    </font>
    <font>
      <sz val="9"/>
      <name val="Palatino"/>
    </font>
    <font>
      <i/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165" fontId="3" fillId="2" borderId="1" applyFont="0" applyFill="0" applyBorder="0" applyAlignment="0">
      <alignment horizontal="center"/>
    </xf>
    <xf numFmtId="0" fontId="4" fillId="0" borderId="0"/>
    <xf numFmtId="9" fontId="4" fillId="0" borderId="0" applyFont="0" applyFill="0" applyBorder="0" applyAlignment="0" applyProtection="0"/>
  </cellStyleXfs>
  <cellXfs count="84">
    <xf numFmtId="0" fontId="0" fillId="0" borderId="0" xfId="0"/>
    <xf numFmtId="166" fontId="4" fillId="0" borderId="12" xfId="4" applyNumberFormat="1" applyBorder="1"/>
    <xf numFmtId="0" fontId="4" fillId="0" borderId="12" xfId="4" applyBorder="1"/>
    <xf numFmtId="0" fontId="7" fillId="0" borderId="12" xfId="4" applyFont="1" applyBorder="1"/>
    <xf numFmtId="0" fontId="5" fillId="0" borderId="4" xfId="4" applyFont="1" applyBorder="1"/>
    <xf numFmtId="166" fontId="4" fillId="0" borderId="10" xfId="4" applyNumberFormat="1" applyBorder="1"/>
    <xf numFmtId="2" fontId="4" fillId="0" borderId="0" xfId="5" applyNumberFormat="1"/>
    <xf numFmtId="0" fontId="4" fillId="0" borderId="0" xfId="4"/>
    <xf numFmtId="0" fontId="5" fillId="0" borderId="8" xfId="4" applyFont="1" applyBorder="1"/>
    <xf numFmtId="0" fontId="5" fillId="0" borderId="2" xfId="4" applyFont="1" applyBorder="1"/>
    <xf numFmtId="0" fontId="5" fillId="0" borderId="4" xfId="4" applyFont="1" applyBorder="1" applyAlignment="1">
      <alignment horizontal="center"/>
    </xf>
    <xf numFmtId="0" fontId="5" fillId="0" borderId="12" xfId="4" applyFont="1" applyBorder="1" applyAlignment="1">
      <alignment horizontal="center"/>
    </xf>
    <xf numFmtId="0" fontId="5" fillId="0" borderId="10" xfId="4" applyFont="1" applyBorder="1" applyAlignment="1">
      <alignment horizontal="center"/>
    </xf>
    <xf numFmtId="0" fontId="5" fillId="0" borderId="8" xfId="4" applyFont="1" applyBorder="1" applyAlignment="1">
      <alignment horizontal="center"/>
    </xf>
    <xf numFmtId="0" fontId="5" fillId="0" borderId="7" xfId="4" applyFont="1" applyBorder="1" applyAlignment="1">
      <alignment horizontal="center"/>
    </xf>
    <xf numFmtId="0" fontId="4" fillId="0" borderId="2" xfId="4" applyBorder="1"/>
    <xf numFmtId="0" fontId="4" fillId="0" borderId="11" xfId="4" applyBorder="1"/>
    <xf numFmtId="0" fontId="4" fillId="0" borderId="10" xfId="4" applyBorder="1"/>
    <xf numFmtId="0" fontId="4" fillId="0" borderId="8" xfId="4" applyBorder="1"/>
    <xf numFmtId="0" fontId="5" fillId="0" borderId="8" xfId="4" applyFont="1" applyBorder="1" applyAlignment="1">
      <alignment horizontal="left"/>
    </xf>
    <xf numFmtId="0" fontId="4" fillId="0" borderId="7" xfId="4" applyBorder="1"/>
    <xf numFmtId="0" fontId="6" fillId="0" borderId="11" xfId="4" applyFont="1" applyBorder="1"/>
    <xf numFmtId="0" fontId="8" fillId="0" borderId="2" xfId="4" applyFont="1" applyBorder="1"/>
    <xf numFmtId="0" fontId="0" fillId="0" borderId="0" xfId="0" applyAlignment="1">
      <alignment horizontal="center"/>
    </xf>
    <xf numFmtId="0" fontId="9" fillId="0" borderId="0" xfId="0" applyFont="1"/>
    <xf numFmtId="0" fontId="9" fillId="0" borderId="13" xfId="0" applyFont="1" applyBorder="1"/>
    <xf numFmtId="0" fontId="9" fillId="0" borderId="14" xfId="0" applyFont="1" applyBorder="1"/>
    <xf numFmtId="0" fontId="9" fillId="0" borderId="18" xfId="0" applyFont="1" applyBorder="1"/>
    <xf numFmtId="0" fontId="9" fillId="0" borderId="20" xfId="0" applyFont="1" applyBorder="1"/>
    <xf numFmtId="0" fontId="9" fillId="0" borderId="16" xfId="0" applyFont="1" applyBorder="1"/>
    <xf numFmtId="0" fontId="9" fillId="0" borderId="12" xfId="0" applyFont="1" applyBorder="1"/>
    <xf numFmtId="0" fontId="9" fillId="0" borderId="17" xfId="0" applyFont="1" applyBorder="1"/>
    <xf numFmtId="0" fontId="9" fillId="0" borderId="26" xfId="0" applyFont="1" applyBorder="1" applyAlignment="1">
      <alignment horizontal="center"/>
    </xf>
    <xf numFmtId="0" fontId="9" fillId="0" borderId="25" xfId="0" applyFont="1" applyBorder="1"/>
    <xf numFmtId="0" fontId="9" fillId="0" borderId="25" xfId="0" applyFont="1" applyBorder="1" applyAlignment="1">
      <alignment horizontal="center"/>
    </xf>
    <xf numFmtId="166" fontId="4" fillId="3" borderId="2" xfId="5" applyNumberFormat="1" applyFill="1" applyBorder="1"/>
    <xf numFmtId="166" fontId="4" fillId="3" borderId="3" xfId="4" applyNumberFormat="1" applyFill="1" applyBorder="1"/>
    <xf numFmtId="166" fontId="4" fillId="3" borderId="8" xfId="5" applyNumberFormat="1" applyFill="1" applyBorder="1"/>
    <xf numFmtId="166" fontId="4" fillId="3" borderId="9" xfId="4" applyNumberFormat="1" applyFill="1" applyBorder="1"/>
    <xf numFmtId="166" fontId="4" fillId="3" borderId="4" xfId="5" applyNumberFormat="1" applyFill="1" applyBorder="1"/>
    <xf numFmtId="166" fontId="4" fillId="3" borderId="5" xfId="4" applyNumberFormat="1" applyFill="1" applyBorder="1"/>
    <xf numFmtId="166" fontId="4" fillId="3" borderId="0" xfId="5" applyNumberFormat="1" applyFill="1"/>
    <xf numFmtId="166" fontId="4" fillId="3" borderId="6" xfId="4" applyNumberFormat="1" applyFill="1" applyBorder="1"/>
    <xf numFmtId="2" fontId="4" fillId="0" borderId="11" xfId="4" applyNumberFormat="1" applyBorder="1"/>
    <xf numFmtId="2" fontId="4" fillId="0" borderId="12" xfId="4" applyNumberFormat="1" applyBorder="1"/>
    <xf numFmtId="9" fontId="9" fillId="0" borderId="0" xfId="1" applyFont="1" applyFill="1" applyAlignment="1">
      <alignment horizontal="center"/>
    </xf>
    <xf numFmtId="9" fontId="9" fillId="0" borderId="19" xfId="1" applyFont="1" applyFill="1" applyBorder="1" applyAlignment="1">
      <alignment horizontal="center"/>
    </xf>
    <xf numFmtId="9" fontId="9" fillId="0" borderId="1" xfId="1" applyFont="1" applyFill="1" applyBorder="1" applyAlignment="1">
      <alignment horizontal="center"/>
    </xf>
    <xf numFmtId="9" fontId="9" fillId="0" borderId="21" xfId="1" applyFont="1" applyFill="1" applyBorder="1" applyAlignment="1">
      <alignment horizontal="center"/>
    </xf>
    <xf numFmtId="9" fontId="9" fillId="0" borderId="15" xfId="1" applyFont="1" applyFill="1" applyBorder="1" applyAlignment="1">
      <alignment horizontal="center"/>
    </xf>
    <xf numFmtId="167" fontId="9" fillId="0" borderId="9" xfId="0" applyNumberFormat="1" applyFont="1" applyBorder="1" applyAlignment="1">
      <alignment horizontal="center"/>
    </xf>
    <xf numFmtId="167" fontId="9" fillId="0" borderId="5" xfId="0" applyNumberFormat="1" applyFont="1" applyBorder="1" applyAlignment="1">
      <alignment horizontal="center"/>
    </xf>
    <xf numFmtId="165" fontId="9" fillId="3" borderId="9" xfId="0" applyNumberFormat="1" applyFont="1" applyFill="1" applyBorder="1" applyAlignment="1">
      <alignment horizontal="center"/>
    </xf>
    <xf numFmtId="166" fontId="9" fillId="3" borderId="19" xfId="0" applyNumberFormat="1" applyFont="1" applyFill="1" applyBorder="1" applyAlignment="1">
      <alignment horizontal="center"/>
    </xf>
    <xf numFmtId="165" fontId="9" fillId="3" borderId="5" xfId="0" applyNumberFormat="1" applyFont="1" applyFill="1" applyBorder="1" applyAlignment="1">
      <alignment horizontal="center"/>
    </xf>
    <xf numFmtId="166" fontId="9" fillId="3" borderId="21" xfId="0" applyNumberFormat="1" applyFont="1" applyFill="1" applyBorder="1" applyAlignment="1">
      <alignment horizontal="center"/>
    </xf>
    <xf numFmtId="166" fontId="10" fillId="3" borderId="19" xfId="0" applyNumberFormat="1" applyFont="1" applyFill="1" applyBorder="1" applyAlignment="1">
      <alignment horizontal="center"/>
    </xf>
    <xf numFmtId="165" fontId="10" fillId="3" borderId="9" xfId="0" applyNumberFormat="1" applyFont="1" applyFill="1" applyBorder="1" applyAlignment="1">
      <alignment horizontal="center"/>
    </xf>
    <xf numFmtId="165" fontId="10" fillId="3" borderId="5" xfId="0" applyNumberFormat="1" applyFont="1" applyFill="1" applyBorder="1" applyAlignment="1">
      <alignment horizontal="center"/>
    </xf>
    <xf numFmtId="0" fontId="5" fillId="0" borderId="0" xfId="4" applyFont="1" applyAlignment="1">
      <alignment horizontal="left"/>
    </xf>
    <xf numFmtId="164" fontId="4" fillId="0" borderId="0" xfId="4" applyNumberFormat="1"/>
    <xf numFmtId="0" fontId="5" fillId="0" borderId="0" xfId="4" applyFont="1" applyAlignment="1">
      <alignment horizontal="center"/>
    </xf>
    <xf numFmtId="2" fontId="4" fillId="0" borderId="0" xfId="4" applyNumberFormat="1"/>
    <xf numFmtId="2" fontId="4" fillId="0" borderId="0" xfId="5" applyNumberFormat="1" applyBorder="1"/>
    <xf numFmtId="166" fontId="4" fillId="0" borderId="0" xfId="5" applyNumberFormat="1" applyBorder="1"/>
    <xf numFmtId="0" fontId="7" fillId="0" borderId="0" xfId="4" applyFont="1"/>
    <xf numFmtId="166" fontId="4" fillId="3" borderId="0" xfId="5" applyNumberFormat="1" applyFill="1" applyBorder="1"/>
    <xf numFmtId="0" fontId="2" fillId="0" borderId="0" xfId="2"/>
    <xf numFmtId="166" fontId="4" fillId="3" borderId="11" xfId="5" applyNumberFormat="1" applyFill="1" applyBorder="1"/>
    <xf numFmtId="166" fontId="4" fillId="3" borderId="12" xfId="5" applyNumberFormat="1" applyFill="1" applyBorder="1"/>
    <xf numFmtId="2" fontId="5" fillId="0" borderId="10" xfId="5" applyNumberFormat="1" applyFont="1" applyFill="1" applyBorder="1" applyAlignment="1">
      <alignment horizontal="left"/>
    </xf>
    <xf numFmtId="166" fontId="4" fillId="3" borderId="3" xfId="5" applyNumberFormat="1" applyFill="1" applyBorder="1"/>
    <xf numFmtId="166" fontId="4" fillId="3" borderId="9" xfId="5" applyNumberFormat="1" applyFill="1" applyBorder="1"/>
    <xf numFmtId="166" fontId="4" fillId="3" borderId="5" xfId="5" applyNumberFormat="1" applyFill="1" applyBorder="1"/>
    <xf numFmtId="166" fontId="4" fillId="0" borderId="10" xfId="5" applyNumberFormat="1" applyBorder="1"/>
    <xf numFmtId="166" fontId="4" fillId="3" borderId="10" xfId="5" applyNumberFormat="1" applyFill="1" applyBorder="1"/>
    <xf numFmtId="0" fontId="4" fillId="0" borderId="6" xfId="4" applyBorder="1"/>
    <xf numFmtId="2" fontId="0" fillId="0" borderId="0" xfId="0" applyNumberFormat="1"/>
    <xf numFmtId="0" fontId="10" fillId="0" borderId="22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</cellXfs>
  <cellStyles count="6">
    <cellStyle name="0.00" xfId="3" xr:uid="{00000000-0005-0000-0000-00002F000000}"/>
    <cellStyle name="Normal" xfId="0" builtinId="0"/>
    <cellStyle name="Normal 2" xfId="4" xr:uid="{00000000-0005-0000-0000-000031000000}"/>
    <cellStyle name="Normal 3" xfId="2" xr:uid="{00000000-0005-0000-0000-000030000000}"/>
    <cellStyle name="Percent" xfId="1" builtinId="5"/>
    <cellStyle name="Percent 2" xfId="5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17"/>
  <sheetViews>
    <sheetView tabSelected="1" workbookViewId="0">
      <selection activeCell="K8" sqref="K8:M15"/>
    </sheetView>
  </sheetViews>
  <sheetFormatPr defaultRowHeight="14.5"/>
  <cols>
    <col min="1" max="1" width="32.1796875" bestFit="1" customWidth="1"/>
    <col min="3" max="3" width="12.1796875" customWidth="1"/>
    <col min="5" max="5" width="14.453125" customWidth="1"/>
    <col min="6" max="6" width="10.453125" customWidth="1"/>
    <col min="7" max="7" width="10" customWidth="1"/>
    <col min="8" max="8" width="0" hidden="1" customWidth="1"/>
    <col min="9" max="9" width="12.7265625" hidden="1" customWidth="1"/>
  </cols>
  <sheetData>
    <row r="2" spans="1:13">
      <c r="A2" s="22" t="s">
        <v>0</v>
      </c>
      <c r="B2" s="21"/>
      <c r="C2" s="16"/>
      <c r="D2" s="16"/>
      <c r="E2" s="16"/>
      <c r="F2" s="16"/>
      <c r="G2" s="20"/>
      <c r="H2" s="16"/>
      <c r="I2" s="20"/>
    </row>
    <row r="3" spans="1:13">
      <c r="A3" s="19" t="s">
        <v>1</v>
      </c>
      <c r="B3" s="59"/>
      <c r="C3" s="60">
        <v>100</v>
      </c>
      <c r="D3" s="7"/>
      <c r="E3" s="59" t="s">
        <v>2</v>
      </c>
      <c r="F3" s="59"/>
      <c r="G3" s="70">
        <v>0.04</v>
      </c>
      <c r="H3" s="7"/>
      <c r="I3" s="17"/>
    </row>
    <row r="4" spans="1:13">
      <c r="A4" s="18"/>
      <c r="B4" s="7"/>
      <c r="C4" s="7"/>
      <c r="D4" s="7"/>
      <c r="E4" s="7"/>
      <c r="F4" s="7"/>
      <c r="G4" s="17"/>
      <c r="H4" s="7"/>
      <c r="I4" s="17"/>
    </row>
    <row r="5" spans="1:13">
      <c r="A5" s="15"/>
      <c r="B5" s="16"/>
      <c r="C5" s="16"/>
      <c r="D5" s="16"/>
      <c r="E5" s="16"/>
      <c r="F5" s="16"/>
      <c r="G5" s="14" t="s">
        <v>3</v>
      </c>
      <c r="H5" s="16"/>
      <c r="I5" s="14" t="s">
        <v>3</v>
      </c>
    </row>
    <row r="6" spans="1:13">
      <c r="A6" s="13" t="s">
        <v>4</v>
      </c>
      <c r="B6" s="61"/>
      <c r="C6" s="61" t="s">
        <v>5</v>
      </c>
      <c r="D6" s="61" t="s">
        <v>6</v>
      </c>
      <c r="E6" s="61"/>
      <c r="F6" s="61" t="s">
        <v>7</v>
      </c>
      <c r="G6" s="12" t="s">
        <v>7</v>
      </c>
      <c r="H6" s="61" t="s">
        <v>8</v>
      </c>
      <c r="I6" s="12" t="s">
        <v>7</v>
      </c>
    </row>
    <row r="7" spans="1:13">
      <c r="A7" s="10" t="s">
        <v>9</v>
      </c>
      <c r="B7" s="11" t="s">
        <v>10</v>
      </c>
      <c r="C7" s="11" t="s">
        <v>11</v>
      </c>
      <c r="D7" s="11" t="s">
        <v>12</v>
      </c>
      <c r="E7" s="61" t="s">
        <v>13</v>
      </c>
      <c r="F7" s="61" t="s">
        <v>14</v>
      </c>
      <c r="G7" s="12" t="s">
        <v>14</v>
      </c>
      <c r="H7" s="61" t="s">
        <v>15</v>
      </c>
      <c r="I7" s="12" t="s">
        <v>14</v>
      </c>
    </row>
    <row r="8" spans="1:13">
      <c r="A8" s="9" t="s">
        <v>16</v>
      </c>
      <c r="B8" s="16">
        <v>0.25</v>
      </c>
      <c r="C8" s="43">
        <v>126.5</v>
      </c>
      <c r="D8" s="43">
        <v>4.5</v>
      </c>
      <c r="E8" s="35">
        <f>(D8+C8-$C$3)/$C$3</f>
        <v>0.31</v>
      </c>
      <c r="F8" s="35">
        <f>E8-$E$13</f>
        <v>0.21237499999999998</v>
      </c>
      <c r="G8" s="71">
        <f>(E8-$E$13)^2</f>
        <v>4.5103140624999989E-2</v>
      </c>
      <c r="H8" s="68">
        <f>E8-$G$3</f>
        <v>0.27</v>
      </c>
      <c r="I8" s="36">
        <f>(H8-$H$16)^2</f>
        <v>4.5103140625000003E-2</v>
      </c>
      <c r="K8" s="77"/>
      <c r="M8" s="77"/>
    </row>
    <row r="9" spans="1:13">
      <c r="A9" s="8" t="s">
        <v>17</v>
      </c>
      <c r="B9" s="7">
        <v>0.45</v>
      </c>
      <c r="C9" s="62">
        <v>110</v>
      </c>
      <c r="D9" s="62">
        <v>4</v>
      </c>
      <c r="E9" s="37">
        <f t="shared" ref="E9:E11" si="0">(D9+C9-$C$3)/$C$3</f>
        <v>0.14000000000000001</v>
      </c>
      <c r="F9" s="37">
        <f t="shared" ref="F9:F11" si="1">E9-$E$13</f>
        <v>4.2374999999999996E-2</v>
      </c>
      <c r="G9" s="72">
        <f t="shared" ref="G9:G11" si="2">(E9-$E$13)^2</f>
        <v>1.7956406249999997E-3</v>
      </c>
      <c r="H9" s="66">
        <f t="shared" ref="H9:H11" si="3">E9-$G$3</f>
        <v>0.1</v>
      </c>
      <c r="I9" s="38">
        <f t="shared" ref="I9:I11" si="4">(H9-$H$16)^2</f>
        <v>1.7956406250000001E-3</v>
      </c>
      <c r="K9" s="77"/>
      <c r="M9" s="77"/>
    </row>
    <row r="10" spans="1:13">
      <c r="A10" s="8" t="s">
        <v>18</v>
      </c>
      <c r="B10" s="7">
        <v>0.25</v>
      </c>
      <c r="C10" s="62">
        <v>89.75</v>
      </c>
      <c r="D10" s="62">
        <v>3.5</v>
      </c>
      <c r="E10" s="37">
        <f t="shared" si="0"/>
        <v>-6.7500000000000004E-2</v>
      </c>
      <c r="F10" s="37">
        <f t="shared" si="1"/>
        <v>-0.16512500000000002</v>
      </c>
      <c r="G10" s="72">
        <f t="shared" si="2"/>
        <v>2.7266265625000008E-2</v>
      </c>
      <c r="H10" s="66">
        <f t="shared" si="3"/>
        <v>-0.10750000000000001</v>
      </c>
      <c r="I10" s="38">
        <f t="shared" si="4"/>
        <v>2.7266265625000008E-2</v>
      </c>
      <c r="K10" s="77"/>
      <c r="M10" s="77"/>
    </row>
    <row r="11" spans="1:13">
      <c r="A11" s="4" t="s">
        <v>19</v>
      </c>
      <c r="B11" s="2">
        <v>0.05</v>
      </c>
      <c r="C11" s="44">
        <v>46</v>
      </c>
      <c r="D11" s="44">
        <v>2</v>
      </c>
      <c r="E11" s="39">
        <f t="shared" si="0"/>
        <v>-0.52</v>
      </c>
      <c r="F11" s="39">
        <f t="shared" si="1"/>
        <v>-0.61762500000000009</v>
      </c>
      <c r="G11" s="73">
        <f t="shared" si="2"/>
        <v>0.38146064062500012</v>
      </c>
      <c r="H11" s="69">
        <f t="shared" si="3"/>
        <v>-0.56000000000000005</v>
      </c>
      <c r="I11" s="40">
        <f t="shared" si="4"/>
        <v>0.38146064062500012</v>
      </c>
      <c r="K11" s="77"/>
      <c r="M11" s="77"/>
    </row>
    <row r="12" spans="1:13">
      <c r="A12" s="8"/>
      <c r="B12" s="7"/>
      <c r="C12" s="62"/>
      <c r="D12" s="62"/>
      <c r="E12" s="63"/>
      <c r="F12" s="63"/>
      <c r="G12" s="74"/>
      <c r="H12" s="6"/>
      <c r="I12" s="5"/>
      <c r="K12" s="77"/>
      <c r="M12" s="77"/>
    </row>
    <row r="13" spans="1:13">
      <c r="A13" s="8" t="s">
        <v>20</v>
      </c>
      <c r="B13" s="7"/>
      <c r="C13" s="65"/>
      <c r="D13" s="7"/>
      <c r="E13" s="66">
        <f>SUMPRODUCT(B8:B11,E8:E11)</f>
        <v>9.7625000000000017E-2</v>
      </c>
      <c r="F13" s="63"/>
      <c r="G13" s="74"/>
      <c r="H13" s="6"/>
      <c r="I13" s="5"/>
    </row>
    <row r="14" spans="1:13">
      <c r="A14" s="8" t="s">
        <v>21</v>
      </c>
      <c r="B14" s="7"/>
      <c r="C14" s="7"/>
      <c r="D14" s="67"/>
      <c r="E14" s="64"/>
      <c r="F14" s="63"/>
      <c r="G14" s="75">
        <f>SUMPRODUCT(B8:B11,G8:G11)</f>
        <v>3.7973421875000003E-2</v>
      </c>
      <c r="H14" s="6"/>
      <c r="I14" s="5"/>
      <c r="M14" s="77"/>
    </row>
    <row r="15" spans="1:13">
      <c r="A15" s="8" t="s">
        <v>22</v>
      </c>
      <c r="B15" s="7"/>
      <c r="C15" s="7"/>
      <c r="D15" s="65"/>
      <c r="E15" s="64"/>
      <c r="F15" s="64"/>
      <c r="G15" s="75">
        <f>SQRT(G14)</f>
        <v>0.19486770351959301</v>
      </c>
      <c r="H15" s="6"/>
      <c r="I15" s="5"/>
    </row>
    <row r="16" spans="1:13">
      <c r="A16" s="8" t="s">
        <v>23</v>
      </c>
      <c r="B16" s="7"/>
      <c r="C16" s="7"/>
      <c r="D16" s="7"/>
      <c r="E16" s="65"/>
      <c r="F16" s="65"/>
      <c r="G16" s="74">
        <f>E13-G3</f>
        <v>5.7625000000000016E-2</v>
      </c>
      <c r="H16" s="41">
        <f>SUMPRODUCT(B8:B11,H8:H11)</f>
        <v>5.7625000000000003E-2</v>
      </c>
      <c r="I16" s="5"/>
    </row>
    <row r="17" spans="1:9">
      <c r="A17" s="4"/>
      <c r="B17" s="2"/>
      <c r="C17" s="2"/>
      <c r="D17" s="2"/>
      <c r="E17" s="2"/>
      <c r="F17" s="3"/>
      <c r="G17" s="76"/>
      <c r="H17" s="1"/>
      <c r="I17" s="42">
        <f>SUMPRODUCT(B8:B11,I8:I11)^0.5</f>
        <v>0.19486770351959304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FD9A-01A5-4EC6-906F-4525519805C8}">
  <dimension ref="C1:F15"/>
  <sheetViews>
    <sheetView workbookViewId="0">
      <selection activeCell="E14" sqref="E14"/>
    </sheetView>
  </sheetViews>
  <sheetFormatPr defaultRowHeight="14.5"/>
  <cols>
    <col min="2" max="2" width="3.1796875" customWidth="1"/>
    <col min="3" max="3" width="22.7265625" bestFit="1" customWidth="1"/>
    <col min="4" max="4" width="17" customWidth="1"/>
    <col min="5" max="5" width="18.1796875" customWidth="1"/>
    <col min="6" max="6" width="23.7265625" customWidth="1"/>
  </cols>
  <sheetData>
    <row r="1" spans="3:6" ht="15" thickBot="1"/>
    <row r="2" spans="3:6" ht="15" thickBot="1">
      <c r="C2" s="25"/>
      <c r="D2" s="26"/>
      <c r="E2" s="26" t="s">
        <v>31</v>
      </c>
      <c r="F2" s="49">
        <v>0.05</v>
      </c>
    </row>
    <row r="3" spans="3:6" ht="15" thickBot="1">
      <c r="C3" s="78" t="s">
        <v>24</v>
      </c>
      <c r="D3" s="79"/>
      <c r="E3" s="79"/>
      <c r="F3" s="80"/>
    </row>
    <row r="4" spans="3:6">
      <c r="C4" s="29" t="s">
        <v>25</v>
      </c>
      <c r="D4" s="30" t="s">
        <v>23</v>
      </c>
      <c r="E4" s="30" t="s">
        <v>26</v>
      </c>
      <c r="F4" s="31" t="s">
        <v>27</v>
      </c>
    </row>
    <row r="5" spans="3:6">
      <c r="C5" s="27" t="s">
        <v>28</v>
      </c>
      <c r="D5" s="45">
        <v>0.02</v>
      </c>
      <c r="E5" s="45">
        <v>7.0000000000000007E-2</v>
      </c>
      <c r="F5" s="46">
        <v>0.05</v>
      </c>
    </row>
    <row r="6" spans="3:6">
      <c r="C6" s="27" t="s">
        <v>29</v>
      </c>
      <c r="D6" s="45">
        <v>0.04</v>
      </c>
      <c r="E6" s="45">
        <v>0.09</v>
      </c>
      <c r="F6" s="46">
        <v>0.1</v>
      </c>
    </row>
    <row r="7" spans="3:6" ht="15" thickBot="1">
      <c r="C7" s="28" t="s">
        <v>30</v>
      </c>
      <c r="D7" s="47">
        <v>0.08</v>
      </c>
      <c r="E7" s="47">
        <v>0.13</v>
      </c>
      <c r="F7" s="48">
        <v>0.2</v>
      </c>
    </row>
    <row r="8" spans="3:6">
      <c r="C8" s="24"/>
      <c r="D8" s="24"/>
      <c r="E8" s="24"/>
      <c r="F8" s="24"/>
    </row>
    <row r="9" spans="3:6" ht="15" thickBot="1">
      <c r="C9" s="24"/>
      <c r="D9" s="24"/>
      <c r="E9" s="24"/>
      <c r="F9" s="24"/>
    </row>
    <row r="10" spans="3:6">
      <c r="C10" s="81" t="s">
        <v>36</v>
      </c>
      <c r="D10" s="82"/>
      <c r="E10" s="82"/>
      <c r="F10" s="83"/>
    </row>
    <row r="11" spans="3:6">
      <c r="C11" s="33" t="s">
        <v>32</v>
      </c>
      <c r="D11" s="34" t="s">
        <v>33</v>
      </c>
      <c r="E11" s="34" t="s">
        <v>34</v>
      </c>
      <c r="F11" s="32" t="s">
        <v>35</v>
      </c>
    </row>
    <row r="12" spans="3:6">
      <c r="C12" s="50">
        <v>2</v>
      </c>
      <c r="D12" s="52">
        <f>$E$5-0.5*C12*($F$5^2)</f>
        <v>6.7500000000000004E-2</v>
      </c>
      <c r="E12" s="52">
        <f>$E$6-0.5*C12*($F$6^2)</f>
        <v>7.9999999999999988E-2</v>
      </c>
      <c r="F12" s="56">
        <f>$E$7-0.5*C12*($F$7^2)</f>
        <v>0.09</v>
      </c>
    </row>
    <row r="13" spans="3:6">
      <c r="C13" s="50">
        <v>3.5</v>
      </c>
      <c r="D13" s="52">
        <f t="shared" ref="D13:D14" si="0">$E$5-0.5*C13*($F$5^2)</f>
        <v>6.5625000000000003E-2</v>
      </c>
      <c r="E13" s="57">
        <f t="shared" ref="E13:E14" si="1">$E$6-0.5*C13*($F$6^2)</f>
        <v>7.2499999999999995E-2</v>
      </c>
      <c r="F13" s="53">
        <f t="shared" ref="F13:F14" si="2">$E$7-0.5*C13*($F$7^2)</f>
        <v>0.06</v>
      </c>
    </row>
    <row r="14" spans="3:6" ht="15" thickBot="1">
      <c r="C14" s="51">
        <v>5</v>
      </c>
      <c r="D14" s="54">
        <f t="shared" si="0"/>
        <v>6.3750000000000001E-2</v>
      </c>
      <c r="E14" s="58">
        <f t="shared" si="1"/>
        <v>6.4999999999999988E-2</v>
      </c>
      <c r="F14" s="55">
        <f t="shared" si="2"/>
        <v>2.9999999999999985E-2</v>
      </c>
    </row>
    <row r="15" spans="3:6">
      <c r="C15" s="23"/>
    </row>
  </sheetData>
  <mergeCells count="2">
    <mergeCell ref="C3:F3"/>
    <mergeCell ref="C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HPR</vt:lpstr>
      <vt:lpstr>Utility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2024-05-19T12:27:05Z</dcterms:modified>
</cp:coreProperties>
</file>