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Investments_PGP_2021-23/Session 16/"/>
    </mc:Choice>
  </mc:AlternateContent>
  <xr:revisionPtr revIDLastSave="0" documentId="13_ncr:1_{32AA08B4-606F-414C-B271-006364A7CACD}" xr6:coauthVersionLast="47" xr6:coauthVersionMax="47" xr10:uidLastSave="{00000000-0000-0000-0000-000000000000}"/>
  <bookViews>
    <workbookView xWindow="-120" yWindow="-120" windowWidth="29040" windowHeight="15840" xr2:uid="{19D4703A-849C-4247-B459-768D7996ED3A}"/>
  </bookViews>
  <sheets>
    <sheet name="Minimum Variance Portfolio" sheetId="1" r:id="rId1"/>
    <sheet name="Optimal Risky Portfolio" sheetId="2" r:id="rId2"/>
  </sheets>
  <definedNames>
    <definedName name="solver_adj" localSheetId="0" hidden="1">'Minimum Variance Portfolio'!$D$20:$D$21</definedName>
    <definedName name="solver_adj" localSheetId="1" hidden="1">'Optimal Risky Portfolio'!$D$29</definedName>
    <definedName name="solver_cvg" localSheetId="0" hidden="1">0.0001</definedName>
    <definedName name="solver_cvg" localSheetId="1" hidden="1">0.0001</definedName>
    <definedName name="solver_drv" localSheetId="0" hidden="1">1</definedName>
    <definedName name="solver_drv" localSheetId="1" hidden="1">1</definedName>
    <definedName name="solver_eng" localSheetId="0" hidden="1">1</definedName>
    <definedName name="solver_eng" localSheetId="1" hidden="1">1</definedName>
    <definedName name="solver_est" localSheetId="0" hidden="1">1</definedName>
    <definedName name="solver_est" localSheetId="1" hidden="1">1</definedName>
    <definedName name="solver_itr" localSheetId="0" hidden="1">2147483647</definedName>
    <definedName name="solver_itr" localSheetId="1" hidden="1">2147483647</definedName>
    <definedName name="solver_mip" localSheetId="0" hidden="1">2147483647</definedName>
    <definedName name="solver_mip" localSheetId="1" hidden="1">2147483647</definedName>
    <definedName name="solver_mni" localSheetId="0" hidden="1">30</definedName>
    <definedName name="solver_mni" localSheetId="1" hidden="1">30</definedName>
    <definedName name="solver_mrt" localSheetId="0" hidden="1">0.075</definedName>
    <definedName name="solver_mrt" localSheetId="1" hidden="1">0.075</definedName>
    <definedName name="solver_msl" localSheetId="0" hidden="1">2</definedName>
    <definedName name="solver_msl" localSheetId="1" hidden="1">2</definedName>
    <definedName name="solver_neg" localSheetId="0" hidden="1">1</definedName>
    <definedName name="solver_neg" localSheetId="1" hidden="1">1</definedName>
    <definedName name="solver_nod" localSheetId="0" hidden="1">2147483647</definedName>
    <definedName name="solver_nod" localSheetId="1" hidden="1">2147483647</definedName>
    <definedName name="solver_num" localSheetId="0" hidden="1">0</definedName>
    <definedName name="solver_num" localSheetId="1" hidden="1">0</definedName>
    <definedName name="solver_nwt" localSheetId="0" hidden="1">1</definedName>
    <definedName name="solver_nwt" localSheetId="1" hidden="1">1</definedName>
    <definedName name="solver_opt" localSheetId="0" hidden="1">'Minimum Variance Portfolio'!$D$23</definedName>
    <definedName name="solver_opt" localSheetId="1" hidden="1">'Optimal Risky Portfolio'!$D$33</definedName>
    <definedName name="solver_pre" localSheetId="0" hidden="1">0.000001</definedName>
    <definedName name="solver_pre" localSheetId="1" hidden="1">0.000001</definedName>
    <definedName name="solver_rbv" localSheetId="0" hidden="1">1</definedName>
    <definedName name="solver_rbv" localSheetId="1" hidden="1">1</definedName>
    <definedName name="solver_rlx" localSheetId="0" hidden="1">2</definedName>
    <definedName name="solver_rlx" localSheetId="1" hidden="1">2</definedName>
    <definedName name="solver_rsd" localSheetId="0" hidden="1">0</definedName>
    <definedName name="solver_rsd" localSheetId="1" hidden="1">0</definedName>
    <definedName name="solver_scl" localSheetId="0" hidden="1">1</definedName>
    <definedName name="solver_scl" localSheetId="1" hidden="1">1</definedName>
    <definedName name="solver_sho" localSheetId="0" hidden="1">2</definedName>
    <definedName name="solver_sho" localSheetId="1" hidden="1">2</definedName>
    <definedName name="solver_ssz" localSheetId="0" hidden="1">100</definedName>
    <definedName name="solver_ssz" localSheetId="1" hidden="1">100</definedName>
    <definedName name="solver_tim" localSheetId="0" hidden="1">2147483647</definedName>
    <definedName name="solver_tim" localSheetId="1" hidden="1">2147483647</definedName>
    <definedName name="solver_tol" localSheetId="0" hidden="1">0.01</definedName>
    <definedName name="solver_tol" localSheetId="1" hidden="1">0.01</definedName>
    <definedName name="solver_typ" localSheetId="0" hidden="1">2</definedName>
    <definedName name="solver_typ" localSheetId="1" hidden="1">1</definedName>
    <definedName name="solver_val" localSheetId="0" hidden="1">0</definedName>
    <definedName name="solver_val" localSheetId="1" hidden="1">0</definedName>
    <definedName name="solver_ver" localSheetId="0" hidden="1">3</definedName>
    <definedName name="solver_ver" localSheetId="1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0" i="2" l="1"/>
  <c r="D24" i="2"/>
  <c r="D25" i="2" s="1"/>
  <c r="D20" i="2"/>
  <c r="D19" i="2"/>
  <c r="D18" i="2"/>
  <c r="D17" i="2"/>
  <c r="D16" i="2"/>
  <c r="D15" i="2"/>
  <c r="D14" i="2"/>
  <c r="D13" i="2"/>
  <c r="D12" i="2"/>
  <c r="D11" i="2"/>
  <c r="D10" i="2"/>
  <c r="E4" i="2"/>
  <c r="E17" i="2" s="1"/>
  <c r="E20" i="2" l="1"/>
  <c r="E10" i="2"/>
  <c r="E18" i="2"/>
  <c r="C23" i="2"/>
  <c r="D26" i="2"/>
  <c r="E15" i="2"/>
  <c r="C29" i="2"/>
  <c r="E13" i="2"/>
  <c r="E16" i="2"/>
  <c r="E12" i="2"/>
  <c r="E11" i="2"/>
  <c r="E19" i="2"/>
  <c r="E14" i="2"/>
  <c r="D21" i="1"/>
  <c r="C24" i="2" l="1"/>
  <c r="C26" i="2" s="1"/>
  <c r="C30" i="2"/>
  <c r="C31" i="2" s="1"/>
  <c r="C8" i="1"/>
  <c r="C9" i="1"/>
  <c r="C10" i="1"/>
  <c r="C11" i="1"/>
  <c r="C12" i="1"/>
  <c r="C13" i="1"/>
  <c r="C14" i="1"/>
  <c r="C15" i="1"/>
  <c r="C16" i="1"/>
  <c r="C17" i="1"/>
  <c r="C7" i="1"/>
  <c r="C32" i="2" l="1"/>
  <c r="C33" i="2" s="1"/>
  <c r="C25" i="2"/>
</calcChain>
</file>

<file path=xl/sharedStrings.xml><?xml version="1.0" encoding="utf-8"?>
<sst xmlns="http://schemas.openxmlformats.org/spreadsheetml/2006/main" count="50" uniqueCount="32">
  <si>
    <t>Debt</t>
  </si>
  <si>
    <t>Equity</t>
  </si>
  <si>
    <t>Expected Return</t>
  </si>
  <si>
    <t>Standard Deviation</t>
  </si>
  <si>
    <r>
      <t>W</t>
    </r>
    <r>
      <rPr>
        <b/>
        <i/>
        <vertAlign val="subscript"/>
        <sz val="12"/>
        <color rgb="FF404040"/>
        <rFont val="Times New Roman"/>
        <family val="1"/>
      </rPr>
      <t>D</t>
    </r>
  </si>
  <si>
    <r>
      <t xml:space="preserve"> </t>
    </r>
    <r>
      <rPr>
        <b/>
        <i/>
        <sz val="12"/>
        <color rgb="FF404040"/>
        <rFont val="Times New Roman"/>
        <family val="1"/>
      </rPr>
      <t>W</t>
    </r>
    <r>
      <rPr>
        <b/>
        <i/>
        <vertAlign val="subscript"/>
        <sz val="12"/>
        <color rgb="FF404040"/>
        <rFont val="Times New Roman"/>
        <family val="1"/>
      </rPr>
      <t>E</t>
    </r>
  </si>
  <si>
    <r>
      <t>E</t>
    </r>
    <r>
      <rPr>
        <b/>
        <sz val="12"/>
        <color rgb="FF404040"/>
        <rFont val="Times New Roman"/>
        <family val="1"/>
      </rPr>
      <t>(</t>
    </r>
    <r>
      <rPr>
        <b/>
        <i/>
        <sz val="12"/>
        <color rgb="FF404040"/>
        <rFont val="Times New Roman"/>
        <family val="1"/>
      </rPr>
      <t>r</t>
    </r>
    <r>
      <rPr>
        <b/>
        <i/>
        <vertAlign val="subscript"/>
        <sz val="12"/>
        <color rgb="FF404040"/>
        <rFont val="Times New Roman"/>
        <family val="1"/>
      </rPr>
      <t xml:space="preserve">P </t>
    </r>
    <r>
      <rPr>
        <b/>
        <sz val="12"/>
        <color rgb="FF404040"/>
        <rFont val="Times New Roman"/>
        <family val="1"/>
      </rPr>
      <t>)</t>
    </r>
    <r>
      <rPr>
        <b/>
        <i/>
        <sz val="12"/>
        <color rgb="FF404040"/>
        <rFont val="Times New Roman"/>
        <family val="1"/>
      </rPr>
      <t xml:space="preserve"> </t>
    </r>
  </si>
  <si>
    <t>Minimum Variance Portfolio</t>
  </si>
  <si>
    <r>
      <t>σ</t>
    </r>
    <r>
      <rPr>
        <b/>
        <i/>
        <vertAlign val="subscript"/>
        <sz val="12"/>
        <color rgb="FF404040"/>
        <rFont val="Times New Roman"/>
        <family val="1"/>
      </rPr>
      <t>P</t>
    </r>
  </si>
  <si>
    <t>Correlation</t>
  </si>
  <si>
    <r>
      <t>W</t>
    </r>
    <r>
      <rPr>
        <b/>
        <i/>
        <vertAlign val="subscript"/>
        <sz val="12"/>
        <color rgb="FF404040"/>
        <rFont val="Times New Roman"/>
        <family val="1"/>
      </rPr>
      <t>E</t>
    </r>
  </si>
  <si>
    <t>Asset Allocation Analysis: Risk and Return</t>
  </si>
  <si>
    <t xml:space="preserve">Expected </t>
  </si>
  <si>
    <t>Standard</t>
  </si>
  <si>
    <t>Return</t>
  </si>
  <si>
    <t>Deviation</t>
  </si>
  <si>
    <t>Coefficient</t>
  </si>
  <si>
    <t>Covariance</t>
  </si>
  <si>
    <t>Security 1</t>
  </si>
  <si>
    <t>Security 2</t>
  </si>
  <si>
    <t>T-Bill</t>
  </si>
  <si>
    <t>Weight</t>
  </si>
  <si>
    <t>Expected</t>
  </si>
  <si>
    <t>Reward to</t>
  </si>
  <si>
    <t>Variability</t>
  </si>
  <si>
    <t>Formula</t>
  </si>
  <si>
    <t>Solver</t>
  </si>
  <si>
    <t>Weight 1</t>
  </si>
  <si>
    <t>Weight 2</t>
  </si>
  <si>
    <t>Risk</t>
  </si>
  <si>
    <t>Optimal Risky Portfolio</t>
  </si>
  <si>
    <t>Reward-to-Variability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</si>
</sst>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"/>
    <numFmt numFmtId="166" formatCode="0.00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i/>
      <sz val="12"/>
      <color rgb="FF404040"/>
      <name val="Times New Roman"/>
      <family val="1"/>
    </font>
    <font>
      <b/>
      <i/>
      <vertAlign val="subscript"/>
      <sz val="12"/>
      <color rgb="FF404040"/>
      <name val="Times New Roman"/>
      <family val="1"/>
    </font>
    <font>
      <b/>
      <sz val="12"/>
      <color rgb="FFD34817"/>
      <name val="Times New Roman"/>
      <family val="1"/>
    </font>
    <font>
      <b/>
      <sz val="12"/>
      <color rgb="FF40404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0" fontId="3" fillId="0" borderId="4" xfId="0" applyFont="1" applyBorder="1"/>
    <xf numFmtId="0" fontId="3" fillId="0" borderId="6" xfId="0" applyFont="1" applyBorder="1"/>
    <xf numFmtId="0" fontId="3" fillId="0" borderId="4" xfId="0" applyFont="1" applyBorder="1" applyAlignment="1">
      <alignment vertical="center" readingOrder="1"/>
    </xf>
    <xf numFmtId="0" fontId="7" fillId="0" borderId="4" xfId="0" applyFont="1" applyBorder="1"/>
    <xf numFmtId="9" fontId="7" fillId="0" borderId="0" xfId="1" applyFont="1"/>
    <xf numFmtId="0" fontId="7" fillId="0" borderId="0" xfId="0" applyFont="1"/>
    <xf numFmtId="0" fontId="7" fillId="0" borderId="6" xfId="0" applyFont="1" applyBorder="1"/>
    <xf numFmtId="2" fontId="7" fillId="0" borderId="0" xfId="0" applyNumberFormat="1" applyFont="1"/>
    <xf numFmtId="2" fontId="7" fillId="0" borderId="4" xfId="0" applyNumberFormat="1" applyFont="1" applyBorder="1"/>
    <xf numFmtId="10" fontId="7" fillId="0" borderId="0" xfId="1" applyNumberFormat="1" applyFont="1"/>
    <xf numFmtId="2" fontId="7" fillId="0" borderId="6" xfId="0" applyNumberFormat="1" applyFont="1" applyBorder="1"/>
    <xf numFmtId="2" fontId="7" fillId="0" borderId="7" xfId="0" applyNumberFormat="1" applyFont="1" applyBorder="1"/>
    <xf numFmtId="164" fontId="7" fillId="0" borderId="5" xfId="0" applyNumberFormat="1" applyFont="1" applyBorder="1"/>
    <xf numFmtId="0" fontId="3" fillId="0" borderId="9" xfId="0" applyFont="1" applyBorder="1" applyAlignment="1">
      <alignment horizontal="center"/>
    </xf>
    <xf numFmtId="0" fontId="7" fillId="0" borderId="1" xfId="0" applyFont="1" applyBorder="1"/>
    <xf numFmtId="0" fontId="8" fillId="0" borderId="2" xfId="0" applyFont="1" applyBorder="1"/>
    <xf numFmtId="0" fontId="8" fillId="0" borderId="3" xfId="0" applyFont="1" applyBorder="1"/>
    <xf numFmtId="0" fontId="9" fillId="0" borderId="0" xfId="0" applyFont="1"/>
    <xf numFmtId="0" fontId="9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2" borderId="12" xfId="0" applyFont="1" applyFill="1" applyBorder="1"/>
    <xf numFmtId="0" fontId="9" fillId="0" borderId="0" xfId="0" applyFont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3" xfId="0" applyFont="1" applyBorder="1"/>
    <xf numFmtId="0" fontId="9" fillId="0" borderId="13" xfId="0" applyFont="1" applyBorder="1" applyAlignment="1">
      <alignment horizontal="right"/>
    </xf>
    <xf numFmtId="166" fontId="2" fillId="2" borderId="0" xfId="0" applyNumberFormat="1" applyFont="1" applyFill="1"/>
    <xf numFmtId="10" fontId="2" fillId="0" borderId="0" xfId="0" applyNumberFormat="1" applyFont="1"/>
    <xf numFmtId="0" fontId="2" fillId="0" borderId="13" xfId="0" applyFont="1" applyBorder="1"/>
    <xf numFmtId="166" fontId="2" fillId="0" borderId="0" xfId="0" applyNumberFormat="1" applyFont="1"/>
    <xf numFmtId="0" fontId="2" fillId="0" borderId="0" xfId="0" quotePrefix="1" applyFont="1" applyAlignment="1">
      <alignment horizontal="right"/>
    </xf>
    <xf numFmtId="0" fontId="5" fillId="0" borderId="10" xfId="0" applyFont="1" applyBorder="1" applyAlignment="1">
      <alignment horizontal="center" vertical="center" readingOrder="1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9" fontId="7" fillId="0" borderId="0" xfId="1" applyFont="1" applyFill="1"/>
    <xf numFmtId="9" fontId="7" fillId="0" borderId="5" xfId="1" applyFont="1" applyFill="1" applyBorder="1"/>
    <xf numFmtId="2" fontId="7" fillId="0" borderId="7" xfId="0" applyNumberFormat="1" applyFont="1" applyFill="1" applyBorder="1"/>
    <xf numFmtId="9" fontId="7" fillId="0" borderId="8" xfId="1" applyFont="1" applyFill="1" applyBorder="1"/>
    <xf numFmtId="10" fontId="7" fillId="3" borderId="0" xfId="1" applyNumberFormat="1" applyFont="1" applyFill="1"/>
    <xf numFmtId="10" fontId="7" fillId="3" borderId="5" xfId="1" applyNumberFormat="1" applyFont="1" applyFill="1" applyBorder="1"/>
    <xf numFmtId="10" fontId="7" fillId="3" borderId="7" xfId="1" applyNumberFormat="1" applyFont="1" applyFill="1" applyBorder="1"/>
    <xf numFmtId="10" fontId="7" fillId="3" borderId="8" xfId="1" applyNumberFormat="1" applyFont="1" applyFill="1" applyBorder="1"/>
    <xf numFmtId="164" fontId="7" fillId="3" borderId="5" xfId="0" applyNumberFormat="1" applyFont="1" applyFill="1" applyBorder="1"/>
    <xf numFmtId="10" fontId="2" fillId="0" borderId="12" xfId="0" applyNumberFormat="1" applyFont="1" applyFill="1" applyBorder="1"/>
    <xf numFmtId="164" fontId="2" fillId="0" borderId="12" xfId="0" applyNumberFormat="1" applyFont="1" applyFill="1" applyBorder="1"/>
    <xf numFmtId="164" fontId="2" fillId="0" borderId="0" xfId="0" applyNumberFormat="1" applyFont="1" applyFill="1"/>
    <xf numFmtId="165" fontId="2" fillId="0" borderId="14" xfId="0" applyNumberFormat="1" applyFont="1" applyFill="1" applyBorder="1" applyAlignment="1">
      <alignment horizontal="center"/>
    </xf>
    <xf numFmtId="165" fontId="2" fillId="0" borderId="0" xfId="0" applyNumberFormat="1" applyFont="1" applyFill="1" applyAlignment="1">
      <alignment horizontal="center"/>
    </xf>
    <xf numFmtId="165" fontId="2" fillId="0" borderId="15" xfId="0" applyNumberFormat="1" applyFont="1" applyFill="1" applyBorder="1" applyAlignment="1">
      <alignment horizontal="center"/>
    </xf>
    <xf numFmtId="166" fontId="2" fillId="3" borderId="0" xfId="0" applyNumberFormat="1" applyFont="1" applyFill="1"/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'Minimum Variance Portfolio'!$E$6</c:f>
              <c:strCache>
                <c:ptCount val="1"/>
                <c:pt idx="0">
                  <c:v>E(rP ) 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'Minimum Variance Portfolio'!$D$7:$D$17</c:f>
              <c:numCache>
                <c:formatCode>0.00%</c:formatCode>
                <c:ptCount val="11"/>
              </c:numCache>
            </c:numRef>
          </c:xVal>
          <c:yVal>
            <c:numRef>
              <c:f>'Minimum Variance Portfolio'!$E$7:$E$17</c:f>
              <c:numCache>
                <c:formatCode>0.00%</c:formatCode>
                <c:ptCount val="11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546-44AD-B551-57903A9497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6574224"/>
        <c:axId val="2101511744"/>
      </c:scatterChart>
      <c:valAx>
        <c:axId val="1496574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Standard Deviation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101511744"/>
        <c:crosses val="autoZero"/>
        <c:crossBetween val="midCat"/>
      </c:valAx>
      <c:valAx>
        <c:axId val="210151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IN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Expected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965742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88034</xdr:colOff>
      <xdr:row>6</xdr:row>
      <xdr:rowOff>3031</xdr:rowOff>
    </xdr:from>
    <xdr:to>
      <xdr:col>17</xdr:col>
      <xdr:colOff>417079</xdr:colOff>
      <xdr:row>19</xdr:row>
      <xdr:rowOff>119640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99F3DE4-AE06-4E10-9B07-8D42224025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D7CF9-2DF5-47B7-99E8-03C94EABAFED}">
  <dimension ref="A1:F23"/>
  <sheetViews>
    <sheetView tabSelected="1" zoomScale="88" zoomScaleNormal="88" workbookViewId="0">
      <selection activeCell="H22" sqref="H22"/>
    </sheetView>
  </sheetViews>
  <sheetFormatPr defaultRowHeight="15" x14ac:dyDescent="0.25"/>
  <cols>
    <col min="1" max="1" width="22.140625" customWidth="1"/>
    <col min="3" max="3" width="11.42578125" customWidth="1"/>
    <col min="4" max="4" width="15" customWidth="1"/>
  </cols>
  <sheetData>
    <row r="1" spans="1:6" ht="15.75" x14ac:dyDescent="0.25">
      <c r="A1" s="16"/>
      <c r="B1" s="17" t="s">
        <v>0</v>
      </c>
      <c r="C1" s="18" t="s">
        <v>1</v>
      </c>
      <c r="D1" s="1"/>
      <c r="E1" s="1"/>
      <c r="F1" s="1"/>
    </row>
    <row r="2" spans="1:6" ht="15.75" x14ac:dyDescent="0.25">
      <c r="A2" s="5" t="s">
        <v>2</v>
      </c>
      <c r="B2" s="35">
        <v>0.08</v>
      </c>
      <c r="C2" s="36">
        <v>0.13</v>
      </c>
      <c r="D2" s="6"/>
      <c r="E2" s="7"/>
      <c r="F2" s="7"/>
    </row>
    <row r="3" spans="1:6" ht="15.75" x14ac:dyDescent="0.25">
      <c r="A3" s="5" t="s">
        <v>3</v>
      </c>
      <c r="B3" s="35">
        <v>0.12</v>
      </c>
      <c r="C3" s="36">
        <v>0.2</v>
      </c>
      <c r="D3" s="6"/>
      <c r="E3" s="7"/>
      <c r="F3" s="7"/>
    </row>
    <row r="4" spans="1:6" ht="16.5" thickBot="1" x14ac:dyDescent="0.3">
      <c r="A4" s="8" t="s">
        <v>9</v>
      </c>
      <c r="B4" s="37">
        <v>0.3</v>
      </c>
      <c r="C4" s="38"/>
      <c r="D4" s="6"/>
      <c r="E4" s="7"/>
      <c r="F4" s="7"/>
    </row>
    <row r="5" spans="1:6" ht="16.5" thickBot="1" x14ac:dyDescent="0.3">
      <c r="A5" s="7"/>
      <c r="B5" s="9"/>
      <c r="C5" s="6"/>
      <c r="D5" s="6"/>
      <c r="E5" s="7"/>
      <c r="F5" s="7"/>
    </row>
    <row r="6" spans="1:6" ht="19.5" thickBot="1" x14ac:dyDescent="0.4">
      <c r="A6" s="7"/>
      <c r="B6" s="15" t="s">
        <v>4</v>
      </c>
      <c r="C6" s="32" t="s">
        <v>5</v>
      </c>
      <c r="D6" s="33" t="s">
        <v>8</v>
      </c>
      <c r="E6" s="34" t="s">
        <v>6</v>
      </c>
      <c r="F6" s="7"/>
    </row>
    <row r="7" spans="1:6" ht="15.75" x14ac:dyDescent="0.25">
      <c r="A7" s="7"/>
      <c r="B7" s="10">
        <v>0</v>
      </c>
      <c r="C7" s="9">
        <f>1-B7</f>
        <v>1</v>
      </c>
      <c r="D7" s="39"/>
      <c r="E7" s="40"/>
      <c r="F7" s="7"/>
    </row>
    <row r="8" spans="1:6" ht="15.75" x14ac:dyDescent="0.25">
      <c r="A8" s="7"/>
      <c r="B8" s="10">
        <v>0.1</v>
      </c>
      <c r="C8" s="9">
        <f t="shared" ref="C8:C17" si="0">1-B8</f>
        <v>0.9</v>
      </c>
      <c r="D8" s="39"/>
      <c r="E8" s="40"/>
      <c r="F8" s="7"/>
    </row>
    <row r="9" spans="1:6" ht="15.75" x14ac:dyDescent="0.25">
      <c r="A9" s="7"/>
      <c r="B9" s="10">
        <v>0.2</v>
      </c>
      <c r="C9" s="9">
        <f t="shared" si="0"/>
        <v>0.8</v>
      </c>
      <c r="D9" s="39"/>
      <c r="E9" s="40"/>
      <c r="F9" s="7"/>
    </row>
    <row r="10" spans="1:6" ht="15.75" x14ac:dyDescent="0.25">
      <c r="A10" s="7"/>
      <c r="B10" s="10">
        <v>0.3</v>
      </c>
      <c r="C10" s="9">
        <f t="shared" si="0"/>
        <v>0.7</v>
      </c>
      <c r="D10" s="39"/>
      <c r="E10" s="40"/>
      <c r="F10" s="7"/>
    </row>
    <row r="11" spans="1:6" ht="15.75" x14ac:dyDescent="0.25">
      <c r="A11" s="7"/>
      <c r="B11" s="10">
        <v>0.4</v>
      </c>
      <c r="C11" s="9">
        <f t="shared" si="0"/>
        <v>0.6</v>
      </c>
      <c r="D11" s="39"/>
      <c r="E11" s="40"/>
      <c r="F11" s="7"/>
    </row>
    <row r="12" spans="1:6" ht="15.75" x14ac:dyDescent="0.25">
      <c r="A12" s="7"/>
      <c r="B12" s="10">
        <v>0.5</v>
      </c>
      <c r="C12" s="9">
        <f t="shared" si="0"/>
        <v>0.5</v>
      </c>
      <c r="D12" s="39"/>
      <c r="E12" s="40"/>
      <c r="F12" s="7"/>
    </row>
    <row r="13" spans="1:6" ht="15.75" x14ac:dyDescent="0.25">
      <c r="A13" s="7"/>
      <c r="B13" s="10">
        <v>0.6</v>
      </c>
      <c r="C13" s="9">
        <f t="shared" si="0"/>
        <v>0.4</v>
      </c>
      <c r="D13" s="39"/>
      <c r="E13" s="40"/>
      <c r="F13" s="7"/>
    </row>
    <row r="14" spans="1:6" ht="15.75" x14ac:dyDescent="0.25">
      <c r="A14" s="7"/>
      <c r="B14" s="10">
        <v>0.7</v>
      </c>
      <c r="C14" s="9">
        <f t="shared" si="0"/>
        <v>0.30000000000000004</v>
      </c>
      <c r="D14" s="39"/>
      <c r="E14" s="40"/>
      <c r="F14" s="7"/>
    </row>
    <row r="15" spans="1:6" ht="15.75" x14ac:dyDescent="0.25">
      <c r="A15" s="7"/>
      <c r="B15" s="10">
        <v>0.8</v>
      </c>
      <c r="C15" s="9">
        <f t="shared" si="0"/>
        <v>0.19999999999999996</v>
      </c>
      <c r="D15" s="39"/>
      <c r="E15" s="40"/>
      <c r="F15" s="7"/>
    </row>
    <row r="16" spans="1:6" ht="15.75" x14ac:dyDescent="0.25">
      <c r="A16" s="7"/>
      <c r="B16" s="10">
        <v>0.9</v>
      </c>
      <c r="C16" s="9">
        <f t="shared" si="0"/>
        <v>9.9999999999999978E-2</v>
      </c>
      <c r="D16" s="39"/>
      <c r="E16" s="40"/>
      <c r="F16" s="7"/>
    </row>
    <row r="17" spans="1:6" ht="16.5" thickBot="1" x14ac:dyDescent="0.3">
      <c r="A17" s="7"/>
      <c r="B17" s="12">
        <v>1</v>
      </c>
      <c r="C17" s="13">
        <f t="shared" si="0"/>
        <v>0</v>
      </c>
      <c r="D17" s="41"/>
      <c r="E17" s="42"/>
      <c r="F17" s="7"/>
    </row>
    <row r="18" spans="1:6" ht="16.5" thickBot="1" x14ac:dyDescent="0.3">
      <c r="A18" s="7"/>
      <c r="B18" s="9"/>
      <c r="C18" s="9"/>
      <c r="D18" s="9"/>
      <c r="E18" s="11"/>
      <c r="F18" s="7"/>
    </row>
    <row r="19" spans="1:6" ht="15.75" x14ac:dyDescent="0.25">
      <c r="A19" s="7"/>
      <c r="B19" s="7"/>
      <c r="C19" s="51" t="s">
        <v>7</v>
      </c>
      <c r="D19" s="52"/>
      <c r="E19" s="7"/>
      <c r="F19" s="7"/>
    </row>
    <row r="20" spans="1:6" ht="18.75" x14ac:dyDescent="0.35">
      <c r="A20" s="7"/>
      <c r="B20" s="7"/>
      <c r="C20" s="2" t="s">
        <v>4</v>
      </c>
      <c r="D20" s="43"/>
      <c r="E20" s="7"/>
      <c r="F20" s="7"/>
    </row>
    <row r="21" spans="1:6" ht="18.75" x14ac:dyDescent="0.25">
      <c r="A21" s="7"/>
      <c r="B21" s="7"/>
      <c r="C21" s="4" t="s">
        <v>10</v>
      </c>
      <c r="D21" s="14">
        <f>1-D20</f>
        <v>1</v>
      </c>
      <c r="E21" s="7"/>
      <c r="F21" s="7"/>
    </row>
    <row r="22" spans="1:6" ht="18.75" x14ac:dyDescent="0.35">
      <c r="A22" s="7"/>
      <c r="B22" s="7"/>
      <c r="C22" s="2" t="s">
        <v>6</v>
      </c>
      <c r="D22" s="40"/>
      <c r="E22" s="7"/>
      <c r="F22" s="7"/>
    </row>
    <row r="23" spans="1:6" ht="19.5" thickBot="1" x14ac:dyDescent="0.4">
      <c r="A23" s="7"/>
      <c r="B23" s="7"/>
      <c r="C23" s="3" t="s">
        <v>8</v>
      </c>
      <c r="D23" s="42"/>
      <c r="E23" s="7"/>
      <c r="F23" s="7"/>
    </row>
  </sheetData>
  <mergeCells count="1">
    <mergeCell ref="C19:D19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6226B-6D44-431D-AC73-2E7B1BFC0564}">
  <dimension ref="A1:G34"/>
  <sheetViews>
    <sheetView workbookViewId="0">
      <selection activeCell="F24" sqref="F24"/>
    </sheetView>
  </sheetViews>
  <sheetFormatPr defaultRowHeight="15" x14ac:dyDescent="0.25"/>
  <cols>
    <col min="1" max="1" width="11.7109375" style="1" customWidth="1"/>
    <col min="2" max="2" width="18.5703125" style="1" bestFit="1" customWidth="1"/>
    <col min="3" max="6" width="11.7109375" style="1" customWidth="1"/>
    <col min="7" max="256" width="8.7109375" style="1"/>
    <col min="257" max="262" width="11.7109375" style="1" customWidth="1"/>
    <col min="263" max="512" width="8.7109375" style="1"/>
    <col min="513" max="518" width="11.7109375" style="1" customWidth="1"/>
    <col min="519" max="768" width="8.7109375" style="1"/>
    <col min="769" max="774" width="11.7109375" style="1" customWidth="1"/>
    <col min="775" max="1024" width="8.7109375" style="1"/>
    <col min="1025" max="1030" width="11.7109375" style="1" customWidth="1"/>
    <col min="1031" max="1280" width="8.7109375" style="1"/>
    <col min="1281" max="1286" width="11.7109375" style="1" customWidth="1"/>
    <col min="1287" max="1536" width="8.7109375" style="1"/>
    <col min="1537" max="1542" width="11.7109375" style="1" customWidth="1"/>
    <col min="1543" max="1792" width="8.7109375" style="1"/>
    <col min="1793" max="1798" width="11.7109375" style="1" customWidth="1"/>
    <col min="1799" max="2048" width="8.7109375" style="1"/>
    <col min="2049" max="2054" width="11.7109375" style="1" customWidth="1"/>
    <col min="2055" max="2304" width="8.7109375" style="1"/>
    <col min="2305" max="2310" width="11.7109375" style="1" customWidth="1"/>
    <col min="2311" max="2560" width="8.7109375" style="1"/>
    <col min="2561" max="2566" width="11.7109375" style="1" customWidth="1"/>
    <col min="2567" max="2816" width="8.7109375" style="1"/>
    <col min="2817" max="2822" width="11.7109375" style="1" customWidth="1"/>
    <col min="2823" max="3072" width="8.7109375" style="1"/>
    <col min="3073" max="3078" width="11.7109375" style="1" customWidth="1"/>
    <col min="3079" max="3328" width="8.7109375" style="1"/>
    <col min="3329" max="3334" width="11.7109375" style="1" customWidth="1"/>
    <col min="3335" max="3584" width="8.7109375" style="1"/>
    <col min="3585" max="3590" width="11.7109375" style="1" customWidth="1"/>
    <col min="3591" max="3840" width="8.7109375" style="1"/>
    <col min="3841" max="3846" width="11.7109375" style="1" customWidth="1"/>
    <col min="3847" max="4096" width="8.7109375" style="1"/>
    <col min="4097" max="4102" width="11.7109375" style="1" customWidth="1"/>
    <col min="4103" max="4352" width="8.7109375" style="1"/>
    <col min="4353" max="4358" width="11.7109375" style="1" customWidth="1"/>
    <col min="4359" max="4608" width="8.7109375" style="1"/>
    <col min="4609" max="4614" width="11.7109375" style="1" customWidth="1"/>
    <col min="4615" max="4864" width="8.7109375" style="1"/>
    <col min="4865" max="4870" width="11.7109375" style="1" customWidth="1"/>
    <col min="4871" max="5120" width="8.7109375" style="1"/>
    <col min="5121" max="5126" width="11.7109375" style="1" customWidth="1"/>
    <col min="5127" max="5376" width="8.7109375" style="1"/>
    <col min="5377" max="5382" width="11.7109375" style="1" customWidth="1"/>
    <col min="5383" max="5632" width="8.7109375" style="1"/>
    <col min="5633" max="5638" width="11.7109375" style="1" customWidth="1"/>
    <col min="5639" max="5888" width="8.7109375" style="1"/>
    <col min="5889" max="5894" width="11.7109375" style="1" customWidth="1"/>
    <col min="5895" max="6144" width="8.7109375" style="1"/>
    <col min="6145" max="6150" width="11.7109375" style="1" customWidth="1"/>
    <col min="6151" max="6400" width="8.7109375" style="1"/>
    <col min="6401" max="6406" width="11.7109375" style="1" customWidth="1"/>
    <col min="6407" max="6656" width="8.7109375" style="1"/>
    <col min="6657" max="6662" width="11.7109375" style="1" customWidth="1"/>
    <col min="6663" max="6912" width="8.7109375" style="1"/>
    <col min="6913" max="6918" width="11.7109375" style="1" customWidth="1"/>
    <col min="6919" max="7168" width="8.7109375" style="1"/>
    <col min="7169" max="7174" width="11.7109375" style="1" customWidth="1"/>
    <col min="7175" max="7424" width="8.7109375" style="1"/>
    <col min="7425" max="7430" width="11.7109375" style="1" customWidth="1"/>
    <col min="7431" max="7680" width="8.7109375" style="1"/>
    <col min="7681" max="7686" width="11.7109375" style="1" customWidth="1"/>
    <col min="7687" max="7936" width="8.7109375" style="1"/>
    <col min="7937" max="7942" width="11.7109375" style="1" customWidth="1"/>
    <col min="7943" max="8192" width="8.7109375" style="1"/>
    <col min="8193" max="8198" width="11.7109375" style="1" customWidth="1"/>
    <col min="8199" max="8448" width="8.7109375" style="1"/>
    <col min="8449" max="8454" width="11.7109375" style="1" customWidth="1"/>
    <col min="8455" max="8704" width="8.7109375" style="1"/>
    <col min="8705" max="8710" width="11.7109375" style="1" customWidth="1"/>
    <col min="8711" max="8960" width="8.7109375" style="1"/>
    <col min="8961" max="8966" width="11.7109375" style="1" customWidth="1"/>
    <col min="8967" max="9216" width="8.7109375" style="1"/>
    <col min="9217" max="9222" width="11.7109375" style="1" customWidth="1"/>
    <col min="9223" max="9472" width="8.7109375" style="1"/>
    <col min="9473" max="9478" width="11.7109375" style="1" customWidth="1"/>
    <col min="9479" max="9728" width="8.7109375" style="1"/>
    <col min="9729" max="9734" width="11.7109375" style="1" customWidth="1"/>
    <col min="9735" max="9984" width="8.7109375" style="1"/>
    <col min="9985" max="9990" width="11.7109375" style="1" customWidth="1"/>
    <col min="9991" max="10240" width="8.7109375" style="1"/>
    <col min="10241" max="10246" width="11.7109375" style="1" customWidth="1"/>
    <col min="10247" max="10496" width="8.7109375" style="1"/>
    <col min="10497" max="10502" width="11.7109375" style="1" customWidth="1"/>
    <col min="10503" max="10752" width="8.7109375" style="1"/>
    <col min="10753" max="10758" width="11.7109375" style="1" customWidth="1"/>
    <col min="10759" max="11008" width="8.7109375" style="1"/>
    <col min="11009" max="11014" width="11.7109375" style="1" customWidth="1"/>
    <col min="11015" max="11264" width="8.7109375" style="1"/>
    <col min="11265" max="11270" width="11.7109375" style="1" customWidth="1"/>
    <col min="11271" max="11520" width="8.7109375" style="1"/>
    <col min="11521" max="11526" width="11.7109375" style="1" customWidth="1"/>
    <col min="11527" max="11776" width="8.7109375" style="1"/>
    <col min="11777" max="11782" width="11.7109375" style="1" customWidth="1"/>
    <col min="11783" max="12032" width="8.7109375" style="1"/>
    <col min="12033" max="12038" width="11.7109375" style="1" customWidth="1"/>
    <col min="12039" max="12288" width="8.7109375" style="1"/>
    <col min="12289" max="12294" width="11.7109375" style="1" customWidth="1"/>
    <col min="12295" max="12544" width="8.7109375" style="1"/>
    <col min="12545" max="12550" width="11.7109375" style="1" customWidth="1"/>
    <col min="12551" max="12800" width="8.7109375" style="1"/>
    <col min="12801" max="12806" width="11.7109375" style="1" customWidth="1"/>
    <col min="12807" max="13056" width="8.7109375" style="1"/>
    <col min="13057" max="13062" width="11.7109375" style="1" customWidth="1"/>
    <col min="13063" max="13312" width="8.7109375" style="1"/>
    <col min="13313" max="13318" width="11.7109375" style="1" customWidth="1"/>
    <col min="13319" max="13568" width="8.7109375" style="1"/>
    <col min="13569" max="13574" width="11.7109375" style="1" customWidth="1"/>
    <col min="13575" max="13824" width="8.7109375" style="1"/>
    <col min="13825" max="13830" width="11.7109375" style="1" customWidth="1"/>
    <col min="13831" max="14080" width="8.7109375" style="1"/>
    <col min="14081" max="14086" width="11.7109375" style="1" customWidth="1"/>
    <col min="14087" max="14336" width="8.7109375" style="1"/>
    <col min="14337" max="14342" width="11.7109375" style="1" customWidth="1"/>
    <col min="14343" max="14592" width="8.7109375" style="1"/>
    <col min="14593" max="14598" width="11.7109375" style="1" customWidth="1"/>
    <col min="14599" max="14848" width="8.7109375" style="1"/>
    <col min="14849" max="14854" width="11.7109375" style="1" customWidth="1"/>
    <col min="14855" max="15104" width="8.7109375" style="1"/>
    <col min="15105" max="15110" width="11.7109375" style="1" customWidth="1"/>
    <col min="15111" max="15360" width="8.7109375" style="1"/>
    <col min="15361" max="15366" width="11.7109375" style="1" customWidth="1"/>
    <col min="15367" max="15616" width="8.7109375" style="1"/>
    <col min="15617" max="15622" width="11.7109375" style="1" customWidth="1"/>
    <col min="15623" max="15872" width="8.7109375" style="1"/>
    <col min="15873" max="15878" width="11.7109375" style="1" customWidth="1"/>
    <col min="15879" max="16128" width="8.7109375" style="1"/>
    <col min="16129" max="16134" width="11.7109375" style="1" customWidth="1"/>
    <col min="16135" max="16384" width="8.7109375" style="1"/>
  </cols>
  <sheetData>
    <row r="1" spans="1:6" x14ac:dyDescent="0.25">
      <c r="A1" s="19" t="s">
        <v>11</v>
      </c>
    </row>
    <row r="2" spans="1:6" x14ac:dyDescent="0.25">
      <c r="B2" s="20" t="s">
        <v>12</v>
      </c>
      <c r="C2" s="20" t="s">
        <v>13</v>
      </c>
      <c r="D2" s="20" t="s">
        <v>9</v>
      </c>
      <c r="E2" s="19"/>
    </row>
    <row r="3" spans="1:6" x14ac:dyDescent="0.25">
      <c r="B3" s="20" t="s">
        <v>14</v>
      </c>
      <c r="C3" s="20" t="s">
        <v>15</v>
      </c>
      <c r="D3" s="20" t="s">
        <v>16</v>
      </c>
      <c r="E3" s="20" t="s">
        <v>17</v>
      </c>
    </row>
    <row r="4" spans="1:6" x14ac:dyDescent="0.25">
      <c r="A4" s="21" t="s">
        <v>18</v>
      </c>
      <c r="B4" s="44">
        <v>0.08</v>
      </c>
      <c r="C4" s="44">
        <v>0.12</v>
      </c>
      <c r="D4" s="45">
        <v>0.3</v>
      </c>
      <c r="E4" s="22">
        <f>$C$4*$C$5*$D$4</f>
        <v>7.1999999999999998E-3</v>
      </c>
    </row>
    <row r="5" spans="1:6" x14ac:dyDescent="0.25">
      <c r="A5" s="21" t="s">
        <v>19</v>
      </c>
      <c r="B5" s="44">
        <v>0.13</v>
      </c>
      <c r="C5" s="44">
        <v>0.2</v>
      </c>
      <c r="D5" s="46"/>
    </row>
    <row r="6" spans="1:6" x14ac:dyDescent="0.25">
      <c r="A6" s="21" t="s">
        <v>20</v>
      </c>
      <c r="B6" s="44">
        <v>0.05</v>
      </c>
      <c r="C6" s="44">
        <v>0</v>
      </c>
      <c r="D6" s="46"/>
    </row>
    <row r="8" spans="1:6" x14ac:dyDescent="0.25">
      <c r="A8" s="23" t="s">
        <v>21</v>
      </c>
      <c r="B8" s="23" t="s">
        <v>21</v>
      </c>
      <c r="C8" s="19"/>
      <c r="D8" s="20" t="s">
        <v>22</v>
      </c>
      <c r="E8" s="20" t="s">
        <v>13</v>
      </c>
      <c r="F8" s="20" t="s">
        <v>23</v>
      </c>
    </row>
    <row r="9" spans="1:6" x14ac:dyDescent="0.25">
      <c r="A9" s="24" t="s">
        <v>18</v>
      </c>
      <c r="B9" s="24" t="s">
        <v>19</v>
      </c>
      <c r="C9" s="25"/>
      <c r="D9" s="26" t="s">
        <v>14</v>
      </c>
      <c r="E9" s="26" t="s">
        <v>15</v>
      </c>
      <c r="F9" s="26" t="s">
        <v>24</v>
      </c>
    </row>
    <row r="10" spans="1:6" x14ac:dyDescent="0.25">
      <c r="A10" s="47">
        <v>1</v>
      </c>
      <c r="B10" s="48">
        <v>0</v>
      </c>
      <c r="D10" s="27">
        <f t="shared" ref="D10:D20" si="0">(($B$4*$A10)+($B$5*$B10))</f>
        <v>0.08</v>
      </c>
      <c r="E10" s="27">
        <f t="shared" ref="E10:E20" si="1">((($A10^2)*($C$4^2))+(($B10^2)*($C$5^2))+(2*$A10*$B10*$E$4))^0.5</f>
        <v>0.12</v>
      </c>
      <c r="F10" s="50"/>
    </row>
    <row r="11" spans="1:6" x14ac:dyDescent="0.25">
      <c r="A11" s="49">
        <v>0.9</v>
      </c>
      <c r="B11" s="48">
        <v>0.1</v>
      </c>
      <c r="D11" s="27">
        <f t="shared" si="0"/>
        <v>8.5000000000000006E-2</v>
      </c>
      <c r="E11" s="27">
        <f t="shared" si="1"/>
        <v>0.11558546621439912</v>
      </c>
      <c r="F11" s="50"/>
    </row>
    <row r="12" spans="1:6" x14ac:dyDescent="0.25">
      <c r="A12" s="49">
        <v>0.8</v>
      </c>
      <c r="B12" s="48">
        <v>0.2</v>
      </c>
      <c r="D12" s="27">
        <f t="shared" si="0"/>
        <v>0.09</v>
      </c>
      <c r="E12" s="27">
        <f t="shared" si="1"/>
        <v>0.11454256850621083</v>
      </c>
      <c r="F12" s="50"/>
    </row>
    <row r="13" spans="1:6" x14ac:dyDescent="0.25">
      <c r="A13" s="49">
        <v>0.7</v>
      </c>
      <c r="B13" s="48">
        <v>0.3</v>
      </c>
      <c r="D13" s="27">
        <f t="shared" si="0"/>
        <v>9.5000000000000001E-2</v>
      </c>
      <c r="E13" s="27">
        <f t="shared" si="1"/>
        <v>0.11696153213770756</v>
      </c>
      <c r="F13" s="50"/>
    </row>
    <row r="14" spans="1:6" x14ac:dyDescent="0.25">
      <c r="A14" s="49">
        <v>0.6</v>
      </c>
      <c r="B14" s="48">
        <v>0.4</v>
      </c>
      <c r="D14" s="27">
        <f t="shared" si="0"/>
        <v>0.1</v>
      </c>
      <c r="E14" s="27">
        <f t="shared" si="1"/>
        <v>0.12263767773404714</v>
      </c>
      <c r="F14" s="50"/>
    </row>
    <row r="15" spans="1:6" x14ac:dyDescent="0.25">
      <c r="A15" s="49">
        <v>0.5</v>
      </c>
      <c r="B15" s="48">
        <v>0.5</v>
      </c>
      <c r="D15" s="27">
        <f t="shared" si="0"/>
        <v>0.10500000000000001</v>
      </c>
      <c r="E15" s="27">
        <f t="shared" si="1"/>
        <v>0.13114877048604001</v>
      </c>
      <c r="F15" s="50"/>
    </row>
    <row r="16" spans="1:6" x14ac:dyDescent="0.25">
      <c r="A16" s="49">
        <v>0.4</v>
      </c>
      <c r="B16" s="48">
        <v>0.6</v>
      </c>
      <c r="D16" s="27">
        <f t="shared" si="0"/>
        <v>0.11</v>
      </c>
      <c r="E16" s="27">
        <f t="shared" si="1"/>
        <v>0.14198591479439079</v>
      </c>
      <c r="F16" s="50"/>
    </row>
    <row r="17" spans="1:7" x14ac:dyDescent="0.25">
      <c r="A17" s="49">
        <v>0.3</v>
      </c>
      <c r="B17" s="48">
        <v>0.7</v>
      </c>
      <c r="D17" s="27">
        <f t="shared" si="0"/>
        <v>0.11499999999999999</v>
      </c>
      <c r="E17" s="27">
        <f t="shared" si="1"/>
        <v>0.15466091943344965</v>
      </c>
      <c r="F17" s="50"/>
    </row>
    <row r="18" spans="1:7" x14ac:dyDescent="0.25">
      <c r="A18" s="49">
        <v>0.2</v>
      </c>
      <c r="B18" s="48">
        <v>0.8</v>
      </c>
      <c r="D18" s="27">
        <f t="shared" si="0"/>
        <v>0.12000000000000001</v>
      </c>
      <c r="E18" s="27">
        <f t="shared" si="1"/>
        <v>0.16876018487783193</v>
      </c>
      <c r="F18" s="50"/>
    </row>
    <row r="19" spans="1:7" x14ac:dyDescent="0.25">
      <c r="A19" s="49">
        <v>0.1</v>
      </c>
      <c r="B19" s="48">
        <v>0.9</v>
      </c>
      <c r="D19" s="27">
        <f t="shared" si="0"/>
        <v>0.125</v>
      </c>
      <c r="E19" s="27">
        <f t="shared" si="1"/>
        <v>0.18395651660107071</v>
      </c>
      <c r="F19" s="50"/>
    </row>
    <row r="20" spans="1:7" x14ac:dyDescent="0.25">
      <c r="A20" s="49">
        <v>0</v>
      </c>
      <c r="B20" s="48">
        <v>1</v>
      </c>
      <c r="D20" s="27">
        <f t="shared" si="0"/>
        <v>0.13</v>
      </c>
      <c r="E20" s="27">
        <f t="shared" si="1"/>
        <v>0.2</v>
      </c>
      <c r="F20" s="50"/>
    </row>
    <row r="21" spans="1:7" x14ac:dyDescent="0.25">
      <c r="D21" s="28"/>
    </row>
    <row r="22" spans="1:7" x14ac:dyDescent="0.25">
      <c r="A22" s="25" t="s">
        <v>7</v>
      </c>
      <c r="B22" s="29"/>
      <c r="C22" s="1" t="s">
        <v>25</v>
      </c>
      <c r="D22" s="1" t="s">
        <v>26</v>
      </c>
    </row>
    <row r="23" spans="1:7" x14ac:dyDescent="0.25">
      <c r="B23" s="21" t="s">
        <v>27</v>
      </c>
      <c r="C23" s="27">
        <f>(($C$5^2-$E$4)/($C$4^2+$C$5^2-(2*$E$4)))</f>
        <v>0.82000000000000006</v>
      </c>
      <c r="D23" s="27">
        <v>0.81999999564782322</v>
      </c>
      <c r="E23" s="21"/>
      <c r="F23" s="30"/>
    </row>
    <row r="24" spans="1:7" x14ac:dyDescent="0.25">
      <c r="B24" s="21" t="s">
        <v>28</v>
      </c>
      <c r="C24" s="27">
        <f>1-$C$23</f>
        <v>0.17999999999999994</v>
      </c>
      <c r="D24" s="27">
        <f>1-$D$23</f>
        <v>0.18000000435217678</v>
      </c>
      <c r="E24" s="21"/>
      <c r="F24" s="30"/>
    </row>
    <row r="25" spans="1:7" x14ac:dyDescent="0.25">
      <c r="B25" s="21" t="s">
        <v>14</v>
      </c>
      <c r="C25" s="27">
        <f>(($B$4*C23)+($B$5*C24))</f>
        <v>8.8999999999999996E-2</v>
      </c>
      <c r="D25" s="27">
        <f>(($B$4*D23)+($B$5*D24))</f>
        <v>8.9000000217608843E-2</v>
      </c>
      <c r="E25" s="21"/>
      <c r="F25" s="30"/>
    </row>
    <row r="26" spans="1:7" x14ac:dyDescent="0.25">
      <c r="B26" s="21" t="s">
        <v>29</v>
      </c>
      <c r="C26" s="27">
        <f>((($C$23^2)*($C$4^2))+(($C$24^2)*($C$5^2))+(2*$C$23*$C$24*$E$4))^0.5</f>
        <v>0.11447270417003348</v>
      </c>
      <c r="D26" s="27">
        <f>((($D$23^2)*($C$4^2))+(($D$24^2)*($C$5^2))+(2*$D$23*$D$24*$E$4))^0.5</f>
        <v>0.11447270417003348</v>
      </c>
      <c r="E26" s="21"/>
      <c r="F26" s="30"/>
    </row>
    <row r="27" spans="1:7" x14ac:dyDescent="0.25">
      <c r="B27" s="21"/>
      <c r="D27" s="28"/>
    </row>
    <row r="28" spans="1:7" x14ac:dyDescent="0.25">
      <c r="A28" s="25" t="s">
        <v>30</v>
      </c>
      <c r="B28" s="29"/>
      <c r="C28" s="1" t="s">
        <v>25</v>
      </c>
      <c r="D28" s="1" t="s">
        <v>26</v>
      </c>
    </row>
    <row r="29" spans="1:7" x14ac:dyDescent="0.25">
      <c r="B29" s="21" t="s">
        <v>27</v>
      </c>
      <c r="C29" s="27">
        <f>(((($B$4-$B$6)*($C$5^2))-(($B$5-$B$6)*($E$4)))/((($B$4-$B$6)*($C$5^2))+(($B$5-$B$6)*($C$4^2))-((($B$4-$B$6)+($B$5-$B$6))*$E$4)))</f>
        <v>0.40000000000000008</v>
      </c>
      <c r="D29" s="50"/>
      <c r="F29" s="30"/>
    </row>
    <row r="30" spans="1:7" x14ac:dyDescent="0.25">
      <c r="B30" s="31" t="s">
        <v>28</v>
      </c>
      <c r="C30" s="27">
        <f>(1-$C$29)</f>
        <v>0.59999999999999987</v>
      </c>
      <c r="D30" s="27">
        <f>(1-$D$29)</f>
        <v>1</v>
      </c>
      <c r="F30" s="30"/>
    </row>
    <row r="31" spans="1:7" x14ac:dyDescent="0.25">
      <c r="B31" s="21" t="s">
        <v>14</v>
      </c>
      <c r="C31" s="27">
        <f>(($C$29*$B$4)+($C$30*$B$5))</f>
        <v>0.10999999999999999</v>
      </c>
      <c r="D31" s="50"/>
      <c r="F31" s="30"/>
    </row>
    <row r="32" spans="1:7" x14ac:dyDescent="0.25">
      <c r="B32" s="21" t="s">
        <v>29</v>
      </c>
      <c r="C32" s="27">
        <f>((($C$29^2)*($C$4^2))+(($C$30^2)*($C$5^2))+(2*$C$29*$C$30*$E$4))^0.5</f>
        <v>0.14198591479439077</v>
      </c>
      <c r="D32" s="50"/>
      <c r="F32" s="30"/>
      <c r="G32" s="19"/>
    </row>
    <row r="33" spans="2:7" x14ac:dyDescent="0.25">
      <c r="B33" s="21" t="s">
        <v>31</v>
      </c>
      <c r="C33" s="27">
        <f>(($C$31-$B$6)/$C$32)</f>
        <v>0.42257712736425823</v>
      </c>
      <c r="D33" s="50"/>
      <c r="F33" s="30"/>
      <c r="G33" s="19"/>
    </row>
    <row r="34" spans="2:7" x14ac:dyDescent="0.25">
      <c r="F34" s="19"/>
      <c r="G34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Minimum Variance Portfolio</vt:lpstr>
      <vt:lpstr>Optimal Risky Portfolio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fa.chair@iimv.ac.in</cp:lastModifiedBy>
  <dcterms:created xsi:type="dcterms:W3CDTF">2018-08-12T03:16:07Z</dcterms:created>
  <dcterms:modified xsi:type="dcterms:W3CDTF">2022-08-10T04:38:00Z</dcterms:modified>
</cp:coreProperties>
</file>