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lini\Downloads\"/>
    </mc:Choice>
  </mc:AlternateContent>
  <xr:revisionPtr revIDLastSave="0" documentId="13_ncr:1_{5E4BC588-9D17-4CA6-A5B9-FCD708881C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2" r:id="rId1"/>
    <sheet name="Data_v2" sheetId="1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45" i="2" l="1" a="1"/>
  <c r="A245" i="2" s="1"/>
  <c r="D244" i="2"/>
  <c r="E244" i="2"/>
  <c r="C244" i="2"/>
  <c r="A222" i="2" a="1"/>
  <c r="A222" i="2" s="1"/>
  <c r="D221" i="2"/>
  <c r="E221" i="2"/>
  <c r="C221" i="2"/>
  <c r="B204" i="2" a="1"/>
  <c r="B204" i="2" s="1"/>
  <c r="A204" i="2" a="1"/>
  <c r="A204" i="2" s="1"/>
  <c r="D203" i="2"/>
  <c r="E203" i="2"/>
  <c r="C203" i="2"/>
  <c r="B186" i="2" a="1"/>
  <c r="B186" i="2" s="1"/>
  <c r="A186" i="2" a="1"/>
  <c r="A186" i="2" s="1"/>
  <c r="B185" i="2" a="1"/>
  <c r="B185" i="2" s="1"/>
  <c r="I185" i="2"/>
  <c r="B168" i="2" a="1"/>
  <c r="B168" i="2" s="1"/>
  <c r="A168" i="2" a="1"/>
  <c r="A168" i="2" s="1"/>
  <c r="B167" i="2" a="1"/>
  <c r="B167" i="2" s="1"/>
  <c r="H163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49" i="2"/>
  <c r="G163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49" i="2"/>
  <c r="C163" i="2"/>
  <c r="D163" i="2"/>
  <c r="E163" i="2"/>
  <c r="B163" i="2"/>
  <c r="A149" i="2" a="1"/>
  <c r="A149" i="2" s="1"/>
  <c r="D148" i="2"/>
  <c r="E148" i="2" s="1"/>
  <c r="C148" i="2"/>
  <c r="H144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30" i="2"/>
  <c r="G144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30" i="2"/>
  <c r="C144" i="2"/>
  <c r="D144" i="2"/>
  <c r="E144" i="2"/>
  <c r="B144" i="2"/>
  <c r="B130" i="2" a="1"/>
  <c r="B130" i="2" s="1"/>
  <c r="A130" i="2" a="1"/>
  <c r="A132" i="2" s="1"/>
  <c r="D129" i="2"/>
  <c r="E129" i="2"/>
  <c r="C129" i="2"/>
  <c r="D113" i="2"/>
  <c r="D114" i="2"/>
  <c r="D115" i="2"/>
  <c r="D116" i="2"/>
  <c r="D117" i="2"/>
  <c r="D118" i="2" s="1"/>
  <c r="D119" i="2" s="1"/>
  <c r="D120" i="2" s="1"/>
  <c r="D121" i="2" s="1"/>
  <c r="D122" i="2" s="1"/>
  <c r="D123" i="2" s="1"/>
  <c r="D124" i="2" s="1"/>
  <c r="D112" i="2"/>
  <c r="D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11" i="2"/>
  <c r="B125" i="2"/>
  <c r="B111" i="2" a="1"/>
  <c r="B111" i="2" s="1"/>
  <c r="A93" i="2" a="1"/>
  <c r="A93" i="2" s="1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93" i="2"/>
  <c r="B93" i="2" a="1"/>
  <c r="D93" i="2" s="1"/>
  <c r="B93" i="2"/>
  <c r="C93" i="2"/>
  <c r="I93" i="2"/>
  <c r="J93" i="2"/>
  <c r="K93" i="2"/>
  <c r="C94" i="2"/>
  <c r="D94" i="2"/>
  <c r="E94" i="2"/>
  <c r="K94" i="2"/>
  <c r="L94" i="2"/>
  <c r="M94" i="2"/>
  <c r="E95" i="2"/>
  <c r="F95" i="2"/>
  <c r="G95" i="2"/>
  <c r="M95" i="2"/>
  <c r="N95" i="2"/>
  <c r="O95" i="2"/>
  <c r="G96" i="2"/>
  <c r="H96" i="2"/>
  <c r="I96" i="2"/>
  <c r="O96" i="2"/>
  <c r="B97" i="2"/>
  <c r="C97" i="2"/>
  <c r="I97" i="2"/>
  <c r="J97" i="2"/>
  <c r="K97" i="2"/>
  <c r="C98" i="2"/>
  <c r="D98" i="2"/>
  <c r="E98" i="2"/>
  <c r="K98" i="2"/>
  <c r="L98" i="2"/>
  <c r="M98" i="2"/>
  <c r="E99" i="2"/>
  <c r="F99" i="2"/>
  <c r="G99" i="2"/>
  <c r="K99" i="2"/>
  <c r="M99" i="2"/>
  <c r="N99" i="2"/>
  <c r="O99" i="2"/>
  <c r="E100" i="2"/>
  <c r="G100" i="2"/>
  <c r="H100" i="2"/>
  <c r="I100" i="2"/>
  <c r="M100" i="2"/>
  <c r="O100" i="2"/>
  <c r="B101" i="2"/>
  <c r="C101" i="2"/>
  <c r="G101" i="2"/>
  <c r="I101" i="2"/>
  <c r="J101" i="2"/>
  <c r="K101" i="2"/>
  <c r="O101" i="2"/>
  <c r="C102" i="2"/>
  <c r="D102" i="2"/>
  <c r="E102" i="2"/>
  <c r="I102" i="2"/>
  <c r="K102" i="2"/>
  <c r="L102" i="2"/>
  <c r="M102" i="2"/>
  <c r="C103" i="2"/>
  <c r="E103" i="2"/>
  <c r="F103" i="2"/>
  <c r="G103" i="2"/>
  <c r="K103" i="2"/>
  <c r="M103" i="2"/>
  <c r="N103" i="2"/>
  <c r="O103" i="2"/>
  <c r="E104" i="2"/>
  <c r="G104" i="2"/>
  <c r="H104" i="2"/>
  <c r="I104" i="2"/>
  <c r="M104" i="2"/>
  <c r="O104" i="2"/>
  <c r="B105" i="2"/>
  <c r="C105" i="2"/>
  <c r="G105" i="2"/>
  <c r="I105" i="2"/>
  <c r="J105" i="2"/>
  <c r="K105" i="2"/>
  <c r="O105" i="2"/>
  <c r="C106" i="2"/>
  <c r="D106" i="2"/>
  <c r="E106" i="2"/>
  <c r="I106" i="2"/>
  <c r="K106" i="2"/>
  <c r="L106" i="2"/>
  <c r="M106" i="2"/>
  <c r="D92" i="2"/>
  <c r="E92" i="2" s="1"/>
  <c r="F92" i="2" s="1"/>
  <c r="G92" i="2" s="1"/>
  <c r="H92" i="2" s="1"/>
  <c r="I92" i="2" s="1"/>
  <c r="J92" i="2" s="1"/>
  <c r="K92" i="2" s="1"/>
  <c r="L92" i="2" s="1"/>
  <c r="M92" i="2" s="1"/>
  <c r="N92" i="2" s="1"/>
  <c r="O92" i="2" s="1"/>
  <c r="C92" i="2"/>
  <c r="B70" i="2" a="1"/>
  <c r="B70" i="2" s="1"/>
  <c r="B69" i="2" a="1"/>
  <c r="B69" i="2" s="1"/>
  <c r="P65" i="2"/>
  <c r="C65" i="2"/>
  <c r="D65" i="2"/>
  <c r="E65" i="2"/>
  <c r="F65" i="2"/>
  <c r="G65" i="2"/>
  <c r="H65" i="2"/>
  <c r="I65" i="2"/>
  <c r="J65" i="2"/>
  <c r="K65" i="2"/>
  <c r="L65" i="2"/>
  <c r="M65" i="2"/>
  <c r="N65" i="2"/>
  <c r="O65" i="2"/>
  <c r="B65" i="2"/>
  <c r="A51" i="2" a="1"/>
  <c r="A51" i="2" s="1"/>
  <c r="B50" i="2" a="1"/>
  <c r="B50" i="2" s="1"/>
  <c r="B33" i="2" a="1"/>
  <c r="B33" i="2" s="1"/>
  <c r="A33" i="2" a="1"/>
  <c r="A33" i="2" s="1"/>
  <c r="B32" i="2" a="1"/>
  <c r="C32" i="2" s="1"/>
  <c r="P28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B28" i="2"/>
  <c r="A14" i="2" a="1"/>
  <c r="A16" i="2" s="1"/>
  <c r="B13" i="2" a="1"/>
  <c r="D13" i="2" s="1"/>
  <c r="C6" i="2"/>
  <c r="D6" i="2"/>
  <c r="E6" i="2"/>
  <c r="F6" i="2"/>
  <c r="G6" i="2"/>
  <c r="H6" i="2"/>
  <c r="I6" i="2"/>
  <c r="J6" i="2"/>
  <c r="K6" i="2"/>
  <c r="L6" i="2"/>
  <c r="M6" i="2"/>
  <c r="N6" i="2"/>
  <c r="O6" i="2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B9" i="2"/>
  <c r="B8" i="2"/>
  <c r="B7" i="2"/>
  <c r="B6" i="2"/>
  <c r="B5" i="2" a="1"/>
  <c r="C5" i="2" s="1"/>
  <c r="B245" i="2" a="1"/>
  <c r="B239" i="2" a="1"/>
  <c r="B222" i="2" a="1"/>
  <c r="B149" i="2" a="1"/>
  <c r="B74" i="2" a="1"/>
  <c r="B51" i="2" a="1"/>
  <c r="Q33" i="2" a="1"/>
  <c r="B14" i="2" a="1"/>
  <c r="E246" i="2" l="1"/>
  <c r="E248" i="2"/>
  <c r="E250" i="2"/>
  <c r="E252" i="2"/>
  <c r="E254" i="2"/>
  <c r="E256" i="2"/>
  <c r="E258" i="2"/>
  <c r="B245" i="2"/>
  <c r="B247" i="2"/>
  <c r="B249" i="2"/>
  <c r="B251" i="2"/>
  <c r="B253" i="2"/>
  <c r="B255" i="2"/>
  <c r="B257" i="2"/>
  <c r="C245" i="2"/>
  <c r="C247" i="2"/>
  <c r="C249" i="2"/>
  <c r="C251" i="2"/>
  <c r="C253" i="2"/>
  <c r="C255" i="2"/>
  <c r="C257" i="2"/>
  <c r="D245" i="2"/>
  <c r="D247" i="2"/>
  <c r="D249" i="2"/>
  <c r="D251" i="2"/>
  <c r="D253" i="2"/>
  <c r="D255" i="2"/>
  <c r="D257" i="2"/>
  <c r="E245" i="2"/>
  <c r="E247" i="2"/>
  <c r="E249" i="2"/>
  <c r="E251" i="2"/>
  <c r="E253" i="2"/>
  <c r="E255" i="2"/>
  <c r="E257" i="2"/>
  <c r="B246" i="2"/>
  <c r="B248" i="2"/>
  <c r="B250" i="2"/>
  <c r="B252" i="2"/>
  <c r="B254" i="2"/>
  <c r="B256" i="2"/>
  <c r="B258" i="2"/>
  <c r="C246" i="2"/>
  <c r="C248" i="2"/>
  <c r="C250" i="2"/>
  <c r="C252" i="2"/>
  <c r="C254" i="2"/>
  <c r="C256" i="2"/>
  <c r="C258" i="2"/>
  <c r="D246" i="2"/>
  <c r="D248" i="2"/>
  <c r="D250" i="2"/>
  <c r="D252" i="2"/>
  <c r="D254" i="2"/>
  <c r="D256" i="2"/>
  <c r="D258" i="2"/>
  <c r="A252" i="2"/>
  <c r="A251" i="2"/>
  <c r="A258" i="2"/>
  <c r="A250" i="2"/>
  <c r="A257" i="2"/>
  <c r="A249" i="2"/>
  <c r="A256" i="2"/>
  <c r="A248" i="2"/>
  <c r="A255" i="2"/>
  <c r="A247" i="2"/>
  <c r="A254" i="2"/>
  <c r="A246" i="2"/>
  <c r="A253" i="2"/>
  <c r="E240" i="2"/>
  <c r="E242" i="2"/>
  <c r="B239" i="2"/>
  <c r="B241" i="2"/>
  <c r="C239" i="2"/>
  <c r="C241" i="2"/>
  <c r="D239" i="2"/>
  <c r="D241" i="2"/>
  <c r="E239" i="2"/>
  <c r="E241" i="2"/>
  <c r="B240" i="2"/>
  <c r="B242" i="2"/>
  <c r="C240" i="2"/>
  <c r="C242" i="2"/>
  <c r="D240" i="2"/>
  <c r="D242" i="2"/>
  <c r="E223" i="2"/>
  <c r="E225" i="2"/>
  <c r="E227" i="2"/>
  <c r="E229" i="2"/>
  <c r="E231" i="2"/>
  <c r="E233" i="2"/>
  <c r="E235" i="2"/>
  <c r="B222" i="2"/>
  <c r="B224" i="2"/>
  <c r="B226" i="2"/>
  <c r="B228" i="2"/>
  <c r="B230" i="2"/>
  <c r="B232" i="2"/>
  <c r="B234" i="2"/>
  <c r="D227" i="2"/>
  <c r="C222" i="2"/>
  <c r="C224" i="2"/>
  <c r="C226" i="2"/>
  <c r="C228" i="2"/>
  <c r="C230" i="2"/>
  <c r="C232" i="2"/>
  <c r="C234" i="2"/>
  <c r="D229" i="2"/>
  <c r="D222" i="2"/>
  <c r="D224" i="2"/>
  <c r="D226" i="2"/>
  <c r="D228" i="2"/>
  <c r="D230" i="2"/>
  <c r="D232" i="2"/>
  <c r="D234" i="2"/>
  <c r="D231" i="2"/>
  <c r="E222" i="2"/>
  <c r="E224" i="2"/>
  <c r="E226" i="2"/>
  <c r="E228" i="2"/>
  <c r="E230" i="2"/>
  <c r="E232" i="2"/>
  <c r="E234" i="2"/>
  <c r="B223" i="2"/>
  <c r="B225" i="2"/>
  <c r="B227" i="2"/>
  <c r="B229" i="2"/>
  <c r="B231" i="2"/>
  <c r="B233" i="2"/>
  <c r="B235" i="2"/>
  <c r="D225" i="2"/>
  <c r="C223" i="2"/>
  <c r="C225" i="2"/>
  <c r="C227" i="2"/>
  <c r="C229" i="2"/>
  <c r="C231" i="2"/>
  <c r="C233" i="2"/>
  <c r="C235" i="2"/>
  <c r="D223" i="2"/>
  <c r="D233" i="2"/>
  <c r="D235" i="2"/>
  <c r="A229" i="2"/>
  <c r="A228" i="2"/>
  <c r="A235" i="2"/>
  <c r="A227" i="2"/>
  <c r="A234" i="2"/>
  <c r="A226" i="2"/>
  <c r="A233" i="2"/>
  <c r="A225" i="2"/>
  <c r="A232" i="2"/>
  <c r="A224" i="2"/>
  <c r="A231" i="2"/>
  <c r="A223" i="2"/>
  <c r="A230" i="2"/>
  <c r="E205" i="2"/>
  <c r="D217" i="2"/>
  <c r="D215" i="2"/>
  <c r="D213" i="2"/>
  <c r="D211" i="2"/>
  <c r="D209" i="2"/>
  <c r="D207" i="2"/>
  <c r="D205" i="2"/>
  <c r="E207" i="2"/>
  <c r="C217" i="2"/>
  <c r="C215" i="2"/>
  <c r="C213" i="2"/>
  <c r="C211" i="2"/>
  <c r="C209" i="2"/>
  <c r="C207" i="2"/>
  <c r="C205" i="2"/>
  <c r="E211" i="2"/>
  <c r="B217" i="2"/>
  <c r="B215" i="2"/>
  <c r="B213" i="2"/>
  <c r="B211" i="2"/>
  <c r="B209" i="2"/>
  <c r="B207" i="2"/>
  <c r="B205" i="2"/>
  <c r="E213" i="2"/>
  <c r="E216" i="2"/>
  <c r="E214" i="2"/>
  <c r="E212" i="2"/>
  <c r="E210" i="2"/>
  <c r="E208" i="2"/>
  <c r="E206" i="2"/>
  <c r="E204" i="2"/>
  <c r="E209" i="2"/>
  <c r="D216" i="2"/>
  <c r="D214" i="2"/>
  <c r="D212" i="2"/>
  <c r="D210" i="2"/>
  <c r="D208" i="2"/>
  <c r="D206" i="2"/>
  <c r="D204" i="2"/>
  <c r="E215" i="2"/>
  <c r="C216" i="2"/>
  <c r="C214" i="2"/>
  <c r="C212" i="2"/>
  <c r="C210" i="2"/>
  <c r="C208" i="2"/>
  <c r="C206" i="2"/>
  <c r="C204" i="2"/>
  <c r="E217" i="2"/>
  <c r="B216" i="2"/>
  <c r="B214" i="2"/>
  <c r="B212" i="2"/>
  <c r="B210" i="2"/>
  <c r="B208" i="2"/>
  <c r="B206" i="2"/>
  <c r="A211" i="2"/>
  <c r="A210" i="2"/>
  <c r="A217" i="2"/>
  <c r="A209" i="2"/>
  <c r="A216" i="2"/>
  <c r="A208" i="2"/>
  <c r="A215" i="2"/>
  <c r="A207" i="2"/>
  <c r="A214" i="2"/>
  <c r="A206" i="2"/>
  <c r="A213" i="2"/>
  <c r="A205" i="2"/>
  <c r="A212" i="2"/>
  <c r="C199" i="2"/>
  <c r="K195" i="2"/>
  <c r="K191" i="2"/>
  <c r="I186" i="2"/>
  <c r="J199" i="2"/>
  <c r="B199" i="2"/>
  <c r="H198" i="2"/>
  <c r="N197" i="2"/>
  <c r="F197" i="2"/>
  <c r="L196" i="2"/>
  <c r="D196" i="2"/>
  <c r="J195" i="2"/>
  <c r="B195" i="2"/>
  <c r="H194" i="2"/>
  <c r="N193" i="2"/>
  <c r="F193" i="2"/>
  <c r="L192" i="2"/>
  <c r="D192" i="2"/>
  <c r="J191" i="2"/>
  <c r="B191" i="2"/>
  <c r="H190" i="2"/>
  <c r="N189" i="2"/>
  <c r="F189" i="2"/>
  <c r="L188" i="2"/>
  <c r="D188" i="2"/>
  <c r="J187" i="2"/>
  <c r="B187" i="2"/>
  <c r="H186" i="2"/>
  <c r="M196" i="2"/>
  <c r="M192" i="2"/>
  <c r="K187" i="2"/>
  <c r="I199" i="2"/>
  <c r="O198" i="2"/>
  <c r="G198" i="2"/>
  <c r="M197" i="2"/>
  <c r="E197" i="2"/>
  <c r="K196" i="2"/>
  <c r="C196" i="2"/>
  <c r="I195" i="2"/>
  <c r="O194" i="2"/>
  <c r="G194" i="2"/>
  <c r="M193" i="2"/>
  <c r="E193" i="2"/>
  <c r="K192" i="2"/>
  <c r="C192" i="2"/>
  <c r="I191" i="2"/>
  <c r="O190" i="2"/>
  <c r="G190" i="2"/>
  <c r="M189" i="2"/>
  <c r="E189" i="2"/>
  <c r="K188" i="2"/>
  <c r="C188" i="2"/>
  <c r="I187" i="2"/>
  <c r="O186" i="2"/>
  <c r="G186" i="2"/>
  <c r="I198" i="2"/>
  <c r="I194" i="2"/>
  <c r="C187" i="2"/>
  <c r="H199" i="2"/>
  <c r="N198" i="2"/>
  <c r="F198" i="2"/>
  <c r="L197" i="2"/>
  <c r="D197" i="2"/>
  <c r="J196" i="2"/>
  <c r="B196" i="2"/>
  <c r="H195" i="2"/>
  <c r="N194" i="2"/>
  <c r="F194" i="2"/>
  <c r="L193" i="2"/>
  <c r="D193" i="2"/>
  <c r="J192" i="2"/>
  <c r="B192" i="2"/>
  <c r="H191" i="2"/>
  <c r="N190" i="2"/>
  <c r="F190" i="2"/>
  <c r="L189" i="2"/>
  <c r="D189" i="2"/>
  <c r="J188" i="2"/>
  <c r="B188" i="2"/>
  <c r="H187" i="2"/>
  <c r="N186" i="2"/>
  <c r="F186" i="2"/>
  <c r="M188" i="2"/>
  <c r="O199" i="2"/>
  <c r="G199" i="2"/>
  <c r="M198" i="2"/>
  <c r="E198" i="2"/>
  <c r="K197" i="2"/>
  <c r="C197" i="2"/>
  <c r="I196" i="2"/>
  <c r="O195" i="2"/>
  <c r="G195" i="2"/>
  <c r="M194" i="2"/>
  <c r="E194" i="2"/>
  <c r="K193" i="2"/>
  <c r="C193" i="2"/>
  <c r="I192" i="2"/>
  <c r="O191" i="2"/>
  <c r="G191" i="2"/>
  <c r="M190" i="2"/>
  <c r="E190" i="2"/>
  <c r="K189" i="2"/>
  <c r="C189" i="2"/>
  <c r="I188" i="2"/>
  <c r="O187" i="2"/>
  <c r="G187" i="2"/>
  <c r="M186" i="2"/>
  <c r="E186" i="2"/>
  <c r="G197" i="2"/>
  <c r="O193" i="2"/>
  <c r="I190" i="2"/>
  <c r="E188" i="2"/>
  <c r="N199" i="2"/>
  <c r="F199" i="2"/>
  <c r="L198" i="2"/>
  <c r="D198" i="2"/>
  <c r="J197" i="2"/>
  <c r="B197" i="2"/>
  <c r="H196" i="2"/>
  <c r="N195" i="2"/>
  <c r="F195" i="2"/>
  <c r="L194" i="2"/>
  <c r="D194" i="2"/>
  <c r="J193" i="2"/>
  <c r="B193" i="2"/>
  <c r="H192" i="2"/>
  <c r="N191" i="2"/>
  <c r="F191" i="2"/>
  <c r="L190" i="2"/>
  <c r="D190" i="2"/>
  <c r="J189" i="2"/>
  <c r="B189" i="2"/>
  <c r="H188" i="2"/>
  <c r="N187" i="2"/>
  <c r="F187" i="2"/>
  <c r="L186" i="2"/>
  <c r="D186" i="2"/>
  <c r="K199" i="2"/>
  <c r="E196" i="2"/>
  <c r="G193" i="2"/>
  <c r="C191" i="2"/>
  <c r="O189" i="2"/>
  <c r="M199" i="2"/>
  <c r="E199" i="2"/>
  <c r="K198" i="2"/>
  <c r="C198" i="2"/>
  <c r="I197" i="2"/>
  <c r="O196" i="2"/>
  <c r="G196" i="2"/>
  <c r="M195" i="2"/>
  <c r="E195" i="2"/>
  <c r="K194" i="2"/>
  <c r="C194" i="2"/>
  <c r="I193" i="2"/>
  <c r="O192" i="2"/>
  <c r="G192" i="2"/>
  <c r="M191" i="2"/>
  <c r="E191" i="2"/>
  <c r="K190" i="2"/>
  <c r="C190" i="2"/>
  <c r="I189" i="2"/>
  <c r="O188" i="2"/>
  <c r="G188" i="2"/>
  <c r="M187" i="2"/>
  <c r="E187" i="2"/>
  <c r="K186" i="2"/>
  <c r="C186" i="2"/>
  <c r="O197" i="2"/>
  <c r="C195" i="2"/>
  <c r="E192" i="2"/>
  <c r="G189" i="2"/>
  <c r="L199" i="2"/>
  <c r="D199" i="2"/>
  <c r="J198" i="2"/>
  <c r="B198" i="2"/>
  <c r="H197" i="2"/>
  <c r="N196" i="2"/>
  <c r="F196" i="2"/>
  <c r="L195" i="2"/>
  <c r="D195" i="2"/>
  <c r="J194" i="2"/>
  <c r="B194" i="2"/>
  <c r="H193" i="2"/>
  <c r="N192" i="2"/>
  <c r="F192" i="2"/>
  <c r="L191" i="2"/>
  <c r="D191" i="2"/>
  <c r="J190" i="2"/>
  <c r="B190" i="2"/>
  <c r="H189" i="2"/>
  <c r="N188" i="2"/>
  <c r="F188" i="2"/>
  <c r="L187" i="2"/>
  <c r="D187" i="2"/>
  <c r="J186" i="2"/>
  <c r="A193" i="2"/>
  <c r="A192" i="2"/>
  <c r="A199" i="2"/>
  <c r="A191" i="2"/>
  <c r="A198" i="2"/>
  <c r="A190" i="2"/>
  <c r="A197" i="2"/>
  <c r="A189" i="2"/>
  <c r="A196" i="2"/>
  <c r="A188" i="2"/>
  <c r="A195" i="2"/>
  <c r="A187" i="2"/>
  <c r="A194" i="2"/>
  <c r="H185" i="2"/>
  <c r="O185" i="2"/>
  <c r="G185" i="2"/>
  <c r="N185" i="2"/>
  <c r="F185" i="2"/>
  <c r="M185" i="2"/>
  <c r="E185" i="2"/>
  <c r="L185" i="2"/>
  <c r="D185" i="2"/>
  <c r="K185" i="2"/>
  <c r="C185" i="2"/>
  <c r="J185" i="2"/>
  <c r="G179" i="2"/>
  <c r="M174" i="2"/>
  <c r="I168" i="2"/>
  <c r="J181" i="2"/>
  <c r="B181" i="2"/>
  <c r="H180" i="2"/>
  <c r="N179" i="2"/>
  <c r="F179" i="2"/>
  <c r="L178" i="2"/>
  <c r="D178" i="2"/>
  <c r="J177" i="2"/>
  <c r="B177" i="2"/>
  <c r="H176" i="2"/>
  <c r="N175" i="2"/>
  <c r="F175" i="2"/>
  <c r="L174" i="2"/>
  <c r="D174" i="2"/>
  <c r="J173" i="2"/>
  <c r="B173" i="2"/>
  <c r="H172" i="2"/>
  <c r="N171" i="2"/>
  <c r="F171" i="2"/>
  <c r="L170" i="2"/>
  <c r="D170" i="2"/>
  <c r="J169" i="2"/>
  <c r="B169" i="2"/>
  <c r="H168" i="2"/>
  <c r="C181" i="2"/>
  <c r="K177" i="2"/>
  <c r="E174" i="2"/>
  <c r="C169" i="2"/>
  <c r="I181" i="2"/>
  <c r="O180" i="2"/>
  <c r="G180" i="2"/>
  <c r="M179" i="2"/>
  <c r="E179" i="2"/>
  <c r="K178" i="2"/>
  <c r="C178" i="2"/>
  <c r="I177" i="2"/>
  <c r="O176" i="2"/>
  <c r="G176" i="2"/>
  <c r="M175" i="2"/>
  <c r="E175" i="2"/>
  <c r="K174" i="2"/>
  <c r="C174" i="2"/>
  <c r="I173" i="2"/>
  <c r="O172" i="2"/>
  <c r="G172" i="2"/>
  <c r="M171" i="2"/>
  <c r="E171" i="2"/>
  <c r="K170" i="2"/>
  <c r="C170" i="2"/>
  <c r="I169" i="2"/>
  <c r="O168" i="2"/>
  <c r="G168" i="2"/>
  <c r="K181" i="2"/>
  <c r="E178" i="2"/>
  <c r="G175" i="2"/>
  <c r="E170" i="2"/>
  <c r="H181" i="2"/>
  <c r="N180" i="2"/>
  <c r="F180" i="2"/>
  <c r="L179" i="2"/>
  <c r="D179" i="2"/>
  <c r="J178" i="2"/>
  <c r="B178" i="2"/>
  <c r="H177" i="2"/>
  <c r="N176" i="2"/>
  <c r="F176" i="2"/>
  <c r="L175" i="2"/>
  <c r="D175" i="2"/>
  <c r="J174" i="2"/>
  <c r="B174" i="2"/>
  <c r="H173" i="2"/>
  <c r="N172" i="2"/>
  <c r="F172" i="2"/>
  <c r="L171" i="2"/>
  <c r="D171" i="2"/>
  <c r="J170" i="2"/>
  <c r="B170" i="2"/>
  <c r="H169" i="2"/>
  <c r="N168" i="2"/>
  <c r="F168" i="2"/>
  <c r="G171" i="2"/>
  <c r="O181" i="2"/>
  <c r="G181" i="2"/>
  <c r="M180" i="2"/>
  <c r="E180" i="2"/>
  <c r="K179" i="2"/>
  <c r="C179" i="2"/>
  <c r="I178" i="2"/>
  <c r="O177" i="2"/>
  <c r="G177" i="2"/>
  <c r="M176" i="2"/>
  <c r="E176" i="2"/>
  <c r="K175" i="2"/>
  <c r="C175" i="2"/>
  <c r="I174" i="2"/>
  <c r="O173" i="2"/>
  <c r="G173" i="2"/>
  <c r="M172" i="2"/>
  <c r="E172" i="2"/>
  <c r="K171" i="2"/>
  <c r="C171" i="2"/>
  <c r="I170" i="2"/>
  <c r="O169" i="2"/>
  <c r="G169" i="2"/>
  <c r="M168" i="2"/>
  <c r="E168" i="2"/>
  <c r="M178" i="2"/>
  <c r="O175" i="2"/>
  <c r="I172" i="2"/>
  <c r="M170" i="2"/>
  <c r="N181" i="2"/>
  <c r="F181" i="2"/>
  <c r="L180" i="2"/>
  <c r="D180" i="2"/>
  <c r="J179" i="2"/>
  <c r="B179" i="2"/>
  <c r="H178" i="2"/>
  <c r="N177" i="2"/>
  <c r="F177" i="2"/>
  <c r="L176" i="2"/>
  <c r="D176" i="2"/>
  <c r="J175" i="2"/>
  <c r="B175" i="2"/>
  <c r="H174" i="2"/>
  <c r="N173" i="2"/>
  <c r="F173" i="2"/>
  <c r="L172" i="2"/>
  <c r="D172" i="2"/>
  <c r="J171" i="2"/>
  <c r="B171" i="2"/>
  <c r="H170" i="2"/>
  <c r="N169" i="2"/>
  <c r="F169" i="2"/>
  <c r="L168" i="2"/>
  <c r="D168" i="2"/>
  <c r="O179" i="2"/>
  <c r="I176" i="2"/>
  <c r="C173" i="2"/>
  <c r="K169" i="2"/>
  <c r="M181" i="2"/>
  <c r="E181" i="2"/>
  <c r="K180" i="2"/>
  <c r="C180" i="2"/>
  <c r="I179" i="2"/>
  <c r="O178" i="2"/>
  <c r="G178" i="2"/>
  <c r="M177" i="2"/>
  <c r="E177" i="2"/>
  <c r="K176" i="2"/>
  <c r="C176" i="2"/>
  <c r="I175" i="2"/>
  <c r="O174" i="2"/>
  <c r="G174" i="2"/>
  <c r="M173" i="2"/>
  <c r="E173" i="2"/>
  <c r="K172" i="2"/>
  <c r="C172" i="2"/>
  <c r="I171" i="2"/>
  <c r="O170" i="2"/>
  <c r="G170" i="2"/>
  <c r="M169" i="2"/>
  <c r="E169" i="2"/>
  <c r="K168" i="2"/>
  <c r="C168" i="2"/>
  <c r="I180" i="2"/>
  <c r="C177" i="2"/>
  <c r="K173" i="2"/>
  <c r="O171" i="2"/>
  <c r="L181" i="2"/>
  <c r="D181" i="2"/>
  <c r="J180" i="2"/>
  <c r="B180" i="2"/>
  <c r="H179" i="2"/>
  <c r="N178" i="2"/>
  <c r="F178" i="2"/>
  <c r="L177" i="2"/>
  <c r="D177" i="2"/>
  <c r="J176" i="2"/>
  <c r="B176" i="2"/>
  <c r="H175" i="2"/>
  <c r="N174" i="2"/>
  <c r="F174" i="2"/>
  <c r="L173" i="2"/>
  <c r="D173" i="2"/>
  <c r="J172" i="2"/>
  <c r="B172" i="2"/>
  <c r="H171" i="2"/>
  <c r="N170" i="2"/>
  <c r="F170" i="2"/>
  <c r="L169" i="2"/>
  <c r="D169" i="2"/>
  <c r="J168" i="2"/>
  <c r="A175" i="2"/>
  <c r="A174" i="2"/>
  <c r="A181" i="2"/>
  <c r="A173" i="2"/>
  <c r="A180" i="2"/>
  <c r="A172" i="2"/>
  <c r="A179" i="2"/>
  <c r="A171" i="2"/>
  <c r="A178" i="2"/>
  <c r="A170" i="2"/>
  <c r="A177" i="2"/>
  <c r="A169" i="2"/>
  <c r="A176" i="2"/>
  <c r="H167" i="2"/>
  <c r="O167" i="2"/>
  <c r="G167" i="2"/>
  <c r="N167" i="2"/>
  <c r="F167" i="2"/>
  <c r="M167" i="2"/>
  <c r="E167" i="2"/>
  <c r="I167" i="2"/>
  <c r="L167" i="2"/>
  <c r="D167" i="2"/>
  <c r="K167" i="2"/>
  <c r="C167" i="2"/>
  <c r="J167" i="2"/>
  <c r="E150" i="2"/>
  <c r="E152" i="2"/>
  <c r="E154" i="2"/>
  <c r="E156" i="2"/>
  <c r="E158" i="2"/>
  <c r="E160" i="2"/>
  <c r="E162" i="2"/>
  <c r="D158" i="2"/>
  <c r="B149" i="2"/>
  <c r="B151" i="2"/>
  <c r="B153" i="2"/>
  <c r="B155" i="2"/>
  <c r="B157" i="2"/>
  <c r="B159" i="2"/>
  <c r="B161" i="2"/>
  <c r="D162" i="2"/>
  <c r="C149" i="2"/>
  <c r="C151" i="2"/>
  <c r="C153" i="2"/>
  <c r="C155" i="2"/>
  <c r="C157" i="2"/>
  <c r="C159" i="2"/>
  <c r="C161" i="2"/>
  <c r="D156" i="2"/>
  <c r="D149" i="2"/>
  <c r="D151" i="2"/>
  <c r="D153" i="2"/>
  <c r="D155" i="2"/>
  <c r="D157" i="2"/>
  <c r="D159" i="2"/>
  <c r="D161" i="2"/>
  <c r="D160" i="2"/>
  <c r="E149" i="2"/>
  <c r="E151" i="2"/>
  <c r="E153" i="2"/>
  <c r="E155" i="2"/>
  <c r="E157" i="2"/>
  <c r="E159" i="2"/>
  <c r="E161" i="2"/>
  <c r="D154" i="2"/>
  <c r="B150" i="2"/>
  <c r="B152" i="2"/>
  <c r="B154" i="2"/>
  <c r="B156" i="2"/>
  <c r="B158" i="2"/>
  <c r="B160" i="2"/>
  <c r="B162" i="2"/>
  <c r="D150" i="2"/>
  <c r="C150" i="2"/>
  <c r="C152" i="2"/>
  <c r="C154" i="2"/>
  <c r="C156" i="2"/>
  <c r="C158" i="2"/>
  <c r="C160" i="2"/>
  <c r="C162" i="2"/>
  <c r="D152" i="2"/>
  <c r="A155" i="2"/>
  <c r="A162" i="2"/>
  <c r="A154" i="2"/>
  <c r="A161" i="2"/>
  <c r="A153" i="2"/>
  <c r="A160" i="2"/>
  <c r="A152" i="2"/>
  <c r="A156" i="2"/>
  <c r="A159" i="2"/>
  <c r="A151" i="2"/>
  <c r="A158" i="2"/>
  <c r="A150" i="2"/>
  <c r="A157" i="2"/>
  <c r="D143" i="2"/>
  <c r="D141" i="2"/>
  <c r="D139" i="2"/>
  <c r="D137" i="2"/>
  <c r="D135" i="2"/>
  <c r="D133" i="2"/>
  <c r="D131" i="2"/>
  <c r="E139" i="2"/>
  <c r="E131" i="2"/>
  <c r="C143" i="2"/>
  <c r="C141" i="2"/>
  <c r="C139" i="2"/>
  <c r="C137" i="2"/>
  <c r="C135" i="2"/>
  <c r="C133" i="2"/>
  <c r="C131" i="2"/>
  <c r="E143" i="2"/>
  <c r="E135" i="2"/>
  <c r="B141" i="2"/>
  <c r="B137" i="2"/>
  <c r="B131" i="2"/>
  <c r="E142" i="2"/>
  <c r="E140" i="2"/>
  <c r="E138" i="2"/>
  <c r="E136" i="2"/>
  <c r="E134" i="2"/>
  <c r="E132" i="2"/>
  <c r="E130" i="2"/>
  <c r="E141" i="2"/>
  <c r="E133" i="2"/>
  <c r="B143" i="2"/>
  <c r="B139" i="2"/>
  <c r="B135" i="2"/>
  <c r="B133" i="2"/>
  <c r="D142" i="2"/>
  <c r="D140" i="2"/>
  <c r="D138" i="2"/>
  <c r="D136" i="2"/>
  <c r="D134" i="2"/>
  <c r="D132" i="2"/>
  <c r="D130" i="2"/>
  <c r="E137" i="2"/>
  <c r="C142" i="2"/>
  <c r="C140" i="2"/>
  <c r="C138" i="2"/>
  <c r="C136" i="2"/>
  <c r="C134" i="2"/>
  <c r="C132" i="2"/>
  <c r="C130" i="2"/>
  <c r="B142" i="2"/>
  <c r="B140" i="2"/>
  <c r="B138" i="2"/>
  <c r="B136" i="2"/>
  <c r="B134" i="2"/>
  <c r="B132" i="2"/>
  <c r="A136" i="2"/>
  <c r="A139" i="2"/>
  <c r="A131" i="2"/>
  <c r="A138" i="2"/>
  <c r="A130" i="2"/>
  <c r="A137" i="2"/>
  <c r="A143" i="2"/>
  <c r="A135" i="2"/>
  <c r="A142" i="2"/>
  <c r="A134" i="2"/>
  <c r="A141" i="2"/>
  <c r="A133" i="2"/>
  <c r="A140" i="2"/>
  <c r="B118" i="2"/>
  <c r="B117" i="2"/>
  <c r="B124" i="2"/>
  <c r="B116" i="2"/>
  <c r="B123" i="2"/>
  <c r="B115" i="2"/>
  <c r="B122" i="2"/>
  <c r="B114" i="2"/>
  <c r="B121" i="2"/>
  <c r="B113" i="2"/>
  <c r="B120" i="2"/>
  <c r="B112" i="2"/>
  <c r="B119" i="2"/>
  <c r="A99" i="2"/>
  <c r="A106" i="2"/>
  <c r="A98" i="2"/>
  <c r="A105" i="2"/>
  <c r="A97" i="2"/>
  <c r="A104" i="2"/>
  <c r="A96" i="2"/>
  <c r="A100" i="2"/>
  <c r="A103" i="2"/>
  <c r="A95" i="2"/>
  <c r="A102" i="2"/>
  <c r="A94" i="2"/>
  <c r="A101" i="2"/>
  <c r="J106" i="2"/>
  <c r="B106" i="2"/>
  <c r="H105" i="2"/>
  <c r="N104" i="2"/>
  <c r="F104" i="2"/>
  <c r="L103" i="2"/>
  <c r="D103" i="2"/>
  <c r="J102" i="2"/>
  <c r="B102" i="2"/>
  <c r="H101" i="2"/>
  <c r="N100" i="2"/>
  <c r="F100" i="2"/>
  <c r="L99" i="2"/>
  <c r="D99" i="2"/>
  <c r="J98" i="2"/>
  <c r="B98" i="2"/>
  <c r="H97" i="2"/>
  <c r="N96" i="2"/>
  <c r="F96" i="2"/>
  <c r="L95" i="2"/>
  <c r="D95" i="2"/>
  <c r="J94" i="2"/>
  <c r="B94" i="2"/>
  <c r="H93" i="2"/>
  <c r="C99" i="2"/>
  <c r="I98" i="2"/>
  <c r="O97" i="2"/>
  <c r="G97" i="2"/>
  <c r="M96" i="2"/>
  <c r="E96" i="2"/>
  <c r="K95" i="2"/>
  <c r="C95" i="2"/>
  <c r="I94" i="2"/>
  <c r="O93" i="2"/>
  <c r="G93" i="2"/>
  <c r="H106" i="2"/>
  <c r="N105" i="2"/>
  <c r="F105" i="2"/>
  <c r="L104" i="2"/>
  <c r="D104" i="2"/>
  <c r="J103" i="2"/>
  <c r="B103" i="2"/>
  <c r="H102" i="2"/>
  <c r="N101" i="2"/>
  <c r="F101" i="2"/>
  <c r="L100" i="2"/>
  <c r="D100" i="2"/>
  <c r="J99" i="2"/>
  <c r="B99" i="2"/>
  <c r="H98" i="2"/>
  <c r="N97" i="2"/>
  <c r="F97" i="2"/>
  <c r="L96" i="2"/>
  <c r="D96" i="2"/>
  <c r="J95" i="2"/>
  <c r="B95" i="2"/>
  <c r="H94" i="2"/>
  <c r="N93" i="2"/>
  <c r="F93" i="2"/>
  <c r="O106" i="2"/>
  <c r="G106" i="2"/>
  <c r="M105" i="2"/>
  <c r="E105" i="2"/>
  <c r="K104" i="2"/>
  <c r="C104" i="2"/>
  <c r="I103" i="2"/>
  <c r="O102" i="2"/>
  <c r="G102" i="2"/>
  <c r="M101" i="2"/>
  <c r="E101" i="2"/>
  <c r="K100" i="2"/>
  <c r="C100" i="2"/>
  <c r="I99" i="2"/>
  <c r="O98" i="2"/>
  <c r="G98" i="2"/>
  <c r="M97" i="2"/>
  <c r="E97" i="2"/>
  <c r="K96" i="2"/>
  <c r="C96" i="2"/>
  <c r="I95" i="2"/>
  <c r="O94" i="2"/>
  <c r="G94" i="2"/>
  <c r="M93" i="2"/>
  <c r="E93" i="2"/>
  <c r="N106" i="2"/>
  <c r="F106" i="2"/>
  <c r="L105" i="2"/>
  <c r="D105" i="2"/>
  <c r="J104" i="2"/>
  <c r="B104" i="2"/>
  <c r="H103" i="2"/>
  <c r="N102" i="2"/>
  <c r="F102" i="2"/>
  <c r="L101" i="2"/>
  <c r="D101" i="2"/>
  <c r="J100" i="2"/>
  <c r="B100" i="2"/>
  <c r="H99" i="2"/>
  <c r="N98" i="2"/>
  <c r="F98" i="2"/>
  <c r="L97" i="2"/>
  <c r="D97" i="2"/>
  <c r="J96" i="2"/>
  <c r="B96" i="2"/>
  <c r="H95" i="2"/>
  <c r="N94" i="2"/>
  <c r="F94" i="2"/>
  <c r="L93" i="2"/>
  <c r="I74" i="2"/>
  <c r="C75" i="2"/>
  <c r="K75" i="2"/>
  <c r="E76" i="2"/>
  <c r="M76" i="2"/>
  <c r="G77" i="2"/>
  <c r="O77" i="2"/>
  <c r="I78" i="2"/>
  <c r="C79" i="2"/>
  <c r="K79" i="2"/>
  <c r="E80" i="2"/>
  <c r="M80" i="2"/>
  <c r="G81" i="2"/>
  <c r="O81" i="2"/>
  <c r="I82" i="2"/>
  <c r="C83" i="2"/>
  <c r="K83" i="2"/>
  <c r="E84" i="2"/>
  <c r="M84" i="2"/>
  <c r="G85" i="2"/>
  <c r="O85" i="2"/>
  <c r="I86" i="2"/>
  <c r="C87" i="2"/>
  <c r="K87" i="2"/>
  <c r="E88" i="2"/>
  <c r="M88" i="2"/>
  <c r="B74" i="2"/>
  <c r="J74" i="2"/>
  <c r="D75" i="2"/>
  <c r="L75" i="2"/>
  <c r="F76" i="2"/>
  <c r="N76" i="2"/>
  <c r="H77" i="2"/>
  <c r="B78" i="2"/>
  <c r="J78" i="2"/>
  <c r="D79" i="2"/>
  <c r="L79" i="2"/>
  <c r="F80" i="2"/>
  <c r="N80" i="2"/>
  <c r="H81" i="2"/>
  <c r="B82" i="2"/>
  <c r="J82" i="2"/>
  <c r="D83" i="2"/>
  <c r="L83" i="2"/>
  <c r="F84" i="2"/>
  <c r="N84" i="2"/>
  <c r="H85" i="2"/>
  <c r="B86" i="2"/>
  <c r="J86" i="2"/>
  <c r="D87" i="2"/>
  <c r="L87" i="2"/>
  <c r="F88" i="2"/>
  <c r="N88" i="2"/>
  <c r="C74" i="2"/>
  <c r="K74" i="2"/>
  <c r="E75" i="2"/>
  <c r="M75" i="2"/>
  <c r="G76" i="2"/>
  <c r="O76" i="2"/>
  <c r="I77" i="2"/>
  <c r="C78" i="2"/>
  <c r="K78" i="2"/>
  <c r="E79" i="2"/>
  <c r="M79" i="2"/>
  <c r="G80" i="2"/>
  <c r="O80" i="2"/>
  <c r="I81" i="2"/>
  <c r="C82" i="2"/>
  <c r="K82" i="2"/>
  <c r="E83" i="2"/>
  <c r="M83" i="2"/>
  <c r="G84" i="2"/>
  <c r="O84" i="2"/>
  <c r="I85" i="2"/>
  <c r="C86" i="2"/>
  <c r="K86" i="2"/>
  <c r="E87" i="2"/>
  <c r="M87" i="2"/>
  <c r="G88" i="2"/>
  <c r="O88" i="2"/>
  <c r="F77" i="2"/>
  <c r="L80" i="2"/>
  <c r="B83" i="2"/>
  <c r="H86" i="2"/>
  <c r="D74" i="2"/>
  <c r="L74" i="2"/>
  <c r="F75" i="2"/>
  <c r="N75" i="2"/>
  <c r="H76" i="2"/>
  <c r="B77" i="2"/>
  <c r="J77" i="2"/>
  <c r="D78" i="2"/>
  <c r="L78" i="2"/>
  <c r="F79" i="2"/>
  <c r="N79" i="2"/>
  <c r="H80" i="2"/>
  <c r="B81" i="2"/>
  <c r="J81" i="2"/>
  <c r="D82" i="2"/>
  <c r="L82" i="2"/>
  <c r="F83" i="2"/>
  <c r="N83" i="2"/>
  <c r="H84" i="2"/>
  <c r="B85" i="2"/>
  <c r="J85" i="2"/>
  <c r="D86" i="2"/>
  <c r="L86" i="2"/>
  <c r="F87" i="2"/>
  <c r="N87" i="2"/>
  <c r="H88" i="2"/>
  <c r="L76" i="2"/>
  <c r="N81" i="2"/>
  <c r="L84" i="2"/>
  <c r="D88" i="2"/>
  <c r="E74" i="2"/>
  <c r="M74" i="2"/>
  <c r="G75" i="2"/>
  <c r="O75" i="2"/>
  <c r="I76" i="2"/>
  <c r="C77" i="2"/>
  <c r="K77" i="2"/>
  <c r="E78" i="2"/>
  <c r="M78" i="2"/>
  <c r="G79" i="2"/>
  <c r="O79" i="2"/>
  <c r="I80" i="2"/>
  <c r="C81" i="2"/>
  <c r="K81" i="2"/>
  <c r="E82" i="2"/>
  <c r="M82" i="2"/>
  <c r="G83" i="2"/>
  <c r="O83" i="2"/>
  <c r="I84" i="2"/>
  <c r="C85" i="2"/>
  <c r="K85" i="2"/>
  <c r="E86" i="2"/>
  <c r="M86" i="2"/>
  <c r="G87" i="2"/>
  <c r="O87" i="2"/>
  <c r="I88" i="2"/>
  <c r="B79" i="2"/>
  <c r="J83" i="2"/>
  <c r="B87" i="2"/>
  <c r="F74" i="2"/>
  <c r="N74" i="2"/>
  <c r="H75" i="2"/>
  <c r="B76" i="2"/>
  <c r="J76" i="2"/>
  <c r="D77" i="2"/>
  <c r="L77" i="2"/>
  <c r="F78" i="2"/>
  <c r="N78" i="2"/>
  <c r="H79" i="2"/>
  <c r="B80" i="2"/>
  <c r="J80" i="2"/>
  <c r="D81" i="2"/>
  <c r="L81" i="2"/>
  <c r="F82" i="2"/>
  <c r="N82" i="2"/>
  <c r="H83" i="2"/>
  <c r="B84" i="2"/>
  <c r="J84" i="2"/>
  <c r="D85" i="2"/>
  <c r="L85" i="2"/>
  <c r="F86" i="2"/>
  <c r="N86" i="2"/>
  <c r="H87" i="2"/>
  <c r="B88" i="2"/>
  <c r="J88" i="2"/>
  <c r="N77" i="2"/>
  <c r="H82" i="2"/>
  <c r="D84" i="2"/>
  <c r="J87" i="2"/>
  <c r="G74" i="2"/>
  <c r="O74" i="2"/>
  <c r="I75" i="2"/>
  <c r="C76" i="2"/>
  <c r="K76" i="2"/>
  <c r="E77" i="2"/>
  <c r="M77" i="2"/>
  <c r="G78" i="2"/>
  <c r="O78" i="2"/>
  <c r="I79" i="2"/>
  <c r="C80" i="2"/>
  <c r="K80" i="2"/>
  <c r="E81" i="2"/>
  <c r="M81" i="2"/>
  <c r="G82" i="2"/>
  <c r="O82" i="2"/>
  <c r="I83" i="2"/>
  <c r="C84" i="2"/>
  <c r="K84" i="2"/>
  <c r="E85" i="2"/>
  <c r="M85" i="2"/>
  <c r="G86" i="2"/>
  <c r="O86" i="2"/>
  <c r="I87" i="2"/>
  <c r="C88" i="2"/>
  <c r="K88" i="2"/>
  <c r="J79" i="2"/>
  <c r="F85" i="2"/>
  <c r="L88" i="2"/>
  <c r="H74" i="2"/>
  <c r="B75" i="2"/>
  <c r="J75" i="2"/>
  <c r="D76" i="2"/>
  <c r="H78" i="2"/>
  <c r="D80" i="2"/>
  <c r="F81" i="2"/>
  <c r="N85" i="2"/>
  <c r="P70" i="2"/>
  <c r="H70" i="2"/>
  <c r="I70" i="2"/>
  <c r="G70" i="2"/>
  <c r="O70" i="2"/>
  <c r="N70" i="2"/>
  <c r="F70" i="2"/>
  <c r="E70" i="2"/>
  <c r="L70" i="2"/>
  <c r="D70" i="2"/>
  <c r="K70" i="2"/>
  <c r="C70" i="2"/>
  <c r="M70" i="2"/>
  <c r="J70" i="2"/>
  <c r="H69" i="2"/>
  <c r="G69" i="2"/>
  <c r="N69" i="2"/>
  <c r="F69" i="2"/>
  <c r="I69" i="2"/>
  <c r="O69" i="2"/>
  <c r="M69" i="2"/>
  <c r="E69" i="2"/>
  <c r="D69" i="2"/>
  <c r="L69" i="2"/>
  <c r="K69" i="2"/>
  <c r="C69" i="2"/>
  <c r="J69" i="2"/>
  <c r="B51" i="2"/>
  <c r="J51" i="2"/>
  <c r="D52" i="2"/>
  <c r="L52" i="2"/>
  <c r="F53" i="2"/>
  <c r="N53" i="2"/>
  <c r="H54" i="2"/>
  <c r="B55" i="2"/>
  <c r="J55" i="2"/>
  <c r="D56" i="2"/>
  <c r="L56" i="2"/>
  <c r="F57" i="2"/>
  <c r="N57" i="2"/>
  <c r="H58" i="2"/>
  <c r="B59" i="2"/>
  <c r="J59" i="2"/>
  <c r="D60" i="2"/>
  <c r="L60" i="2"/>
  <c r="F61" i="2"/>
  <c r="N61" i="2"/>
  <c r="H62" i="2"/>
  <c r="B63" i="2"/>
  <c r="J63" i="2"/>
  <c r="D64" i="2"/>
  <c r="L64" i="2"/>
  <c r="C51" i="2"/>
  <c r="K51" i="2"/>
  <c r="E52" i="2"/>
  <c r="M52" i="2"/>
  <c r="G53" i="2"/>
  <c r="O53" i="2"/>
  <c r="I54" i="2"/>
  <c r="C55" i="2"/>
  <c r="K55" i="2"/>
  <c r="E56" i="2"/>
  <c r="M56" i="2"/>
  <c r="G57" i="2"/>
  <c r="O57" i="2"/>
  <c r="I58" i="2"/>
  <c r="C59" i="2"/>
  <c r="K59" i="2"/>
  <c r="E60" i="2"/>
  <c r="M60" i="2"/>
  <c r="G61" i="2"/>
  <c r="O61" i="2"/>
  <c r="I62" i="2"/>
  <c r="C63" i="2"/>
  <c r="K63" i="2"/>
  <c r="E64" i="2"/>
  <c r="M64" i="2"/>
  <c r="D51" i="2"/>
  <c r="L51" i="2"/>
  <c r="F52" i="2"/>
  <c r="N52" i="2"/>
  <c r="H53" i="2"/>
  <c r="B54" i="2"/>
  <c r="J54" i="2"/>
  <c r="D55" i="2"/>
  <c r="L55" i="2"/>
  <c r="F56" i="2"/>
  <c r="N56" i="2"/>
  <c r="H57" i="2"/>
  <c r="B58" i="2"/>
  <c r="D59" i="2"/>
  <c r="H61" i="2"/>
  <c r="J62" i="2"/>
  <c r="E51" i="2"/>
  <c r="M51" i="2"/>
  <c r="G52" i="2"/>
  <c r="O52" i="2"/>
  <c r="I53" i="2"/>
  <c r="C54" i="2"/>
  <c r="K54" i="2"/>
  <c r="E55" i="2"/>
  <c r="M55" i="2"/>
  <c r="G56" i="2"/>
  <c r="O56" i="2"/>
  <c r="I57" i="2"/>
  <c r="C58" i="2"/>
  <c r="K58" i="2"/>
  <c r="E59" i="2"/>
  <c r="M59" i="2"/>
  <c r="G60" i="2"/>
  <c r="O60" i="2"/>
  <c r="I61" i="2"/>
  <c r="C62" i="2"/>
  <c r="K62" i="2"/>
  <c r="E63" i="2"/>
  <c r="M63" i="2"/>
  <c r="G64" i="2"/>
  <c r="O64" i="2"/>
  <c r="I51" i="2"/>
  <c r="O54" i="2"/>
  <c r="K56" i="2"/>
  <c r="O58" i="2"/>
  <c r="K60" i="2"/>
  <c r="M61" i="2"/>
  <c r="C64" i="2"/>
  <c r="L59" i="2"/>
  <c r="L63" i="2"/>
  <c r="F51" i="2"/>
  <c r="N51" i="2"/>
  <c r="H52" i="2"/>
  <c r="B53" i="2"/>
  <c r="J53" i="2"/>
  <c r="D54" i="2"/>
  <c r="L54" i="2"/>
  <c r="F55" i="2"/>
  <c r="N55" i="2"/>
  <c r="H56" i="2"/>
  <c r="B57" i="2"/>
  <c r="J57" i="2"/>
  <c r="D58" i="2"/>
  <c r="L58" i="2"/>
  <c r="F59" i="2"/>
  <c r="N59" i="2"/>
  <c r="H60" i="2"/>
  <c r="B61" i="2"/>
  <c r="J61" i="2"/>
  <c r="D62" i="2"/>
  <c r="L62" i="2"/>
  <c r="F63" i="2"/>
  <c r="N63" i="2"/>
  <c r="H64" i="2"/>
  <c r="K52" i="2"/>
  <c r="G58" i="2"/>
  <c r="G62" i="2"/>
  <c r="N60" i="2"/>
  <c r="N64" i="2"/>
  <c r="G51" i="2"/>
  <c r="O51" i="2"/>
  <c r="I52" i="2"/>
  <c r="C53" i="2"/>
  <c r="K53" i="2"/>
  <c r="E54" i="2"/>
  <c r="M54" i="2"/>
  <c r="G55" i="2"/>
  <c r="O55" i="2"/>
  <c r="I56" i="2"/>
  <c r="C57" i="2"/>
  <c r="K57" i="2"/>
  <c r="E58" i="2"/>
  <c r="M58" i="2"/>
  <c r="G59" i="2"/>
  <c r="O59" i="2"/>
  <c r="I60" i="2"/>
  <c r="C61" i="2"/>
  <c r="K61" i="2"/>
  <c r="E62" i="2"/>
  <c r="M62" i="2"/>
  <c r="G63" i="2"/>
  <c r="O63" i="2"/>
  <c r="I64" i="2"/>
  <c r="C52" i="2"/>
  <c r="M53" i="2"/>
  <c r="I55" i="2"/>
  <c r="E57" i="2"/>
  <c r="I59" i="2"/>
  <c r="E61" i="2"/>
  <c r="I63" i="2"/>
  <c r="J58" i="2"/>
  <c r="B62" i="2"/>
  <c r="F64" i="2"/>
  <c r="H51" i="2"/>
  <c r="B52" i="2"/>
  <c r="J52" i="2"/>
  <c r="D53" i="2"/>
  <c r="L53" i="2"/>
  <c r="F54" i="2"/>
  <c r="N54" i="2"/>
  <c r="H55" i="2"/>
  <c r="B56" i="2"/>
  <c r="J56" i="2"/>
  <c r="D57" i="2"/>
  <c r="L57" i="2"/>
  <c r="F58" i="2"/>
  <c r="N58" i="2"/>
  <c r="H59" i="2"/>
  <c r="B60" i="2"/>
  <c r="J60" i="2"/>
  <c r="D61" i="2"/>
  <c r="L61" i="2"/>
  <c r="F62" i="2"/>
  <c r="N62" i="2"/>
  <c r="H63" i="2"/>
  <c r="B64" i="2"/>
  <c r="J64" i="2"/>
  <c r="E53" i="2"/>
  <c r="G54" i="2"/>
  <c r="C56" i="2"/>
  <c r="M57" i="2"/>
  <c r="C60" i="2"/>
  <c r="O62" i="2"/>
  <c r="K64" i="2"/>
  <c r="F60" i="2"/>
  <c r="D63" i="2"/>
  <c r="A57" i="2"/>
  <c r="A56" i="2"/>
  <c r="A63" i="2"/>
  <c r="A55" i="2"/>
  <c r="A54" i="2"/>
  <c r="A58" i="2"/>
  <c r="A61" i="2"/>
  <c r="A64" i="2"/>
  <c r="A60" i="2"/>
  <c r="A52" i="2"/>
  <c r="A62" i="2"/>
  <c r="A53" i="2"/>
  <c r="A59" i="2"/>
  <c r="H50" i="2"/>
  <c r="O50" i="2"/>
  <c r="G50" i="2"/>
  <c r="N50" i="2"/>
  <c r="F50" i="2"/>
  <c r="M50" i="2"/>
  <c r="E50" i="2"/>
  <c r="L50" i="2"/>
  <c r="D50" i="2"/>
  <c r="K50" i="2"/>
  <c r="C50" i="2"/>
  <c r="I50" i="2"/>
  <c r="J50" i="2"/>
  <c r="Q40" i="2"/>
  <c r="Q33" i="2"/>
  <c r="Q41" i="2"/>
  <c r="Q34" i="2"/>
  <c r="Q42" i="2"/>
  <c r="Q35" i="2"/>
  <c r="Q43" i="2"/>
  <c r="Q36" i="2"/>
  <c r="Q44" i="2"/>
  <c r="Q37" i="2"/>
  <c r="Q45" i="2"/>
  <c r="Q38" i="2"/>
  <c r="Q46" i="2"/>
  <c r="Q39" i="2"/>
  <c r="J44" i="2"/>
  <c r="J40" i="2"/>
  <c r="D37" i="2"/>
  <c r="L33" i="2"/>
  <c r="K45" i="2"/>
  <c r="E42" i="2"/>
  <c r="C46" i="2"/>
  <c r="M43" i="2"/>
  <c r="I41" i="2"/>
  <c r="M39" i="2"/>
  <c r="I37" i="2"/>
  <c r="I33" i="2"/>
  <c r="J46" i="2"/>
  <c r="B46" i="2"/>
  <c r="H45" i="2"/>
  <c r="N44" i="2"/>
  <c r="F44" i="2"/>
  <c r="L43" i="2"/>
  <c r="D43" i="2"/>
  <c r="J42" i="2"/>
  <c r="B42" i="2"/>
  <c r="H41" i="2"/>
  <c r="N40" i="2"/>
  <c r="F40" i="2"/>
  <c r="L39" i="2"/>
  <c r="D39" i="2"/>
  <c r="J38" i="2"/>
  <c r="B38" i="2"/>
  <c r="H37" i="2"/>
  <c r="N36" i="2"/>
  <c r="F36" i="2"/>
  <c r="L35" i="2"/>
  <c r="D35" i="2"/>
  <c r="J34" i="2"/>
  <c r="B34" i="2"/>
  <c r="H33" i="2"/>
  <c r="H35" i="2"/>
  <c r="I44" i="2"/>
  <c r="C41" i="2"/>
  <c r="K46" i="2"/>
  <c r="G44" i="2"/>
  <c r="C42" i="2"/>
  <c r="E39" i="2"/>
  <c r="C34" i="2"/>
  <c r="I46" i="2"/>
  <c r="O45" i="2"/>
  <c r="G45" i="2"/>
  <c r="M44" i="2"/>
  <c r="E44" i="2"/>
  <c r="K43" i="2"/>
  <c r="C43" i="2"/>
  <c r="I42" i="2"/>
  <c r="O41" i="2"/>
  <c r="G41" i="2"/>
  <c r="M40" i="2"/>
  <c r="E40" i="2"/>
  <c r="K39" i="2"/>
  <c r="C39" i="2"/>
  <c r="I38" i="2"/>
  <c r="O37" i="2"/>
  <c r="G37" i="2"/>
  <c r="M36" i="2"/>
  <c r="E36" i="2"/>
  <c r="K35" i="2"/>
  <c r="C35" i="2"/>
  <c r="I34" i="2"/>
  <c r="O33" i="2"/>
  <c r="G33" i="2"/>
  <c r="F46" i="2"/>
  <c r="B44" i="2"/>
  <c r="N42" i="2"/>
  <c r="L41" i="2"/>
  <c r="N38" i="2"/>
  <c r="J36" i="2"/>
  <c r="D33" i="2"/>
  <c r="M46" i="2"/>
  <c r="G43" i="2"/>
  <c r="O44" i="2"/>
  <c r="E43" i="2"/>
  <c r="O40" i="2"/>
  <c r="C38" i="2"/>
  <c r="O36" i="2"/>
  <c r="M35" i="2"/>
  <c r="E35" i="2"/>
  <c r="H46" i="2"/>
  <c r="N45" i="2"/>
  <c r="F45" i="2"/>
  <c r="L44" i="2"/>
  <c r="D44" i="2"/>
  <c r="J43" i="2"/>
  <c r="B43" i="2"/>
  <c r="H42" i="2"/>
  <c r="N41" i="2"/>
  <c r="F41" i="2"/>
  <c r="L40" i="2"/>
  <c r="D40" i="2"/>
  <c r="J39" i="2"/>
  <c r="B39" i="2"/>
  <c r="H38" i="2"/>
  <c r="N37" i="2"/>
  <c r="F37" i="2"/>
  <c r="L36" i="2"/>
  <c r="D36" i="2"/>
  <c r="J35" i="2"/>
  <c r="B35" i="2"/>
  <c r="H34" i="2"/>
  <c r="N33" i="2"/>
  <c r="F33" i="2"/>
  <c r="N46" i="2"/>
  <c r="D45" i="2"/>
  <c r="B40" i="2"/>
  <c r="L37" i="2"/>
  <c r="F34" i="2"/>
  <c r="C45" i="2"/>
  <c r="K41" i="2"/>
  <c r="I45" i="2"/>
  <c r="K42" i="2"/>
  <c r="G40" i="2"/>
  <c r="K38" i="2"/>
  <c r="G36" i="2"/>
  <c r="K34" i="2"/>
  <c r="O46" i="2"/>
  <c r="G46" i="2"/>
  <c r="M45" i="2"/>
  <c r="E45" i="2"/>
  <c r="K44" i="2"/>
  <c r="C44" i="2"/>
  <c r="I43" i="2"/>
  <c r="O42" i="2"/>
  <c r="G42" i="2"/>
  <c r="M41" i="2"/>
  <c r="E41" i="2"/>
  <c r="K40" i="2"/>
  <c r="C40" i="2"/>
  <c r="I39" i="2"/>
  <c r="O38" i="2"/>
  <c r="G38" i="2"/>
  <c r="M37" i="2"/>
  <c r="E37" i="2"/>
  <c r="K36" i="2"/>
  <c r="C36" i="2"/>
  <c r="I35" i="2"/>
  <c r="O34" i="2"/>
  <c r="G34" i="2"/>
  <c r="M33" i="2"/>
  <c r="E33" i="2"/>
  <c r="L45" i="2"/>
  <c r="H43" i="2"/>
  <c r="F42" i="2"/>
  <c r="D41" i="2"/>
  <c r="H39" i="2"/>
  <c r="F38" i="2"/>
  <c r="B36" i="2"/>
  <c r="N34" i="2"/>
  <c r="E46" i="2"/>
  <c r="O43" i="2"/>
  <c r="M42" i="2"/>
  <c r="I40" i="2"/>
  <c r="O39" i="2"/>
  <c r="G39" i="2"/>
  <c r="M38" i="2"/>
  <c r="E38" i="2"/>
  <c r="K37" i="2"/>
  <c r="C37" i="2"/>
  <c r="I36" i="2"/>
  <c r="O35" i="2"/>
  <c r="G35" i="2"/>
  <c r="M34" i="2"/>
  <c r="E34" i="2"/>
  <c r="K33" i="2"/>
  <c r="C33" i="2"/>
  <c r="L46" i="2"/>
  <c r="D46" i="2"/>
  <c r="J45" i="2"/>
  <c r="B45" i="2"/>
  <c r="H44" i="2"/>
  <c r="N43" i="2"/>
  <c r="F43" i="2"/>
  <c r="L42" i="2"/>
  <c r="D42" i="2"/>
  <c r="J41" i="2"/>
  <c r="B41" i="2"/>
  <c r="H40" i="2"/>
  <c r="N39" i="2"/>
  <c r="F39" i="2"/>
  <c r="L38" i="2"/>
  <c r="D38" i="2"/>
  <c r="J37" i="2"/>
  <c r="B37" i="2"/>
  <c r="H36" i="2"/>
  <c r="N35" i="2"/>
  <c r="F35" i="2"/>
  <c r="L34" i="2"/>
  <c r="D34" i="2"/>
  <c r="J33" i="2"/>
  <c r="A39" i="2"/>
  <c r="A40" i="2"/>
  <c r="A46" i="2"/>
  <c r="A38" i="2"/>
  <c r="A37" i="2"/>
  <c r="A44" i="2"/>
  <c r="A36" i="2"/>
  <c r="A45" i="2"/>
  <c r="A43" i="2"/>
  <c r="A35" i="2"/>
  <c r="A42" i="2"/>
  <c r="A34" i="2"/>
  <c r="A41" i="2"/>
  <c r="H32" i="2"/>
  <c r="J32" i="2"/>
  <c r="I32" i="2"/>
  <c r="O32" i="2"/>
  <c r="G32" i="2"/>
  <c r="B32" i="2"/>
  <c r="N32" i="2"/>
  <c r="F32" i="2"/>
  <c r="M32" i="2"/>
  <c r="E32" i="2"/>
  <c r="L32" i="2"/>
  <c r="D32" i="2"/>
  <c r="K32" i="2"/>
  <c r="D14" i="2"/>
  <c r="L14" i="2"/>
  <c r="F15" i="2"/>
  <c r="N15" i="2"/>
  <c r="H16" i="2"/>
  <c r="B17" i="2"/>
  <c r="J17" i="2"/>
  <c r="D18" i="2"/>
  <c r="L18" i="2"/>
  <c r="F19" i="2"/>
  <c r="N19" i="2"/>
  <c r="H20" i="2"/>
  <c r="B21" i="2"/>
  <c r="J21" i="2"/>
  <c r="D22" i="2"/>
  <c r="L22" i="2"/>
  <c r="F23" i="2"/>
  <c r="N23" i="2"/>
  <c r="H24" i="2"/>
  <c r="B25" i="2"/>
  <c r="J25" i="2"/>
  <c r="D26" i="2"/>
  <c r="L26" i="2"/>
  <c r="F27" i="2"/>
  <c r="N27" i="2"/>
  <c r="E14" i="2"/>
  <c r="M14" i="2"/>
  <c r="G15" i="2"/>
  <c r="O15" i="2"/>
  <c r="I16" i="2"/>
  <c r="C17" i="2"/>
  <c r="K17" i="2"/>
  <c r="E18" i="2"/>
  <c r="M18" i="2"/>
  <c r="G19" i="2"/>
  <c r="O19" i="2"/>
  <c r="I20" i="2"/>
  <c r="C21" i="2"/>
  <c r="K21" i="2"/>
  <c r="E22" i="2"/>
  <c r="M22" i="2"/>
  <c r="G23" i="2"/>
  <c r="O23" i="2"/>
  <c r="I24" i="2"/>
  <c r="C25" i="2"/>
  <c r="K25" i="2"/>
  <c r="E26" i="2"/>
  <c r="M26" i="2"/>
  <c r="G27" i="2"/>
  <c r="O27" i="2"/>
  <c r="F14" i="2"/>
  <c r="N14" i="2"/>
  <c r="H15" i="2"/>
  <c r="B16" i="2"/>
  <c r="J16" i="2"/>
  <c r="D17" i="2"/>
  <c r="L17" i="2"/>
  <c r="F18" i="2"/>
  <c r="N18" i="2"/>
  <c r="H19" i="2"/>
  <c r="B20" i="2"/>
  <c r="J20" i="2"/>
  <c r="D21" i="2"/>
  <c r="L21" i="2"/>
  <c r="F22" i="2"/>
  <c r="N22" i="2"/>
  <c r="H23" i="2"/>
  <c r="B24" i="2"/>
  <c r="J24" i="2"/>
  <c r="D25" i="2"/>
  <c r="L25" i="2"/>
  <c r="F26" i="2"/>
  <c r="N26" i="2"/>
  <c r="H27" i="2"/>
  <c r="G14" i="2"/>
  <c r="O14" i="2"/>
  <c r="I15" i="2"/>
  <c r="C16" i="2"/>
  <c r="K16" i="2"/>
  <c r="E17" i="2"/>
  <c r="M17" i="2"/>
  <c r="G18" i="2"/>
  <c r="O18" i="2"/>
  <c r="I19" i="2"/>
  <c r="C20" i="2"/>
  <c r="H14" i="2"/>
  <c r="B15" i="2"/>
  <c r="J15" i="2"/>
  <c r="D16" i="2"/>
  <c r="L16" i="2"/>
  <c r="F17" i="2"/>
  <c r="N17" i="2"/>
  <c r="H18" i="2"/>
  <c r="B19" i="2"/>
  <c r="J19" i="2"/>
  <c r="D20" i="2"/>
  <c r="L20" i="2"/>
  <c r="F21" i="2"/>
  <c r="N21" i="2"/>
  <c r="H22" i="2"/>
  <c r="B23" i="2"/>
  <c r="J23" i="2"/>
  <c r="D24" i="2"/>
  <c r="L24" i="2"/>
  <c r="F25" i="2"/>
  <c r="N25" i="2"/>
  <c r="H26" i="2"/>
  <c r="B27" i="2"/>
  <c r="J27" i="2"/>
  <c r="K14" i="2"/>
  <c r="F16" i="2"/>
  <c r="O17" i="2"/>
  <c r="E19" i="2"/>
  <c r="M20" i="2"/>
  <c r="O21" i="2"/>
  <c r="C23" i="2"/>
  <c r="E24" i="2"/>
  <c r="G25" i="2"/>
  <c r="I26" i="2"/>
  <c r="K27" i="2"/>
  <c r="C15" i="2"/>
  <c r="G16" i="2"/>
  <c r="B18" i="2"/>
  <c r="K19" i="2"/>
  <c r="N20" i="2"/>
  <c r="B22" i="2"/>
  <c r="D23" i="2"/>
  <c r="F24" i="2"/>
  <c r="H25" i="2"/>
  <c r="J26" i="2"/>
  <c r="L27" i="2"/>
  <c r="D15" i="2"/>
  <c r="M16" i="2"/>
  <c r="C18" i="2"/>
  <c r="L19" i="2"/>
  <c r="O20" i="2"/>
  <c r="C22" i="2"/>
  <c r="E23" i="2"/>
  <c r="G24" i="2"/>
  <c r="I25" i="2"/>
  <c r="K26" i="2"/>
  <c r="M27" i="2"/>
  <c r="M15" i="2"/>
  <c r="C19" i="2"/>
  <c r="I21" i="2"/>
  <c r="M23" i="2"/>
  <c r="C26" i="2"/>
  <c r="E16" i="2"/>
  <c r="I17" i="2"/>
  <c r="K20" i="2"/>
  <c r="O22" i="2"/>
  <c r="E25" i="2"/>
  <c r="I27" i="2"/>
  <c r="E15" i="2"/>
  <c r="N16" i="2"/>
  <c r="I18" i="2"/>
  <c r="M19" i="2"/>
  <c r="E21" i="2"/>
  <c r="G22" i="2"/>
  <c r="I23" i="2"/>
  <c r="K24" i="2"/>
  <c r="M25" i="2"/>
  <c r="O26" i="2"/>
  <c r="B14" i="2"/>
  <c r="K15" i="2"/>
  <c r="O16" i="2"/>
  <c r="J18" i="2"/>
  <c r="E20" i="2"/>
  <c r="G21" i="2"/>
  <c r="I22" i="2"/>
  <c r="K23" i="2"/>
  <c r="M24" i="2"/>
  <c r="O25" i="2"/>
  <c r="C27" i="2"/>
  <c r="C14" i="2"/>
  <c r="L15" i="2"/>
  <c r="G17" i="2"/>
  <c r="K18" i="2"/>
  <c r="F20" i="2"/>
  <c r="H21" i="2"/>
  <c r="J22" i="2"/>
  <c r="L23" i="2"/>
  <c r="N24" i="2"/>
  <c r="B26" i="2"/>
  <c r="D27" i="2"/>
  <c r="I14" i="2"/>
  <c r="H17" i="2"/>
  <c r="G20" i="2"/>
  <c r="K22" i="2"/>
  <c r="O24" i="2"/>
  <c r="E27" i="2"/>
  <c r="J14" i="2"/>
  <c r="D19" i="2"/>
  <c r="M21" i="2"/>
  <c r="C24" i="2"/>
  <c r="G26" i="2"/>
  <c r="A20" i="2"/>
  <c r="A23" i="2"/>
  <c r="A15" i="2"/>
  <c r="A22" i="2"/>
  <c r="A14" i="2"/>
  <c r="A21" i="2"/>
  <c r="A27" i="2"/>
  <c r="A19" i="2"/>
  <c r="A26" i="2"/>
  <c r="A18" i="2"/>
  <c r="A25" i="2"/>
  <c r="A17" i="2"/>
  <c r="A24" i="2"/>
  <c r="H13" i="2"/>
  <c r="K13" i="2"/>
  <c r="C13" i="2"/>
  <c r="J13" i="2"/>
  <c r="B13" i="2"/>
  <c r="I13" i="2"/>
  <c r="O13" i="2"/>
  <c r="G13" i="2"/>
  <c r="N13" i="2"/>
  <c r="F13" i="2"/>
  <c r="M13" i="2"/>
  <c r="E13" i="2"/>
  <c r="L13" i="2"/>
  <c r="H5" i="2"/>
  <c r="O5" i="2"/>
  <c r="G5" i="2"/>
  <c r="J5" i="2"/>
  <c r="B5" i="2"/>
  <c r="I5" i="2"/>
  <c r="F5" i="2"/>
  <c r="E5" i="2"/>
  <c r="L5" i="2"/>
  <c r="D5" i="2"/>
  <c r="N5" i="2"/>
  <c r="M5" i="2"/>
  <c r="K5" i="2"/>
</calcChain>
</file>

<file path=xl/sharedStrings.xml><?xml version="1.0" encoding="utf-8"?>
<sst xmlns="http://schemas.openxmlformats.org/spreadsheetml/2006/main" count="865" uniqueCount="47">
  <si>
    <t>Gender</t>
  </si>
  <si>
    <t>Age</t>
  </si>
  <si>
    <t>Gender_Final</t>
  </si>
  <si>
    <t>Male</t>
  </si>
  <si>
    <t>30-45</t>
  </si>
  <si>
    <t>Female</t>
  </si>
  <si>
    <t>20 -30</t>
  </si>
  <si>
    <t>45 and above</t>
  </si>
  <si>
    <t>Location of store</t>
  </si>
  <si>
    <t>Music</t>
  </si>
  <si>
    <t>Parking</t>
  </si>
  <si>
    <t>Store Layout</t>
  </si>
  <si>
    <t>Clean</t>
  </si>
  <si>
    <t>Fragrance</t>
  </si>
  <si>
    <t>Lighting</t>
  </si>
  <si>
    <t>Display</t>
  </si>
  <si>
    <t>Basic Amenities</t>
  </si>
  <si>
    <t>Billing</t>
  </si>
  <si>
    <t>Loyalty</t>
  </si>
  <si>
    <t>Salesperson Behav</t>
  </si>
  <si>
    <t>Trial room</t>
  </si>
  <si>
    <t>Brand Avail</t>
  </si>
  <si>
    <t>Factor Analysis - Principal Component Extraction</t>
  </si>
  <si>
    <t>Mean</t>
  </si>
  <si>
    <t>Std dev</t>
  </si>
  <si>
    <t>Skewness</t>
  </si>
  <si>
    <t>Kurtosis</t>
  </si>
  <si>
    <t>Correlation Matrix</t>
  </si>
  <si>
    <t>Inverse of Correlation Matrix</t>
  </si>
  <si>
    <t>sqrt(diag)</t>
  </si>
  <si>
    <t>Partial Correlation Matrix</t>
  </si>
  <si>
    <t>KMO</t>
  </si>
  <si>
    <t>Eigenvalues and eigenvectors</t>
  </si>
  <si>
    <t>Full Load Matrix</t>
  </si>
  <si>
    <t>Commun</t>
  </si>
  <si>
    <t>Scree Plot</t>
  </si>
  <si>
    <t>eValue</t>
  </si>
  <si>
    <t>%</t>
  </si>
  <si>
    <t>Cum %</t>
  </si>
  <si>
    <t>Factor Matrix (unrotated)</t>
  </si>
  <si>
    <t>Specific</t>
  </si>
  <si>
    <t>Factor Matrix (rotated Varimax)</t>
  </si>
  <si>
    <t>Reproduced Correlation Matrix</t>
  </si>
  <si>
    <t>Error Matrix</t>
  </si>
  <si>
    <t>Factor Scores Matrix - Regression Method</t>
  </si>
  <si>
    <t>Factor Scores Matrix - Bartlett's Method</t>
  </si>
  <si>
    <t>Factor Scores Matrix - Anderson-Rubin's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</si>
</sst>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/>
    <xf numFmtId="2" fontId="0" fillId="0" borderId="0" xfId="0" applyNumberFormat="1"/>
    <xf numFmtId="1" fontId="0" fillId="0" borderId="0" xfId="0" applyNumberFormat="1"/>
    <xf numFmtId="1" fontId="0" fillId="0" borderId="2" xfId="0" applyNumberFormat="1" applyBorder="1"/>
    <xf numFmtId="1" fontId="0" fillId="0" borderId="3" xfId="0" applyNumberFormat="1" applyBorder="1"/>
    <xf numFmtId="1" fontId="0" fillId="0" borderId="4" xfId="0" applyNumberFormat="1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" xfId="0" applyBorder="1"/>
    <xf numFmtId="0" fontId="0" fillId="0" borderId="0" xfId="0" applyAlignment="1">
      <alignment horizontal="center"/>
    </xf>
    <xf numFmtId="10" fontId="0" fillId="0" borderId="3" xfId="0" applyNumberFormat="1" applyBorder="1"/>
    <xf numFmtId="10" fontId="0" fillId="0" borderId="4" xfId="0" applyNumberFormat="1" applyBorder="1"/>
    <xf numFmtId="10" fontId="0" fillId="0" borderId="0" xfId="0" applyNumberFormat="1" applyBorder="1"/>
    <xf numFmtId="10" fontId="0" fillId="0" borderId="6" xfId="0" applyNumberFormat="1" applyBorder="1"/>
    <xf numFmtId="10" fontId="0" fillId="0" borderId="8" xfId="0" applyNumberFormat="1" applyBorder="1"/>
    <xf numFmtId="10" fontId="0" fillId="0" borderId="9" xfId="0" applyNumberFormat="1" applyBorder="1"/>
    <xf numFmtId="0" fontId="0" fillId="2" borderId="5" xfId="0" applyFill="1" applyBorder="1"/>
    <xf numFmtId="0" fontId="0" fillId="2" borderId="0" xfId="0" applyFill="1" applyBorder="1"/>
    <xf numFmtId="0" fontId="0" fillId="2" borderId="8" xfId="0" applyFill="1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Scree Plot</c:v>
          </c:tx>
          <c:val>
            <c:numRef>
              <c:f>Sheet1!$C$111:$C$124</c:f>
              <c:numCache>
                <c:formatCode>0.00%</c:formatCode>
                <c:ptCount val="14"/>
                <c:pt idx="0">
                  <c:v>0.36080524400551828</c:v>
                </c:pt>
                <c:pt idx="1">
                  <c:v>0.18107062816214572</c:v>
                </c:pt>
                <c:pt idx="2">
                  <c:v>0.1247312225402393</c:v>
                </c:pt>
                <c:pt idx="3">
                  <c:v>7.1615968243131017E-2</c:v>
                </c:pt>
                <c:pt idx="4">
                  <c:v>5.8438463376019177E-2</c:v>
                </c:pt>
                <c:pt idx="5">
                  <c:v>4.9891105493409152E-2</c:v>
                </c:pt>
                <c:pt idx="6">
                  <c:v>3.8013653757456613E-2</c:v>
                </c:pt>
                <c:pt idx="7">
                  <c:v>3.5708901395530034E-2</c:v>
                </c:pt>
                <c:pt idx="8">
                  <c:v>3.1145295878599957E-2</c:v>
                </c:pt>
                <c:pt idx="9">
                  <c:v>2.6485691920427327E-2</c:v>
                </c:pt>
                <c:pt idx="10">
                  <c:v>2.2093825227523081E-2</c:v>
                </c:pt>
                <c:pt idx="11">
                  <c:v>2.3868618896323998E-16</c:v>
                </c:pt>
                <c:pt idx="12">
                  <c:v>2.0898624393399747E-16</c:v>
                </c:pt>
                <c:pt idx="13">
                  <c:v>-5.8648212591395492E-17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31-42D9-BD2D-0C2C1BE1E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3413167"/>
        <c:axId val="1313396943"/>
      </c:lineChart>
      <c:catAx>
        <c:axId val="1313413167"/>
        <c:scaling>
          <c:orientation val="minMax"/>
        </c:scaling>
        <c:delete val="0"/>
        <c:axPos val="b"/>
        <c:majorTickMark val="out"/>
        <c:minorTickMark val="none"/>
        <c:tickLblPos val="nextTo"/>
        <c:crossAx val="1313396943"/>
        <c:crosses val="autoZero"/>
        <c:auto val="1"/>
        <c:lblAlgn val="ctr"/>
        <c:lblOffset val="100"/>
        <c:noMultiLvlLbl val="0"/>
      </c:catAx>
      <c:valAx>
        <c:axId val="1313396943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1313413167"/>
        <c:crosses val="autoZero"/>
        <c:crossBetween val="between"/>
      </c:valAx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2</xdr:row>
      <xdr:rowOff>142875</xdr:rowOff>
    </xdr:from>
    <xdr:to>
      <xdr:col>27</xdr:col>
      <xdr:colOff>9525</xdr:colOff>
      <xdr:row>17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3790E0-A6C2-8BEB-656F-D16529EFDA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lini/Desktop/XRealStats%20(2)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AD2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Dunnett 1"/>
      <sheetName val="Prime"/>
      <sheetName val="MSSD"/>
      <sheetName val="Dict"/>
      <sheetName val="ADict"/>
    </sheetNames>
    <definedNames>
      <definedName name="CORR"/>
      <definedName name="DIAG"/>
      <definedName name="DIAGONAL"/>
      <definedName name="eVECTORS"/>
      <definedName name="Identity"/>
      <definedName name="MSQRT"/>
      <definedName name="VARIMAX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432F0-2DE0-441B-A24C-C0CDE8E0CFA6}">
  <dimension ref="A1:Q258"/>
  <sheetViews>
    <sheetView tabSelected="1" topLeftCell="A77" workbookViewId="0">
      <selection activeCell="J87" sqref="J87"/>
    </sheetView>
  </sheetViews>
  <sheetFormatPr defaultRowHeight="14.5" x14ac:dyDescent="0.35"/>
  <sheetData>
    <row r="1" spans="1:15" x14ac:dyDescent="0.35">
      <c r="A1" t="s">
        <v>22</v>
      </c>
    </row>
    <row r="5" spans="1:15" x14ac:dyDescent="0.35">
      <c r="B5" t="str">
        <f t="array" ref="B5:O5">Data_v2!D1:Q1</f>
        <v>Parking</v>
      </c>
      <c r="C5" t="str">
        <v>Music</v>
      </c>
      <c r="D5" t="str">
        <v>Display</v>
      </c>
      <c r="E5" t="str">
        <v>Basic Amenities</v>
      </c>
      <c r="F5" t="str">
        <v>Billing</v>
      </c>
      <c r="G5" t="str">
        <v>Loyalty</v>
      </c>
      <c r="H5" t="str">
        <v>Location of store</v>
      </c>
      <c r="I5" t="str">
        <v>Store Layout</v>
      </c>
      <c r="J5" t="str">
        <v>Clean</v>
      </c>
      <c r="K5" t="str">
        <v>Lighting</v>
      </c>
      <c r="L5" t="str">
        <v>Salesperson Behav</v>
      </c>
      <c r="M5" t="str">
        <v>Fragrance</v>
      </c>
      <c r="N5" t="str">
        <v>Trial room</v>
      </c>
      <c r="O5" t="str">
        <v>Brand Avail</v>
      </c>
    </row>
    <row r="6" spans="1:15" x14ac:dyDescent="0.35">
      <c r="A6" t="s">
        <v>23</v>
      </c>
      <c r="B6" s="4">
        <f>AVERAGE(Data_v2!D2:D411)</f>
        <v>3.1170731707317074</v>
      </c>
      <c r="C6" s="5">
        <f>AVERAGE(Data_v2!E2:E411)</f>
        <v>1.6634146341463414</v>
      </c>
      <c r="D6" s="5">
        <f>AVERAGE(Data_v2!F2:F411)</f>
        <v>2.2780487804878047</v>
      </c>
      <c r="E6" s="5">
        <f>AVERAGE(Data_v2!G2:G411)</f>
        <v>2.2341463414634148</v>
      </c>
      <c r="F6" s="5">
        <f>AVERAGE(Data_v2!H2:H411)</f>
        <v>2.1926829268292685</v>
      </c>
      <c r="G6" s="5">
        <f>AVERAGE(Data_v2!I2:I411)</f>
        <v>2.0920731707317075</v>
      </c>
      <c r="H6" s="5">
        <f>AVERAGE(Data_v2!J2:J411)</f>
        <v>2.7219512195121953</v>
      </c>
      <c r="I6" s="5">
        <f>AVERAGE(Data_v2!K2:K411)</f>
        <v>5.1829268292682924</v>
      </c>
      <c r="J6" s="5">
        <f>AVERAGE(Data_v2!L2:L411)</f>
        <v>4.3097560975609754</v>
      </c>
      <c r="K6" s="5">
        <f>AVERAGE(Data_v2!M2:M411)</f>
        <v>4.5146341463414634</v>
      </c>
      <c r="L6" s="5">
        <f>AVERAGE(Data_v2!N2:N411)</f>
        <v>4.182317073170732</v>
      </c>
      <c r="M6" s="5">
        <f>AVERAGE(Data_v2!O2:O411)</f>
        <v>2.5975609756097562</v>
      </c>
      <c r="N6" s="5">
        <f>AVERAGE(Data_v2!P2:P411)</f>
        <v>2.2658536585365852</v>
      </c>
      <c r="O6" s="6">
        <f>AVERAGE(Data_v2!Q2:Q411)</f>
        <v>2.4317073170731707</v>
      </c>
    </row>
    <row r="7" spans="1:15" x14ac:dyDescent="0.35">
      <c r="A7" t="s">
        <v>24</v>
      </c>
      <c r="B7" s="7">
        <f>_xlfn.STDEV.S(Data_v2!D2:D411)</f>
        <v>0.90958020866889311</v>
      </c>
      <c r="C7" s="8">
        <f>_xlfn.STDEV.S(Data_v2!E2:E411)</f>
        <v>1.1717447959252829</v>
      </c>
      <c r="D7" s="8">
        <f>_xlfn.STDEV.S(Data_v2!F2:F411)</f>
        <v>1.6609291586296764</v>
      </c>
      <c r="E7" s="8">
        <f>_xlfn.STDEV.S(Data_v2!G2:G411)</f>
        <v>1.5741819400843744</v>
      </c>
      <c r="F7" s="8">
        <f>_xlfn.STDEV.S(Data_v2!H2:H411)</f>
        <v>1.531876495034868</v>
      </c>
      <c r="G7" s="8">
        <f>_xlfn.STDEV.S(Data_v2!I2:I411)</f>
        <v>1.1928492505284374</v>
      </c>
      <c r="H7" s="8">
        <f>_xlfn.STDEV.S(Data_v2!J2:J411)</f>
        <v>1.6176762281225312</v>
      </c>
      <c r="I7" s="8">
        <f>_xlfn.STDEV.S(Data_v2!K2:K411)</f>
        <v>1.6047610153519256</v>
      </c>
      <c r="J7" s="8">
        <f>_xlfn.STDEV.S(Data_v2!L2:L411)</f>
        <v>1.8299738635685885</v>
      </c>
      <c r="K7" s="8">
        <f>_xlfn.STDEV.S(Data_v2!M2:M411)</f>
        <v>1.8008502441250249</v>
      </c>
      <c r="L7" s="8">
        <f>_xlfn.STDEV.S(Data_v2!N2:N411)</f>
        <v>1.2142786390096905</v>
      </c>
      <c r="M7" s="8">
        <f>_xlfn.STDEV.S(Data_v2!O2:O411)</f>
        <v>1.6845316406500426</v>
      </c>
      <c r="N7" s="8">
        <f>_xlfn.STDEV.S(Data_v2!P2:P411)</f>
        <v>1.7186037654844102</v>
      </c>
      <c r="O7" s="9">
        <f>_xlfn.STDEV.S(Data_v2!Q2:Q411)</f>
        <v>1.4664860824500445</v>
      </c>
    </row>
    <row r="8" spans="1:15" x14ac:dyDescent="0.35">
      <c r="A8" t="s">
        <v>25</v>
      </c>
      <c r="B8" s="7">
        <f>SKEW(Data_v2!D2:D411)</f>
        <v>-0.52730260905613657</v>
      </c>
      <c r="C8" s="8">
        <f>SKEW(Data_v2!E2:E411)</f>
        <v>1.9527994222464187</v>
      </c>
      <c r="D8" s="8">
        <f>SKEW(Data_v2!F2:F411)</f>
        <v>1.1410960106956987</v>
      </c>
      <c r="E8" s="8">
        <f>SKEW(Data_v2!G2:G411)</f>
        <v>1.2035128244417275</v>
      </c>
      <c r="F8" s="8">
        <f>SKEW(Data_v2!H2:H411)</f>
        <v>1.1327184992000134</v>
      </c>
      <c r="G8" s="8">
        <f>SKEW(Data_v2!I2:I411)</f>
        <v>1.1310281820746497</v>
      </c>
      <c r="H8" s="8">
        <f>SKEW(Data_v2!J2:J411)</f>
        <v>0.74267806607688225</v>
      </c>
      <c r="I8" s="8">
        <f>SKEW(Data_v2!K2:K411)</f>
        <v>-0.821352220305411</v>
      </c>
      <c r="J8" s="8">
        <f>SKEW(Data_v2!L2:L411)</f>
        <v>-0.32473836222508828</v>
      </c>
      <c r="K8" s="8">
        <f>SKEW(Data_v2!M2:M411)</f>
        <v>-0.45550103623905913</v>
      </c>
      <c r="L8" s="8">
        <f>SKEW(Data_v2!N2:N411)</f>
        <v>-0.40062312972973924</v>
      </c>
      <c r="M8" s="8">
        <f>SKEW(Data_v2!O2:O411)</f>
        <v>0.90511861763699819</v>
      </c>
      <c r="N8" s="8">
        <f>SKEW(Data_v2!P2:P411)</f>
        <v>1.3629463337832037</v>
      </c>
      <c r="O8" s="9">
        <f>SKEW(Data_v2!Q2:Q411)</f>
        <v>0.99277644047309266</v>
      </c>
    </row>
    <row r="9" spans="1:15" x14ac:dyDescent="0.35">
      <c r="A9" t="s">
        <v>26</v>
      </c>
      <c r="B9" s="10">
        <f>KURT(Data_v2!D2:D411)</f>
        <v>-0.68875203233886229</v>
      </c>
      <c r="C9" s="11">
        <f>KURT(Data_v2!E2:E411)</f>
        <v>3.1830681053796979</v>
      </c>
      <c r="D9" s="11">
        <f>KURT(Data_v2!F2:F411)</f>
        <v>0.14527624235586822</v>
      </c>
      <c r="E9" s="11">
        <f>KURT(Data_v2!G2:G411)</f>
        <v>0.40728719074954212</v>
      </c>
      <c r="F9" s="11">
        <f>KURT(Data_v2!H2:H411)</f>
        <v>0.17293749200268982</v>
      </c>
      <c r="G9" s="11">
        <f>KURT(Data_v2!I2:I411)</f>
        <v>0.56346573722487747</v>
      </c>
      <c r="H9" s="11">
        <f>KURT(Data_v2!J2:J411)</f>
        <v>-0.2619600918480689</v>
      </c>
      <c r="I9" s="11">
        <f>KURT(Data_v2!K2:K411)</f>
        <v>1.9411970437441362E-2</v>
      </c>
      <c r="J9" s="11">
        <f>KURT(Data_v2!L2:L411)</f>
        <v>-0.84238706985642775</v>
      </c>
      <c r="K9" s="11">
        <f>KURT(Data_v2!M2:M411)</f>
        <v>-0.7113694410881144</v>
      </c>
      <c r="L9" s="11">
        <f>KURT(Data_v2!N2:N411)</f>
        <v>-0.25419491835015506</v>
      </c>
      <c r="M9" s="11">
        <f>KURT(Data_v2!O2:O411)</f>
        <v>-8.4095749445884493E-2</v>
      </c>
      <c r="N9" s="11">
        <f>KURT(Data_v2!P2:P411)</f>
        <v>0.72419557618691188</v>
      </c>
      <c r="O9" s="12">
        <f>KURT(Data_v2!Q2:Q411)</f>
        <v>0.27433274322186119</v>
      </c>
    </row>
    <row r="11" spans="1:15" x14ac:dyDescent="0.35">
      <c r="A11" t="s">
        <v>27</v>
      </c>
    </row>
    <row r="13" spans="1:15" x14ac:dyDescent="0.35">
      <c r="B13" t="str">
        <f t="array" ref="B13:O13">Data_v2!D1:Q1</f>
        <v>Parking</v>
      </c>
      <c r="C13" t="str">
        <v>Music</v>
      </c>
      <c r="D13" t="str">
        <v>Display</v>
      </c>
      <c r="E13" t="str">
        <v>Basic Amenities</v>
      </c>
      <c r="F13" t="str">
        <v>Billing</v>
      </c>
      <c r="G13" t="str">
        <v>Loyalty</v>
      </c>
      <c r="H13" t="str">
        <v>Location of store</v>
      </c>
      <c r="I13" t="str">
        <v>Store Layout</v>
      </c>
      <c r="J13" t="str">
        <v>Clean</v>
      </c>
      <c r="K13" t="str">
        <v>Lighting</v>
      </c>
      <c r="L13" t="str">
        <v>Salesperson Behav</v>
      </c>
      <c r="M13" t="str">
        <v>Fragrance</v>
      </c>
      <c r="N13" t="str">
        <v>Trial room</v>
      </c>
      <c r="O13" t="str">
        <v>Brand Avail</v>
      </c>
    </row>
    <row r="14" spans="1:15" x14ac:dyDescent="0.35">
      <c r="A14" t="str">
        <f t="array" ref="A14:A27">TRANSPOSE(Data_v2!D1:Q1)</f>
        <v>Parking</v>
      </c>
      <c r="B14" s="13">
        <f t="array" ref="B14:O27">[1]!CORR(Data_v2!D2:Q411)</f>
        <v>1.0000000000000009</v>
      </c>
      <c r="C14" s="14">
        <v>-9.5991955147856328E-2</v>
      </c>
      <c r="D14" s="14">
        <v>-3.940200204913008E-2</v>
      </c>
      <c r="E14" s="14">
        <v>-8.7494673797541944E-2</v>
      </c>
      <c r="F14" s="14">
        <v>-6.7116535468066951E-2</v>
      </c>
      <c r="G14" s="14">
        <v>-8.7703619354869644E-2</v>
      </c>
      <c r="H14" s="14">
        <v>-5.5921185578055081E-2</v>
      </c>
      <c r="I14" s="14">
        <v>0.10924532743157458</v>
      </c>
      <c r="J14" s="14">
        <v>9.8609440659321798E-2</v>
      </c>
      <c r="K14" s="14">
        <v>-2.3438251305972137E-2</v>
      </c>
      <c r="L14" s="14">
        <v>4.5931424091610683E-2</v>
      </c>
      <c r="M14" s="14">
        <v>-3.9387024476225045E-2</v>
      </c>
      <c r="N14" s="14">
        <v>-0.10441973952254395</v>
      </c>
      <c r="O14" s="15">
        <v>-8.3807425599614488E-2</v>
      </c>
    </row>
    <row r="15" spans="1:15" x14ac:dyDescent="0.35">
      <c r="A15" t="str">
        <v>Music</v>
      </c>
      <c r="B15" s="7">
        <v>-9.5991955147856328E-2</v>
      </c>
      <c r="C15" s="8">
        <v>0.99999999999999878</v>
      </c>
      <c r="D15" s="8">
        <v>0.44393882162885084</v>
      </c>
      <c r="E15" s="8">
        <v>0.43121025156618936</v>
      </c>
      <c r="F15" s="8">
        <v>0.45439468941970201</v>
      </c>
      <c r="G15" s="8">
        <v>0.68826292646513543</v>
      </c>
      <c r="H15" s="8">
        <v>0.31683428399755792</v>
      </c>
      <c r="I15" s="8">
        <v>7.5732755538596097E-2</v>
      </c>
      <c r="J15" s="8">
        <v>0.12057690234445241</v>
      </c>
      <c r="K15" s="8">
        <v>0.13906502456610839</v>
      </c>
      <c r="L15" s="8">
        <v>0.22753346944558037</v>
      </c>
      <c r="M15" s="8">
        <v>0.45393650526504248</v>
      </c>
      <c r="N15" s="8">
        <v>0.42335496566030267</v>
      </c>
      <c r="O15" s="9">
        <v>0.5087841821152167</v>
      </c>
    </row>
    <row r="16" spans="1:15" x14ac:dyDescent="0.35">
      <c r="A16" t="str">
        <v>Display</v>
      </c>
      <c r="B16" s="7">
        <v>-3.940200204913008E-2</v>
      </c>
      <c r="C16" s="8">
        <v>0.44393882162885084</v>
      </c>
      <c r="D16" s="8">
        <v>1.0000000000000033</v>
      </c>
      <c r="E16" s="8">
        <v>0.58100132817612593</v>
      </c>
      <c r="F16" s="8">
        <v>0.55546324176013984</v>
      </c>
      <c r="G16" s="8">
        <v>0.82714036218789277</v>
      </c>
      <c r="H16" s="8">
        <v>0.2881898610842395</v>
      </c>
      <c r="I16" s="8">
        <v>7.6270810518257473E-2</v>
      </c>
      <c r="J16" s="8">
        <v>0.20648377501477339</v>
      </c>
      <c r="K16" s="8">
        <v>0.2128016789154768</v>
      </c>
      <c r="L16" s="8">
        <v>0.277876538049949</v>
      </c>
      <c r="M16" s="8">
        <v>0.24457679367918583</v>
      </c>
      <c r="N16" s="8">
        <v>0.25241733442191294</v>
      </c>
      <c r="O16" s="9">
        <v>0.28837734604316506</v>
      </c>
    </row>
    <row r="17" spans="1:17" x14ac:dyDescent="0.35">
      <c r="A17" t="str">
        <v>Basic Amenities</v>
      </c>
      <c r="B17" s="7">
        <v>-8.7494673797541944E-2</v>
      </c>
      <c r="C17" s="8">
        <v>0.43121025156618936</v>
      </c>
      <c r="D17" s="8">
        <v>0.58100132817612593</v>
      </c>
      <c r="E17" s="8">
        <v>0.99999999999999956</v>
      </c>
      <c r="F17" s="8">
        <v>0.62102035673022027</v>
      </c>
      <c r="G17" s="8">
        <v>0.83744422044948752</v>
      </c>
      <c r="H17" s="8">
        <v>0.27334206311187625</v>
      </c>
      <c r="I17" s="8">
        <v>7.5917794754116974E-2</v>
      </c>
      <c r="J17" s="8">
        <v>0.12838396354480033</v>
      </c>
      <c r="K17" s="8">
        <v>0.13247123659716847</v>
      </c>
      <c r="L17" s="8">
        <v>0.2136060452391253</v>
      </c>
      <c r="M17" s="8">
        <v>0.2430772160373319</v>
      </c>
      <c r="N17" s="8">
        <v>0.23450204309168896</v>
      </c>
      <c r="O17" s="9">
        <v>0.27701843390486142</v>
      </c>
    </row>
    <row r="18" spans="1:17" x14ac:dyDescent="0.35">
      <c r="A18" t="str">
        <v>Billing</v>
      </c>
      <c r="B18" s="7">
        <v>-6.7116535468066951E-2</v>
      </c>
      <c r="C18" s="8">
        <v>0.45439468941970201</v>
      </c>
      <c r="D18" s="8">
        <v>0.55546324176013984</v>
      </c>
      <c r="E18" s="8">
        <v>0.62102035673022027</v>
      </c>
      <c r="F18" s="8">
        <v>1.0000000000000067</v>
      </c>
      <c r="G18" s="8">
        <v>0.83088773176452169</v>
      </c>
      <c r="H18" s="8">
        <v>0.34529239093463837</v>
      </c>
      <c r="I18" s="8">
        <v>8.8069424515884454E-2</v>
      </c>
      <c r="J18" s="8">
        <v>0.22199632321335688</v>
      </c>
      <c r="K18" s="8">
        <v>0.1669271217587926</v>
      </c>
      <c r="L18" s="8">
        <v>0.28962872353593239</v>
      </c>
      <c r="M18" s="8">
        <v>0.26415275104210961</v>
      </c>
      <c r="N18" s="8">
        <v>0.23124495869419368</v>
      </c>
      <c r="O18" s="9">
        <v>0.28721449659070125</v>
      </c>
    </row>
    <row r="19" spans="1:17" x14ac:dyDescent="0.35">
      <c r="A19" t="str">
        <v>Loyalty</v>
      </c>
      <c r="B19" s="7">
        <v>-8.7703619354869644E-2</v>
      </c>
      <c r="C19" s="8">
        <v>0.68826292646513543</v>
      </c>
      <c r="D19" s="8">
        <v>0.82714036218789277</v>
      </c>
      <c r="E19" s="8">
        <v>0.83744422044948752</v>
      </c>
      <c r="F19" s="8">
        <v>0.83088773176452169</v>
      </c>
      <c r="G19" s="8">
        <v>0.99999999999999911</v>
      </c>
      <c r="H19" s="8">
        <v>0.37916511724824514</v>
      </c>
      <c r="I19" s="8">
        <v>9.84700660828427E-2</v>
      </c>
      <c r="J19" s="8">
        <v>0.21511748999413494</v>
      </c>
      <c r="K19" s="8">
        <v>0.20552529884858065</v>
      </c>
      <c r="L19" s="8">
        <v>0.31606563343602578</v>
      </c>
      <c r="M19" s="8">
        <v>0.36161728295896045</v>
      </c>
      <c r="N19" s="8">
        <v>0.34344215875713846</v>
      </c>
      <c r="O19" s="9">
        <v>0.40893560347076746</v>
      </c>
    </row>
    <row r="20" spans="1:17" x14ac:dyDescent="0.35">
      <c r="A20" t="str">
        <v>Location of store</v>
      </c>
      <c r="B20" s="7">
        <v>-5.5921185578055081E-2</v>
      </c>
      <c r="C20" s="8">
        <v>0.31683428399755792</v>
      </c>
      <c r="D20" s="8">
        <v>0.2881898610842395</v>
      </c>
      <c r="E20" s="8">
        <v>0.27334206311187625</v>
      </c>
      <c r="F20" s="8">
        <v>0.34529239093463837</v>
      </c>
      <c r="G20" s="8">
        <v>0.37916511724824514</v>
      </c>
      <c r="H20" s="8">
        <v>1.0000000000000009</v>
      </c>
      <c r="I20" s="8">
        <v>0.14867206542140057</v>
      </c>
      <c r="J20" s="8">
        <v>0.22160554025500612</v>
      </c>
      <c r="K20" s="8">
        <v>0.16757784212224588</v>
      </c>
      <c r="L20" s="8">
        <v>0.52779778565853475</v>
      </c>
      <c r="M20" s="8">
        <v>0.21634290901808892</v>
      </c>
      <c r="N20" s="8">
        <v>0.23420298647327084</v>
      </c>
      <c r="O20" s="9">
        <v>0.26148854022214241</v>
      </c>
    </row>
    <row r="21" spans="1:17" x14ac:dyDescent="0.35">
      <c r="A21" t="str">
        <v>Store Layout</v>
      </c>
      <c r="B21" s="7">
        <v>0.10924532743157458</v>
      </c>
      <c r="C21" s="8">
        <v>7.5732755538596097E-2</v>
      </c>
      <c r="D21" s="8">
        <v>7.6270810518257473E-2</v>
      </c>
      <c r="E21" s="8">
        <v>7.5917794754116974E-2</v>
      </c>
      <c r="F21" s="8">
        <v>8.8069424515884454E-2</v>
      </c>
      <c r="G21" s="8">
        <v>9.84700660828427E-2</v>
      </c>
      <c r="H21" s="8">
        <v>0.14867206542140057</v>
      </c>
      <c r="I21" s="8">
        <v>1.0000000000000013</v>
      </c>
      <c r="J21" s="8">
        <v>0.39527845785427423</v>
      </c>
      <c r="K21" s="8">
        <v>0.35736757462916535</v>
      </c>
      <c r="L21" s="8">
        <v>0.66133482647525421</v>
      </c>
      <c r="M21" s="8">
        <v>2.7299111016956024E-2</v>
      </c>
      <c r="N21" s="8">
        <v>0.10023128454881433</v>
      </c>
      <c r="O21" s="9">
        <v>7.4410552519527967E-2</v>
      </c>
    </row>
    <row r="22" spans="1:17" x14ac:dyDescent="0.35">
      <c r="A22" t="str">
        <v>Clean</v>
      </c>
      <c r="B22" s="7">
        <v>9.8609440659321798E-2</v>
      </c>
      <c r="C22" s="8">
        <v>0.12057690234445241</v>
      </c>
      <c r="D22" s="8">
        <v>0.20648377501477339</v>
      </c>
      <c r="E22" s="8">
        <v>0.12838396354480033</v>
      </c>
      <c r="F22" s="8">
        <v>0.22199632321335688</v>
      </c>
      <c r="G22" s="8">
        <v>0.21511748999413494</v>
      </c>
      <c r="H22" s="8">
        <v>0.22160554025500612</v>
      </c>
      <c r="I22" s="8">
        <v>0.39527845785427423</v>
      </c>
      <c r="J22" s="8">
        <v>1.0000000000000009</v>
      </c>
      <c r="K22" s="8">
        <v>0.66152225888738925</v>
      </c>
      <c r="L22" s="8">
        <v>0.82643508044363012</v>
      </c>
      <c r="M22" s="8">
        <v>7.226325439540858E-2</v>
      </c>
      <c r="N22" s="8">
        <v>7.0151780604206168E-2</v>
      </c>
      <c r="O22" s="9">
        <v>8.2610007584401207E-2</v>
      </c>
    </row>
    <row r="23" spans="1:17" x14ac:dyDescent="0.35">
      <c r="A23" t="str">
        <v>Lighting</v>
      </c>
      <c r="B23" s="7">
        <v>-2.3438251305972137E-2</v>
      </c>
      <c r="C23" s="8">
        <v>0.13906502456610839</v>
      </c>
      <c r="D23" s="8">
        <v>0.2128016789154768</v>
      </c>
      <c r="E23" s="8">
        <v>0.13247123659716847</v>
      </c>
      <c r="F23" s="8">
        <v>0.1669271217587926</v>
      </c>
      <c r="G23" s="8">
        <v>0.20552529884858065</v>
      </c>
      <c r="H23" s="8">
        <v>0.16757784212224588</v>
      </c>
      <c r="I23" s="8">
        <v>0.35736757462916535</v>
      </c>
      <c r="J23" s="8">
        <v>0.66152225888738925</v>
      </c>
      <c r="K23" s="8">
        <v>1.000000000000002</v>
      </c>
      <c r="L23" s="8">
        <v>0.79388593516714512</v>
      </c>
      <c r="M23" s="8">
        <v>0.10309560538343962</v>
      </c>
      <c r="N23" s="8">
        <v>0.12000381541989198</v>
      </c>
      <c r="O23" s="9">
        <v>0.12952963648273808</v>
      </c>
    </row>
    <row r="24" spans="1:17" x14ac:dyDescent="0.35">
      <c r="A24" t="str">
        <v>Salesperson Behav</v>
      </c>
      <c r="B24" s="7">
        <v>4.5931424091610683E-2</v>
      </c>
      <c r="C24" s="8">
        <v>0.22753346944558037</v>
      </c>
      <c r="D24" s="8">
        <v>0.277876538049949</v>
      </c>
      <c r="E24" s="8">
        <v>0.2136060452391253</v>
      </c>
      <c r="F24" s="8">
        <v>0.28962872353593239</v>
      </c>
      <c r="G24" s="8">
        <v>0.31606563343602578</v>
      </c>
      <c r="H24" s="8">
        <v>0.52779778565853475</v>
      </c>
      <c r="I24" s="8">
        <v>0.66133482647525421</v>
      </c>
      <c r="J24" s="8">
        <v>0.82643508044363012</v>
      </c>
      <c r="K24" s="8">
        <v>0.79388593516714512</v>
      </c>
      <c r="L24" s="8">
        <v>0.99999999999999889</v>
      </c>
      <c r="M24" s="8">
        <v>0.14652340086016338</v>
      </c>
      <c r="N24" s="8">
        <v>0.18204155508741965</v>
      </c>
      <c r="O24" s="9">
        <v>0.19082370217841374</v>
      </c>
    </row>
    <row r="25" spans="1:17" x14ac:dyDescent="0.35">
      <c r="A25" t="str">
        <v>Fragrance</v>
      </c>
      <c r="B25" s="7">
        <v>-3.9387024476225045E-2</v>
      </c>
      <c r="C25" s="8">
        <v>0.45393650526504248</v>
      </c>
      <c r="D25" s="8">
        <v>0.24457679367918583</v>
      </c>
      <c r="E25" s="8">
        <v>0.2430772160373319</v>
      </c>
      <c r="F25" s="8">
        <v>0.26415275104210961</v>
      </c>
      <c r="G25" s="8">
        <v>0.36161728295896045</v>
      </c>
      <c r="H25" s="8">
        <v>0.21634290901808892</v>
      </c>
      <c r="I25" s="8">
        <v>2.7299111016956024E-2</v>
      </c>
      <c r="J25" s="8">
        <v>7.226325439540858E-2</v>
      </c>
      <c r="K25" s="8">
        <v>0.10309560538343962</v>
      </c>
      <c r="L25" s="8">
        <v>0.14652340086016338</v>
      </c>
      <c r="M25" s="8">
        <v>1.0000000000000011</v>
      </c>
      <c r="N25" s="8">
        <v>0.48549892548929791</v>
      </c>
      <c r="O25" s="9">
        <v>0.85882571688858167</v>
      </c>
    </row>
    <row r="26" spans="1:17" x14ac:dyDescent="0.35">
      <c r="A26" t="str">
        <v>Trial room</v>
      </c>
      <c r="B26" s="7">
        <v>-0.10441973952254395</v>
      </c>
      <c r="C26" s="8">
        <v>0.42335496566030267</v>
      </c>
      <c r="D26" s="8">
        <v>0.25241733442191294</v>
      </c>
      <c r="E26" s="8">
        <v>0.23450204309168896</v>
      </c>
      <c r="F26" s="8">
        <v>0.23124495869419368</v>
      </c>
      <c r="G26" s="8">
        <v>0.34344215875713846</v>
      </c>
      <c r="H26" s="8">
        <v>0.23420298647327084</v>
      </c>
      <c r="I26" s="8">
        <v>0.10023128454881433</v>
      </c>
      <c r="J26" s="8">
        <v>7.0151780604206168E-2</v>
      </c>
      <c r="K26" s="8">
        <v>0.12000381541989198</v>
      </c>
      <c r="L26" s="8">
        <v>0.18204155508741965</v>
      </c>
      <c r="M26" s="8">
        <v>0.48549892548929791</v>
      </c>
      <c r="N26" s="8">
        <v>1.000000000000002</v>
      </c>
      <c r="O26" s="9">
        <v>0.86480263854093997</v>
      </c>
    </row>
    <row r="27" spans="1:17" x14ac:dyDescent="0.35">
      <c r="A27" t="str">
        <v>Brand Avail</v>
      </c>
      <c r="B27" s="10">
        <v>-8.3807425599614488E-2</v>
      </c>
      <c r="C27" s="11">
        <v>0.5087841821152167</v>
      </c>
      <c r="D27" s="11">
        <v>0.28837734604316506</v>
      </c>
      <c r="E27" s="11">
        <v>0.27701843390486142</v>
      </c>
      <c r="F27" s="11">
        <v>0.28721449659070125</v>
      </c>
      <c r="G27" s="11">
        <v>0.40893560347076746</v>
      </c>
      <c r="H27" s="11">
        <v>0.26148854022214241</v>
      </c>
      <c r="I27" s="11">
        <v>7.4410552519527967E-2</v>
      </c>
      <c r="J27" s="11">
        <v>8.2610007584401207E-2</v>
      </c>
      <c r="K27" s="11">
        <v>0.12952963648273808</v>
      </c>
      <c r="L27" s="11">
        <v>0.19082370217841374</v>
      </c>
      <c r="M27" s="11">
        <v>0.85882571688858167</v>
      </c>
      <c r="N27" s="11">
        <v>0.86480263854093997</v>
      </c>
      <c r="O27" s="12">
        <v>1</v>
      </c>
    </row>
    <row r="28" spans="1:17" x14ac:dyDescent="0.35">
      <c r="B28">
        <f>SUMSQ(B14:B27)-1</f>
        <v>7.7541939319986319E-2</v>
      </c>
      <c r="C28">
        <f t="shared" ref="C28:O28" si="0">SUMSQ(C14:C27)-1</f>
        <v>1.9083366892416125</v>
      </c>
      <c r="D28">
        <f t="shared" si="0"/>
        <v>1.9895972494591647</v>
      </c>
      <c r="E28">
        <f t="shared" si="0"/>
        <v>1.969094210282794</v>
      </c>
      <c r="F28">
        <f t="shared" si="0"/>
        <v>2.0893172439472223</v>
      </c>
      <c r="G28">
        <f t="shared" si="0"/>
        <v>3.3150703159077661</v>
      </c>
      <c r="H28">
        <f t="shared" si="0"/>
        <v>1.0721702274336415</v>
      </c>
      <c r="I28">
        <f t="shared" si="0"/>
        <v>0.80645557795004996</v>
      </c>
      <c r="J28">
        <f t="shared" si="0"/>
        <v>1.5218668841451404</v>
      </c>
      <c r="K28">
        <f t="shared" si="0"/>
        <v>1.4182949681205863</v>
      </c>
      <c r="L28">
        <f t="shared" si="0"/>
        <v>2.4807123661252573</v>
      </c>
      <c r="M28">
        <f t="shared" si="0"/>
        <v>1.5852178678599147</v>
      </c>
      <c r="N28">
        <f t="shared" si="0"/>
        <v>1.5812168505851361</v>
      </c>
      <c r="O28">
        <f t="shared" si="0"/>
        <v>2.2949006578319846</v>
      </c>
      <c r="P28">
        <f>SUM(B28:O28)</f>
        <v>24.109793048210257</v>
      </c>
    </row>
    <row r="30" spans="1:17" x14ac:dyDescent="0.35">
      <c r="A30" t="s">
        <v>28</v>
      </c>
    </row>
    <row r="32" spans="1:17" x14ac:dyDescent="0.35">
      <c r="B32" t="str">
        <f t="array" ref="B32:O32">Data_v2!D1:Q1</f>
        <v>Parking</v>
      </c>
      <c r="C32" t="str">
        <v>Music</v>
      </c>
      <c r="D32" t="str">
        <v>Display</v>
      </c>
      <c r="E32" t="str">
        <v>Basic Amenities</v>
      </c>
      <c r="F32" t="str">
        <v>Billing</v>
      </c>
      <c r="G32" t="str">
        <v>Loyalty</v>
      </c>
      <c r="H32" t="str">
        <v>Location of store</v>
      </c>
      <c r="I32" t="str">
        <v>Store Layout</v>
      </c>
      <c r="J32" t="str">
        <v>Clean</v>
      </c>
      <c r="K32" t="str">
        <v>Lighting</v>
      </c>
      <c r="L32" t="str">
        <v>Salesperson Behav</v>
      </c>
      <c r="M32" t="str">
        <v>Fragrance</v>
      </c>
      <c r="N32" t="str">
        <v>Trial room</v>
      </c>
      <c r="O32" t="str">
        <v>Brand Avail</v>
      </c>
      <c r="Q32" t="s">
        <v>29</v>
      </c>
    </row>
    <row r="33" spans="1:17" x14ac:dyDescent="0.35">
      <c r="A33" t="str">
        <f t="array" ref="A33:A46">TRANSPOSE(Data_v2!D1:Q1)</f>
        <v>Parking</v>
      </c>
      <c r="B33" s="13">
        <f t="array" ref="B33:O46">MINVERSE(B14:O27)</f>
        <v>1.0591477959752384</v>
      </c>
      <c r="C33" s="14">
        <v>5.0140380859374958E-2</v>
      </c>
      <c r="D33" s="14">
        <v>-6.6864013671874944E-2</v>
      </c>
      <c r="E33" s="14">
        <v>5.3894042968749951E-2</v>
      </c>
      <c r="F33" s="14">
        <v>2.1423339843749983E-2</v>
      </c>
      <c r="G33" s="14">
        <v>3.7719726562499965E-2</v>
      </c>
      <c r="H33" s="14">
        <v>1.208496093749999E-2</v>
      </c>
      <c r="I33" s="14">
        <v>-0.16137695312499986</v>
      </c>
      <c r="J33" s="14">
        <v>-0.23968505859374978</v>
      </c>
      <c r="K33" s="14">
        <v>0.13623046874999989</v>
      </c>
      <c r="L33" s="14">
        <v>0.1149902343749999</v>
      </c>
      <c r="M33" s="14">
        <v>-5.4687499999999951E-2</v>
      </c>
      <c r="N33" s="14">
        <v>9.3749999999999917E-2</v>
      </c>
      <c r="O33" s="15">
        <v>0</v>
      </c>
      <c r="Q33" s="16">
        <f t="array" ref="Q33:Q46">SQRT([1]!DIAG(B33:O46))</f>
        <v>1.02914906402097</v>
      </c>
    </row>
    <row r="34" spans="1:17" x14ac:dyDescent="0.35">
      <c r="A34" t="str">
        <v>Music</v>
      </c>
      <c r="B34" s="7">
        <v>4.9824922024816122E-2</v>
      </c>
      <c r="C34" s="8">
        <v>13427880256043.047</v>
      </c>
      <c r="D34" s="8">
        <v>19033801501319.57</v>
      </c>
      <c r="E34" s="8">
        <v>18039701704827.102</v>
      </c>
      <c r="F34" s="8">
        <v>17554892681327.055</v>
      </c>
      <c r="G34" s="8">
        <v>-54678926521559.008</v>
      </c>
      <c r="H34" s="8">
        <v>-450401211594.71124</v>
      </c>
      <c r="I34" s="8">
        <v>-446805295812.07428</v>
      </c>
      <c r="J34" s="8">
        <v>-509510142393.78345</v>
      </c>
      <c r="K34" s="8">
        <v>-501401403911.20056</v>
      </c>
      <c r="L34" s="8">
        <v>1352341242865.949</v>
      </c>
      <c r="M34" s="8">
        <v>1124599679973.9509</v>
      </c>
      <c r="N34" s="8">
        <v>1147346359086.3855</v>
      </c>
      <c r="O34" s="9">
        <v>-1958063285025.1235</v>
      </c>
      <c r="Q34" s="17">
        <v>3664407.2175514344</v>
      </c>
    </row>
    <row r="35" spans="1:17" x14ac:dyDescent="0.35">
      <c r="A35" t="str">
        <v>Display</v>
      </c>
      <c r="B35" s="7">
        <v>-6.703303268914873E-2</v>
      </c>
      <c r="C35" s="8">
        <v>19033801501319.582</v>
      </c>
      <c r="D35" s="8">
        <v>26980103537092.043</v>
      </c>
      <c r="E35" s="8">
        <v>25570983271035.082</v>
      </c>
      <c r="F35" s="8">
        <v>24883774378537.488</v>
      </c>
      <c r="G35" s="8">
        <v>-77506487537253.922</v>
      </c>
      <c r="H35" s="8">
        <v>-638436379680.01355</v>
      </c>
      <c r="I35" s="8">
        <v>-633339227641.36633</v>
      </c>
      <c r="J35" s="8">
        <v>-722222326109.02844</v>
      </c>
      <c r="K35" s="8">
        <v>-710728321414.28345</v>
      </c>
      <c r="L35" s="8">
        <v>1916921679962.9609</v>
      </c>
      <c r="M35" s="8">
        <v>1594101724838.1282</v>
      </c>
      <c r="N35" s="8">
        <v>1626344771900.0308</v>
      </c>
      <c r="O35" s="9">
        <v>-2775522806543.8613</v>
      </c>
      <c r="Q35" s="17">
        <v>5194237.5318319863</v>
      </c>
    </row>
    <row r="36" spans="1:17" x14ac:dyDescent="0.35">
      <c r="A36" t="str">
        <v>Basic Amenities</v>
      </c>
      <c r="B36" s="7">
        <v>5.4054463298762928E-2</v>
      </c>
      <c r="C36" s="8">
        <v>18039701704827.105</v>
      </c>
      <c r="D36" s="8">
        <v>25570983271035.078</v>
      </c>
      <c r="E36" s="8">
        <v>24235458716781.398</v>
      </c>
      <c r="F36" s="8">
        <v>23584141457391.246</v>
      </c>
      <c r="G36" s="8">
        <v>-73458468885683.203</v>
      </c>
      <c r="H36" s="8">
        <v>-605092043548.91406</v>
      </c>
      <c r="I36" s="8">
        <v>-600261106212.9458</v>
      </c>
      <c r="J36" s="8">
        <v>-684502006951.61157</v>
      </c>
      <c r="K36" s="8">
        <v>-673608312590.44238</v>
      </c>
      <c r="L36" s="8">
        <v>1816804451578.177</v>
      </c>
      <c r="M36" s="8">
        <v>1510844777971.9548</v>
      </c>
      <c r="N36" s="8">
        <v>1541403831086.6238</v>
      </c>
      <c r="O36" s="9">
        <v>-2630562449729.9604</v>
      </c>
      <c r="Q36" s="17">
        <v>4922952.2358825905</v>
      </c>
    </row>
    <row r="37" spans="1:17" x14ac:dyDescent="0.35">
      <c r="A37" t="str">
        <v>Billing</v>
      </c>
      <c r="B37" s="7">
        <v>2.1450351867174228E-2</v>
      </c>
      <c r="C37" s="8">
        <v>17554892681327.063</v>
      </c>
      <c r="D37" s="8">
        <v>24883774378537.48</v>
      </c>
      <c r="E37" s="8">
        <v>23584141457391.254</v>
      </c>
      <c r="F37" s="8">
        <v>22950328061966.059</v>
      </c>
      <c r="G37" s="8">
        <v>-71484304947110.969</v>
      </c>
      <c r="H37" s="8">
        <v>-588830461868.69629</v>
      </c>
      <c r="I37" s="8">
        <v>-584129353841.75842</v>
      </c>
      <c r="J37" s="8">
        <v>-666106317543.8374</v>
      </c>
      <c r="K37" s="8">
        <v>-655505386411.45667</v>
      </c>
      <c r="L37" s="8">
        <v>1767978633586.2761</v>
      </c>
      <c r="M37" s="8">
        <v>1470241491207.9082</v>
      </c>
      <c r="N37" s="8">
        <v>1499979283254.083</v>
      </c>
      <c r="O37" s="9">
        <v>-2559867244600.8423</v>
      </c>
      <c r="Q37" s="17">
        <v>4790650.066741053</v>
      </c>
    </row>
    <row r="38" spans="1:17" x14ac:dyDescent="0.35">
      <c r="A38" t="str">
        <v>Loyalty</v>
      </c>
      <c r="B38" s="7">
        <v>3.8026771693038905E-2</v>
      </c>
      <c r="C38" s="8">
        <v>-54678926521559.016</v>
      </c>
      <c r="D38" s="8">
        <v>-77506487537253.922</v>
      </c>
      <c r="E38" s="8">
        <v>-73458468885683.219</v>
      </c>
      <c r="F38" s="8">
        <v>-71484304947110.953</v>
      </c>
      <c r="G38" s="8">
        <v>222655024362829.69</v>
      </c>
      <c r="H38" s="8">
        <v>1834053795863.5371</v>
      </c>
      <c r="I38" s="8">
        <v>1819411066624.0251</v>
      </c>
      <c r="J38" s="8">
        <v>2074747994971.0659</v>
      </c>
      <c r="K38" s="8">
        <v>2041728850681.7026</v>
      </c>
      <c r="L38" s="8">
        <v>-5506793778374.1709</v>
      </c>
      <c r="M38" s="8">
        <v>-4579419989972.3887</v>
      </c>
      <c r="N38" s="8">
        <v>-4672045480524.6328</v>
      </c>
      <c r="O38" s="9">
        <v>7973320914762.8184</v>
      </c>
      <c r="Q38" s="17">
        <v>14921629.41380162</v>
      </c>
    </row>
    <row r="39" spans="1:17" x14ac:dyDescent="0.35">
      <c r="A39" t="str">
        <v>Location of store</v>
      </c>
      <c r="B39" s="7">
        <v>1.6714906713465476E-2</v>
      </c>
      <c r="C39" s="8">
        <v>-561773094816.18835</v>
      </c>
      <c r="D39" s="8">
        <v>-796304209720.58813</v>
      </c>
      <c r="E39" s="8">
        <v>-754714732559.43555</v>
      </c>
      <c r="F39" s="8">
        <v>-734432107131.40955</v>
      </c>
      <c r="G39" s="8">
        <v>2287565065186.5474</v>
      </c>
      <c r="H39" s="8">
        <v>-79794153644971.406</v>
      </c>
      <c r="I39" s="8">
        <v>-79157092622340.859</v>
      </c>
      <c r="J39" s="8">
        <v>-90266032904091.969</v>
      </c>
      <c r="K39" s="8">
        <v>-88829469440911.328</v>
      </c>
      <c r="L39" s="8">
        <v>239584002297914.56</v>
      </c>
      <c r="M39" s="8">
        <v>3083283072078.9302</v>
      </c>
      <c r="N39" s="8">
        <v>3145646997573.8584</v>
      </c>
      <c r="O39" s="9">
        <v>-5368366618168.9365</v>
      </c>
      <c r="Q39" s="17" t="e">
        <v>#NUM!</v>
      </c>
    </row>
    <row r="40" spans="1:17" x14ac:dyDescent="0.35">
      <c r="A40" t="str">
        <v>Store Layout</v>
      </c>
      <c r="B40" s="7">
        <v>-0.15524528798996728</v>
      </c>
      <c r="C40" s="8">
        <v>-557288007551.96582</v>
      </c>
      <c r="D40" s="8">
        <v>-789946671592.83167</v>
      </c>
      <c r="E40" s="8">
        <v>-748689236738.71667</v>
      </c>
      <c r="F40" s="8">
        <v>-728568543851.91931</v>
      </c>
      <c r="G40" s="8">
        <v>2269301590067.6465</v>
      </c>
      <c r="H40" s="8">
        <v>-79157092622340.844</v>
      </c>
      <c r="I40" s="8">
        <v>-78525117771162.797</v>
      </c>
      <c r="J40" s="8">
        <v>-89545366431625.203</v>
      </c>
      <c r="K40" s="8">
        <v>-88120272212081.266</v>
      </c>
      <c r="L40" s="8">
        <v>237671210162926.25</v>
      </c>
      <c r="M40" s="8">
        <v>3058666738961.4312</v>
      </c>
      <c r="N40" s="8">
        <v>3120532762989.3091</v>
      </c>
      <c r="O40" s="9">
        <v>-5325506621898.374</v>
      </c>
      <c r="Q40" s="17" t="e">
        <v>#NUM!</v>
      </c>
    </row>
    <row r="41" spans="1:17" x14ac:dyDescent="0.35">
      <c r="A41" t="str">
        <v>Clean</v>
      </c>
      <c r="B41" s="7">
        <v>-0.23116944724464578</v>
      </c>
      <c r="C41" s="8">
        <v>-635498045219.21777</v>
      </c>
      <c r="D41" s="8">
        <v>-900808125819.90808</v>
      </c>
      <c r="E41" s="8">
        <v>-853760604887.42358</v>
      </c>
      <c r="F41" s="8">
        <v>-830816165343.59814</v>
      </c>
      <c r="G41" s="8">
        <v>2587776347163.7285</v>
      </c>
      <c r="H41" s="8">
        <v>-90266032904091.969</v>
      </c>
      <c r="I41" s="8">
        <v>-89545366431625.266</v>
      </c>
      <c r="J41" s="8">
        <v>-102112201509086.14</v>
      </c>
      <c r="K41" s="8">
        <v>-100487108956404.08</v>
      </c>
      <c r="L41" s="8">
        <v>271026089592217.91</v>
      </c>
      <c r="M41" s="8">
        <v>3487921339139.916</v>
      </c>
      <c r="N41" s="8">
        <v>3558469667477.4707</v>
      </c>
      <c r="O41" s="9">
        <v>-6072890502140.0752</v>
      </c>
      <c r="Q41" s="17" t="e">
        <v>#NUM!</v>
      </c>
    </row>
    <row r="42" spans="1:17" x14ac:dyDescent="0.35">
      <c r="A42" t="str">
        <v>Lighting</v>
      </c>
      <c r="B42" s="7">
        <v>0.13832743697993602</v>
      </c>
      <c r="C42" s="8">
        <v>-625384237806.7262</v>
      </c>
      <c r="D42" s="8">
        <v>-886471968582.80054</v>
      </c>
      <c r="E42" s="8">
        <v>-840173198286.97961</v>
      </c>
      <c r="F42" s="8">
        <v>-817593914299.81604</v>
      </c>
      <c r="G42" s="8">
        <v>2546592472879.8618</v>
      </c>
      <c r="H42" s="8">
        <v>-88829469440911.297</v>
      </c>
      <c r="I42" s="8">
        <v>-88120272212081.297</v>
      </c>
      <c r="J42" s="8">
        <v>-100487108956404.06</v>
      </c>
      <c r="K42" s="8">
        <v>-98887879383514.156</v>
      </c>
      <c r="L42" s="8">
        <v>266712770779475.44</v>
      </c>
      <c r="M42" s="8">
        <v>3432411861243.9155</v>
      </c>
      <c r="N42" s="8">
        <v>3501837428919.2012</v>
      </c>
      <c r="O42" s="9">
        <v>-5976241825660.4365</v>
      </c>
      <c r="Q42" s="17" t="e">
        <v>#NUM!</v>
      </c>
    </row>
    <row r="43" spans="1:17" x14ac:dyDescent="0.35">
      <c r="A43" t="str">
        <v>Salesperson Behav</v>
      </c>
      <c r="B43" s="7">
        <v>9.4407950011338004E-2</v>
      </c>
      <c r="C43" s="8">
        <v>1686738191850.1633</v>
      </c>
      <c r="D43" s="8">
        <v>2390923907287.6846</v>
      </c>
      <c r="E43" s="8">
        <v>2266050430515.5596</v>
      </c>
      <c r="F43" s="8">
        <v>2205151325064.5142</v>
      </c>
      <c r="G43" s="8">
        <v>-6868473049703.3066</v>
      </c>
      <c r="H43" s="8">
        <v>239584002297914.47</v>
      </c>
      <c r="I43" s="8">
        <v>237671210162926.31</v>
      </c>
      <c r="J43" s="8">
        <v>271026089592217.91</v>
      </c>
      <c r="K43" s="8">
        <v>266712770779475.38</v>
      </c>
      <c r="L43" s="8">
        <v>-719357140029062.38</v>
      </c>
      <c r="M43" s="8">
        <v>-9257636867894</v>
      </c>
      <c r="N43" s="8">
        <v>-9444886161063.7051</v>
      </c>
      <c r="O43" s="9">
        <v>16118659092569.711</v>
      </c>
      <c r="Q43" s="17" t="e">
        <v>#NUM!</v>
      </c>
    </row>
    <row r="44" spans="1:17" x14ac:dyDescent="0.35">
      <c r="A44" t="str">
        <v>Fragrance</v>
      </c>
      <c r="B44" s="7">
        <v>-5.7180142150966576E-2</v>
      </c>
      <c r="C44" s="8">
        <v>1223776937039.0017</v>
      </c>
      <c r="D44" s="8">
        <v>1734683870971.9158</v>
      </c>
      <c r="E44" s="8">
        <v>1644084581964.9785</v>
      </c>
      <c r="F44" s="8">
        <v>1599900534259.1982</v>
      </c>
      <c r="G44" s="8">
        <v>-4983274198400.4541</v>
      </c>
      <c r="H44" s="8">
        <v>3139278329739.8735</v>
      </c>
      <c r="I44" s="8">
        <v>3114214941362.3291</v>
      </c>
      <c r="J44" s="8">
        <v>3551265200057.1538</v>
      </c>
      <c r="K44" s="8">
        <v>3494747618965.7163</v>
      </c>
      <c r="L44" s="8">
        <v>-9425764071796.709</v>
      </c>
      <c r="M44" s="8">
        <v>71595237861231.938</v>
      </c>
      <c r="N44" s="8">
        <v>73043356627947.813</v>
      </c>
      <c r="O44" s="9">
        <v>-124655919021717.11</v>
      </c>
      <c r="Q44" s="17">
        <v>8461396.921385495</v>
      </c>
    </row>
    <row r="45" spans="1:17" x14ac:dyDescent="0.35">
      <c r="A45" t="str">
        <v>Trial room</v>
      </c>
      <c r="B45" s="7">
        <v>9.3656812273555087E-2</v>
      </c>
      <c r="C45" s="8">
        <v>1248529621738.9312</v>
      </c>
      <c r="D45" s="8">
        <v>1769770398273.0542</v>
      </c>
      <c r="E45" s="8">
        <v>1677338605672.6653</v>
      </c>
      <c r="F45" s="8">
        <v>1632260870752.8281</v>
      </c>
      <c r="G45" s="8">
        <v>-5084068233058.6094</v>
      </c>
      <c r="H45" s="8">
        <v>3202774841505.7285</v>
      </c>
      <c r="I45" s="8">
        <v>3177204509312.3511</v>
      </c>
      <c r="J45" s="8">
        <v>3623094750952.103</v>
      </c>
      <c r="K45" s="8">
        <v>3565434018831.665</v>
      </c>
      <c r="L45" s="8">
        <v>-9616413984427.125</v>
      </c>
      <c r="M45" s="8">
        <v>73043356627947.797</v>
      </c>
      <c r="N45" s="8">
        <v>74520765722141.438</v>
      </c>
      <c r="O45" s="9">
        <v>-127177267942544.73</v>
      </c>
      <c r="Q45" s="17">
        <v>8632541.0929888673</v>
      </c>
    </row>
    <row r="46" spans="1:17" x14ac:dyDescent="0.35">
      <c r="A46" t="str">
        <v>Brand Avail</v>
      </c>
      <c r="B46" s="10">
        <v>4.5180722891566263E-3</v>
      </c>
      <c r="C46" s="11">
        <v>-2130742816441.1626</v>
      </c>
      <c r="D46" s="11">
        <v>-3020293229100.7197</v>
      </c>
      <c r="E46" s="11">
        <v>-2862548971643.8389</v>
      </c>
      <c r="F46" s="11">
        <v>-2785619231099.751</v>
      </c>
      <c r="G46" s="11">
        <v>8676479658364.8008</v>
      </c>
      <c r="H46" s="11">
        <v>-5465861095638.3916</v>
      </c>
      <c r="I46" s="11">
        <v>-5422222722398.0859</v>
      </c>
      <c r="J46" s="11">
        <v>-6183179781607.6055</v>
      </c>
      <c r="K46" s="11">
        <v>-6084775876232.1592</v>
      </c>
      <c r="L46" s="11">
        <v>16411388773217.799</v>
      </c>
      <c r="M46" s="11">
        <v>-124655919021717.11</v>
      </c>
      <c r="N46" s="11">
        <v>-127177267942544.75</v>
      </c>
      <c r="O46" s="12">
        <v>217040945897373.31</v>
      </c>
      <c r="Q46" s="18">
        <v>14732309.591417542</v>
      </c>
    </row>
    <row r="48" spans="1:17" x14ac:dyDescent="0.35">
      <c r="A48" t="s">
        <v>30</v>
      </c>
    </row>
    <row r="50" spans="1:15" x14ac:dyDescent="0.35">
      <c r="B50" t="str">
        <f t="array" ref="B50:O50">Data_v2!D1:Q1</f>
        <v>Parking</v>
      </c>
      <c r="C50" t="str">
        <v>Music</v>
      </c>
      <c r="D50" t="str">
        <v>Display</v>
      </c>
      <c r="E50" t="str">
        <v>Basic Amenities</v>
      </c>
      <c r="F50" t="str">
        <v>Billing</v>
      </c>
      <c r="G50" t="str">
        <v>Loyalty</v>
      </c>
      <c r="H50" t="str">
        <v>Location of store</v>
      </c>
      <c r="I50" t="str">
        <v>Store Layout</v>
      </c>
      <c r="J50" t="str">
        <v>Clean</v>
      </c>
      <c r="K50" t="str">
        <v>Lighting</v>
      </c>
      <c r="L50" t="str">
        <v>Salesperson Behav</v>
      </c>
      <c r="M50" t="str">
        <v>Fragrance</v>
      </c>
      <c r="N50" t="str">
        <v>Trial room</v>
      </c>
      <c r="O50" t="str">
        <v>Brand Avail</v>
      </c>
    </row>
    <row r="51" spans="1:15" x14ac:dyDescent="0.35">
      <c r="A51" t="str">
        <f t="array" ref="A51:A64">TRANSPOSE(Data_v2!D1:Q1)</f>
        <v>Parking</v>
      </c>
      <c r="B51" s="13" t="e">
        <f t="array" ref="B51:O64">-B33:O46/MMULT(Q33:Q46,TRANSPOSE(Q33:Q46))+2*[1]!Identity()</f>
        <v>#NUM!</v>
      </c>
      <c r="C51" s="14" t="e">
        <v>#NUM!</v>
      </c>
      <c r="D51" s="14" t="e">
        <v>#NUM!</v>
      </c>
      <c r="E51" s="14" t="e">
        <v>#NUM!</v>
      </c>
      <c r="F51" s="14" t="e">
        <v>#NUM!</v>
      </c>
      <c r="G51" s="14" t="e">
        <v>#NUM!</v>
      </c>
      <c r="H51" s="14" t="e">
        <v>#NUM!</v>
      </c>
      <c r="I51" s="14" t="e">
        <v>#NUM!</v>
      </c>
      <c r="J51" s="14" t="e">
        <v>#NUM!</v>
      </c>
      <c r="K51" s="14" t="e">
        <v>#NUM!</v>
      </c>
      <c r="L51" s="14" t="e">
        <v>#NUM!</v>
      </c>
      <c r="M51" s="14" t="e">
        <v>#NUM!</v>
      </c>
      <c r="N51" s="14" t="e">
        <v>#NUM!</v>
      </c>
      <c r="O51" s="15" t="e">
        <v>#NUM!</v>
      </c>
    </row>
    <row r="52" spans="1:15" x14ac:dyDescent="0.35">
      <c r="A52" t="str">
        <v>Music</v>
      </c>
      <c r="B52" s="7" t="e">
        <v>#NUM!</v>
      </c>
      <c r="C52" s="8" t="e">
        <v>#NUM!</v>
      </c>
      <c r="D52" s="8" t="e">
        <v>#NUM!</v>
      </c>
      <c r="E52" s="8" t="e">
        <v>#NUM!</v>
      </c>
      <c r="F52" s="8" t="e">
        <v>#NUM!</v>
      </c>
      <c r="G52" s="8" t="e">
        <v>#NUM!</v>
      </c>
      <c r="H52" s="8" t="e">
        <v>#NUM!</v>
      </c>
      <c r="I52" s="8" t="e">
        <v>#NUM!</v>
      </c>
      <c r="J52" s="8" t="e">
        <v>#NUM!</v>
      </c>
      <c r="K52" s="8" t="e">
        <v>#NUM!</v>
      </c>
      <c r="L52" s="8" t="e">
        <v>#NUM!</v>
      </c>
      <c r="M52" s="8" t="e">
        <v>#NUM!</v>
      </c>
      <c r="N52" s="8" t="e">
        <v>#NUM!</v>
      </c>
      <c r="O52" s="9" t="e">
        <v>#NUM!</v>
      </c>
    </row>
    <row r="53" spans="1:15" x14ac:dyDescent="0.35">
      <c r="A53" t="str">
        <v>Display</v>
      </c>
      <c r="B53" s="7" t="e">
        <v>#NUM!</v>
      </c>
      <c r="C53" s="8" t="e">
        <v>#NUM!</v>
      </c>
      <c r="D53" s="8" t="e">
        <v>#NUM!</v>
      </c>
      <c r="E53" s="8" t="e">
        <v>#NUM!</v>
      </c>
      <c r="F53" s="8" t="e">
        <v>#NUM!</v>
      </c>
      <c r="G53" s="8" t="e">
        <v>#NUM!</v>
      </c>
      <c r="H53" s="8" t="e">
        <v>#NUM!</v>
      </c>
      <c r="I53" s="8" t="e">
        <v>#NUM!</v>
      </c>
      <c r="J53" s="8" t="e">
        <v>#NUM!</v>
      </c>
      <c r="K53" s="8" t="e">
        <v>#NUM!</v>
      </c>
      <c r="L53" s="8" t="e">
        <v>#NUM!</v>
      </c>
      <c r="M53" s="8" t="e">
        <v>#NUM!</v>
      </c>
      <c r="N53" s="8" t="e">
        <v>#NUM!</v>
      </c>
      <c r="O53" s="9" t="e">
        <v>#NUM!</v>
      </c>
    </row>
    <row r="54" spans="1:15" x14ac:dyDescent="0.35">
      <c r="A54" t="str">
        <v>Basic Amenities</v>
      </c>
      <c r="B54" s="7" t="e">
        <v>#NUM!</v>
      </c>
      <c r="C54" s="8" t="e">
        <v>#NUM!</v>
      </c>
      <c r="D54" s="8" t="e">
        <v>#NUM!</v>
      </c>
      <c r="E54" s="8" t="e">
        <v>#NUM!</v>
      </c>
      <c r="F54" s="8" t="e">
        <v>#NUM!</v>
      </c>
      <c r="G54" s="8" t="e">
        <v>#NUM!</v>
      </c>
      <c r="H54" s="8" t="e">
        <v>#NUM!</v>
      </c>
      <c r="I54" s="8" t="e">
        <v>#NUM!</v>
      </c>
      <c r="J54" s="8" t="e">
        <v>#NUM!</v>
      </c>
      <c r="K54" s="8" t="e">
        <v>#NUM!</v>
      </c>
      <c r="L54" s="8" t="e">
        <v>#NUM!</v>
      </c>
      <c r="M54" s="8" t="e">
        <v>#NUM!</v>
      </c>
      <c r="N54" s="8" t="e">
        <v>#NUM!</v>
      </c>
      <c r="O54" s="9" t="e">
        <v>#NUM!</v>
      </c>
    </row>
    <row r="55" spans="1:15" x14ac:dyDescent="0.35">
      <c r="A55" t="str">
        <v>Billing</v>
      </c>
      <c r="B55" s="7" t="e">
        <v>#NUM!</v>
      </c>
      <c r="C55" s="8" t="e">
        <v>#NUM!</v>
      </c>
      <c r="D55" s="8" t="e">
        <v>#NUM!</v>
      </c>
      <c r="E55" s="8" t="e">
        <v>#NUM!</v>
      </c>
      <c r="F55" s="8" t="e">
        <v>#NUM!</v>
      </c>
      <c r="G55" s="8" t="e">
        <v>#NUM!</v>
      </c>
      <c r="H55" s="8" t="e">
        <v>#NUM!</v>
      </c>
      <c r="I55" s="8" t="e">
        <v>#NUM!</v>
      </c>
      <c r="J55" s="8" t="e">
        <v>#NUM!</v>
      </c>
      <c r="K55" s="8" t="e">
        <v>#NUM!</v>
      </c>
      <c r="L55" s="8" t="e">
        <v>#NUM!</v>
      </c>
      <c r="M55" s="8" t="e">
        <v>#NUM!</v>
      </c>
      <c r="N55" s="8" t="e">
        <v>#NUM!</v>
      </c>
      <c r="O55" s="9" t="e">
        <v>#NUM!</v>
      </c>
    </row>
    <row r="56" spans="1:15" x14ac:dyDescent="0.35">
      <c r="A56" t="str">
        <v>Loyalty</v>
      </c>
      <c r="B56" s="7" t="e">
        <v>#NUM!</v>
      </c>
      <c r="C56" s="8" t="e">
        <v>#NUM!</v>
      </c>
      <c r="D56" s="8" t="e">
        <v>#NUM!</v>
      </c>
      <c r="E56" s="8" t="e">
        <v>#NUM!</v>
      </c>
      <c r="F56" s="8" t="e">
        <v>#NUM!</v>
      </c>
      <c r="G56" s="8" t="e">
        <v>#NUM!</v>
      </c>
      <c r="H56" s="8" t="e">
        <v>#NUM!</v>
      </c>
      <c r="I56" s="8" t="e">
        <v>#NUM!</v>
      </c>
      <c r="J56" s="8" t="e">
        <v>#NUM!</v>
      </c>
      <c r="K56" s="8" t="e">
        <v>#NUM!</v>
      </c>
      <c r="L56" s="8" t="e">
        <v>#NUM!</v>
      </c>
      <c r="M56" s="8" t="e">
        <v>#NUM!</v>
      </c>
      <c r="N56" s="8" t="e">
        <v>#NUM!</v>
      </c>
      <c r="O56" s="9" t="e">
        <v>#NUM!</v>
      </c>
    </row>
    <row r="57" spans="1:15" x14ac:dyDescent="0.35">
      <c r="A57" t="str">
        <v>Location of store</v>
      </c>
      <c r="B57" s="7" t="e">
        <v>#NUM!</v>
      </c>
      <c r="C57" s="8" t="e">
        <v>#NUM!</v>
      </c>
      <c r="D57" s="8" t="e">
        <v>#NUM!</v>
      </c>
      <c r="E57" s="8" t="e">
        <v>#NUM!</v>
      </c>
      <c r="F57" s="8" t="e">
        <v>#NUM!</v>
      </c>
      <c r="G57" s="8" t="e">
        <v>#NUM!</v>
      </c>
      <c r="H57" s="8" t="e">
        <v>#NUM!</v>
      </c>
      <c r="I57" s="8" t="e">
        <v>#NUM!</v>
      </c>
      <c r="J57" s="8" t="e">
        <v>#NUM!</v>
      </c>
      <c r="K57" s="8" t="e">
        <v>#NUM!</v>
      </c>
      <c r="L57" s="8" t="e">
        <v>#NUM!</v>
      </c>
      <c r="M57" s="8" t="e">
        <v>#NUM!</v>
      </c>
      <c r="N57" s="8" t="e">
        <v>#NUM!</v>
      </c>
      <c r="O57" s="9" t="e">
        <v>#NUM!</v>
      </c>
    </row>
    <row r="58" spans="1:15" x14ac:dyDescent="0.35">
      <c r="A58" t="str">
        <v>Store Layout</v>
      </c>
      <c r="B58" s="7" t="e">
        <v>#NUM!</v>
      </c>
      <c r="C58" s="8" t="e">
        <v>#NUM!</v>
      </c>
      <c r="D58" s="8" t="e">
        <v>#NUM!</v>
      </c>
      <c r="E58" s="8" t="e">
        <v>#NUM!</v>
      </c>
      <c r="F58" s="8" t="e">
        <v>#NUM!</v>
      </c>
      <c r="G58" s="8" t="e">
        <v>#NUM!</v>
      </c>
      <c r="H58" s="8" t="e">
        <v>#NUM!</v>
      </c>
      <c r="I58" s="8" t="e">
        <v>#NUM!</v>
      </c>
      <c r="J58" s="8" t="e">
        <v>#NUM!</v>
      </c>
      <c r="K58" s="8" t="e">
        <v>#NUM!</v>
      </c>
      <c r="L58" s="8" t="e">
        <v>#NUM!</v>
      </c>
      <c r="M58" s="8" t="e">
        <v>#NUM!</v>
      </c>
      <c r="N58" s="8" t="e">
        <v>#NUM!</v>
      </c>
      <c r="O58" s="9" t="e">
        <v>#NUM!</v>
      </c>
    </row>
    <row r="59" spans="1:15" x14ac:dyDescent="0.35">
      <c r="A59" t="str">
        <v>Clean</v>
      </c>
      <c r="B59" s="7" t="e">
        <v>#NUM!</v>
      </c>
      <c r="C59" s="8" t="e">
        <v>#NUM!</v>
      </c>
      <c r="D59" s="8" t="e">
        <v>#NUM!</v>
      </c>
      <c r="E59" s="8" t="e">
        <v>#NUM!</v>
      </c>
      <c r="F59" s="8" t="e">
        <v>#NUM!</v>
      </c>
      <c r="G59" s="8" t="e">
        <v>#NUM!</v>
      </c>
      <c r="H59" s="8" t="e">
        <v>#NUM!</v>
      </c>
      <c r="I59" s="8" t="e">
        <v>#NUM!</v>
      </c>
      <c r="J59" s="8" t="e">
        <v>#NUM!</v>
      </c>
      <c r="K59" s="8" t="e">
        <v>#NUM!</v>
      </c>
      <c r="L59" s="8" t="e">
        <v>#NUM!</v>
      </c>
      <c r="M59" s="8" t="e">
        <v>#NUM!</v>
      </c>
      <c r="N59" s="8" t="e">
        <v>#NUM!</v>
      </c>
      <c r="O59" s="9" t="e">
        <v>#NUM!</v>
      </c>
    </row>
    <row r="60" spans="1:15" x14ac:dyDescent="0.35">
      <c r="A60" t="str">
        <v>Lighting</v>
      </c>
      <c r="B60" s="7" t="e">
        <v>#NUM!</v>
      </c>
      <c r="C60" s="8" t="e">
        <v>#NUM!</v>
      </c>
      <c r="D60" s="8" t="e">
        <v>#NUM!</v>
      </c>
      <c r="E60" s="8" t="e">
        <v>#NUM!</v>
      </c>
      <c r="F60" s="8" t="e">
        <v>#NUM!</v>
      </c>
      <c r="G60" s="8" t="e">
        <v>#NUM!</v>
      </c>
      <c r="H60" s="8" t="e">
        <v>#NUM!</v>
      </c>
      <c r="I60" s="8" t="e">
        <v>#NUM!</v>
      </c>
      <c r="J60" s="8" t="e">
        <v>#NUM!</v>
      </c>
      <c r="K60" s="8" t="e">
        <v>#NUM!</v>
      </c>
      <c r="L60" s="8" t="e">
        <v>#NUM!</v>
      </c>
      <c r="M60" s="8" t="e">
        <v>#NUM!</v>
      </c>
      <c r="N60" s="8" t="e">
        <v>#NUM!</v>
      </c>
      <c r="O60" s="9" t="e">
        <v>#NUM!</v>
      </c>
    </row>
    <row r="61" spans="1:15" x14ac:dyDescent="0.35">
      <c r="A61" t="str">
        <v>Salesperson Behav</v>
      </c>
      <c r="B61" s="7" t="e">
        <v>#NUM!</v>
      </c>
      <c r="C61" s="8" t="e">
        <v>#NUM!</v>
      </c>
      <c r="D61" s="8" t="e">
        <v>#NUM!</v>
      </c>
      <c r="E61" s="8" t="e">
        <v>#NUM!</v>
      </c>
      <c r="F61" s="8" t="e">
        <v>#NUM!</v>
      </c>
      <c r="G61" s="8" t="e">
        <v>#NUM!</v>
      </c>
      <c r="H61" s="8" t="e">
        <v>#NUM!</v>
      </c>
      <c r="I61" s="8" t="e">
        <v>#NUM!</v>
      </c>
      <c r="J61" s="8" t="e">
        <v>#NUM!</v>
      </c>
      <c r="K61" s="8" t="e">
        <v>#NUM!</v>
      </c>
      <c r="L61" s="8" t="e">
        <v>#NUM!</v>
      </c>
      <c r="M61" s="8" t="e">
        <v>#NUM!</v>
      </c>
      <c r="N61" s="8" t="e">
        <v>#NUM!</v>
      </c>
      <c r="O61" s="9" t="e">
        <v>#NUM!</v>
      </c>
    </row>
    <row r="62" spans="1:15" x14ac:dyDescent="0.35">
      <c r="A62" t="str">
        <v>Fragrance</v>
      </c>
      <c r="B62" s="7" t="e">
        <v>#NUM!</v>
      </c>
      <c r="C62" s="8" t="e">
        <v>#NUM!</v>
      </c>
      <c r="D62" s="8" t="e">
        <v>#NUM!</v>
      </c>
      <c r="E62" s="8" t="e">
        <v>#NUM!</v>
      </c>
      <c r="F62" s="8" t="e">
        <v>#NUM!</v>
      </c>
      <c r="G62" s="8" t="e">
        <v>#NUM!</v>
      </c>
      <c r="H62" s="8" t="e">
        <v>#NUM!</v>
      </c>
      <c r="I62" s="8" t="e">
        <v>#NUM!</v>
      </c>
      <c r="J62" s="8" t="e">
        <v>#NUM!</v>
      </c>
      <c r="K62" s="8" t="e">
        <v>#NUM!</v>
      </c>
      <c r="L62" s="8" t="e">
        <v>#NUM!</v>
      </c>
      <c r="M62" s="8" t="e">
        <v>#NUM!</v>
      </c>
      <c r="N62" s="8" t="e">
        <v>#NUM!</v>
      </c>
      <c r="O62" s="9" t="e">
        <v>#NUM!</v>
      </c>
    </row>
    <row r="63" spans="1:15" x14ac:dyDescent="0.35">
      <c r="A63" t="str">
        <v>Trial room</v>
      </c>
      <c r="B63" s="7" t="e">
        <v>#NUM!</v>
      </c>
      <c r="C63" s="8" t="e">
        <v>#NUM!</v>
      </c>
      <c r="D63" s="8" t="e">
        <v>#NUM!</v>
      </c>
      <c r="E63" s="8" t="e">
        <v>#NUM!</v>
      </c>
      <c r="F63" s="8" t="e">
        <v>#NUM!</v>
      </c>
      <c r="G63" s="8" t="e">
        <v>#NUM!</v>
      </c>
      <c r="H63" s="8" t="e">
        <v>#NUM!</v>
      </c>
      <c r="I63" s="8" t="e">
        <v>#NUM!</v>
      </c>
      <c r="J63" s="8" t="e">
        <v>#NUM!</v>
      </c>
      <c r="K63" s="8" t="e">
        <v>#NUM!</v>
      </c>
      <c r="L63" s="8" t="e">
        <v>#NUM!</v>
      </c>
      <c r="M63" s="8" t="e">
        <v>#NUM!</v>
      </c>
      <c r="N63" s="8" t="e">
        <v>#NUM!</v>
      </c>
      <c r="O63" s="9" t="e">
        <v>#NUM!</v>
      </c>
    </row>
    <row r="64" spans="1:15" x14ac:dyDescent="0.35">
      <c r="A64" t="str">
        <v>Brand Avail</v>
      </c>
      <c r="B64" s="10" t="e">
        <v>#NUM!</v>
      </c>
      <c r="C64" s="11" t="e">
        <v>#NUM!</v>
      </c>
      <c r="D64" s="11" t="e">
        <v>#NUM!</v>
      </c>
      <c r="E64" s="11" t="e">
        <v>#NUM!</v>
      </c>
      <c r="F64" s="11" t="e">
        <v>#NUM!</v>
      </c>
      <c r="G64" s="11" t="e">
        <v>#NUM!</v>
      </c>
      <c r="H64" s="11" t="e">
        <v>#NUM!</v>
      </c>
      <c r="I64" s="11" t="e">
        <v>#NUM!</v>
      </c>
      <c r="J64" s="11" t="e">
        <v>#NUM!</v>
      </c>
      <c r="K64" s="11" t="e">
        <v>#NUM!</v>
      </c>
      <c r="L64" s="11" t="e">
        <v>#NUM!</v>
      </c>
      <c r="M64" s="11" t="e">
        <v>#NUM!</v>
      </c>
      <c r="N64" s="11" t="e">
        <v>#NUM!</v>
      </c>
      <c r="O64" s="12" t="e">
        <v>#NUM!</v>
      </c>
    </row>
    <row r="65" spans="1:16" x14ac:dyDescent="0.35">
      <c r="B65" t="e">
        <f>SUMSQ(B51:B64)-1</f>
        <v>#NUM!</v>
      </c>
      <c r="C65" t="e">
        <f t="shared" ref="C65:O65" si="1">SUMSQ(C51:C64)-1</f>
        <v>#NUM!</v>
      </c>
      <c r="D65" t="e">
        <f t="shared" si="1"/>
        <v>#NUM!</v>
      </c>
      <c r="E65" t="e">
        <f t="shared" si="1"/>
        <v>#NUM!</v>
      </c>
      <c r="F65" t="e">
        <f t="shared" si="1"/>
        <v>#NUM!</v>
      </c>
      <c r="G65" t="e">
        <f t="shared" si="1"/>
        <v>#NUM!</v>
      </c>
      <c r="H65" t="e">
        <f t="shared" si="1"/>
        <v>#NUM!</v>
      </c>
      <c r="I65" t="e">
        <f t="shared" si="1"/>
        <v>#NUM!</v>
      </c>
      <c r="J65" t="e">
        <f t="shared" si="1"/>
        <v>#NUM!</v>
      </c>
      <c r="K65" t="e">
        <f t="shared" si="1"/>
        <v>#NUM!</v>
      </c>
      <c r="L65" t="e">
        <f t="shared" si="1"/>
        <v>#NUM!</v>
      </c>
      <c r="M65" t="e">
        <f t="shared" si="1"/>
        <v>#NUM!</v>
      </c>
      <c r="N65" t="e">
        <f t="shared" si="1"/>
        <v>#NUM!</v>
      </c>
      <c r="O65" t="e">
        <f t="shared" si="1"/>
        <v>#NUM!</v>
      </c>
      <c r="P65" t="e">
        <f>SUM(B65:O65)</f>
        <v>#NUM!</v>
      </c>
    </row>
    <row r="67" spans="1:16" x14ac:dyDescent="0.35">
      <c r="A67" t="s">
        <v>31</v>
      </c>
    </row>
    <row r="69" spans="1:16" x14ac:dyDescent="0.35">
      <c r="B69" t="str">
        <f t="array" ref="B69:O69">Data_v2!D1:Q1</f>
        <v>Parking</v>
      </c>
      <c r="C69" t="str">
        <v>Music</v>
      </c>
      <c r="D69" t="str">
        <v>Display</v>
      </c>
      <c r="E69" t="str">
        <v>Basic Amenities</v>
      </c>
      <c r="F69" t="str">
        <v>Billing</v>
      </c>
      <c r="G69" t="str">
        <v>Loyalty</v>
      </c>
      <c r="H69" t="str">
        <v>Location of store</v>
      </c>
      <c r="I69" t="str">
        <v>Store Layout</v>
      </c>
      <c r="J69" t="str">
        <v>Clean</v>
      </c>
      <c r="K69" t="str">
        <v>Lighting</v>
      </c>
      <c r="L69" t="str">
        <v>Salesperson Behav</v>
      </c>
      <c r="M69" t="str">
        <v>Fragrance</v>
      </c>
      <c r="N69" t="str">
        <v>Trial room</v>
      </c>
      <c r="O69" t="str">
        <v>Brand Avail</v>
      </c>
    </row>
    <row r="70" spans="1:16" x14ac:dyDescent="0.35">
      <c r="B70" s="19" t="e">
        <f t="array" ref="B70:P70">B28:P28/(B28:P28+B65:P65)</f>
        <v>#NUM!</v>
      </c>
      <c r="C70" s="20" t="e">
        <v>#NUM!</v>
      </c>
      <c r="D70" s="20" t="e">
        <v>#NUM!</v>
      </c>
      <c r="E70" s="20" t="e">
        <v>#NUM!</v>
      </c>
      <c r="F70" s="20" t="e">
        <v>#NUM!</v>
      </c>
      <c r="G70" s="20" t="e">
        <v>#NUM!</v>
      </c>
      <c r="H70" s="20" t="e">
        <v>#NUM!</v>
      </c>
      <c r="I70" s="20" t="e">
        <v>#NUM!</v>
      </c>
      <c r="J70" s="20" t="e">
        <v>#NUM!</v>
      </c>
      <c r="K70" s="20" t="e">
        <v>#NUM!</v>
      </c>
      <c r="L70" s="20" t="e">
        <v>#NUM!</v>
      </c>
      <c r="M70" s="20" t="e">
        <v>#NUM!</v>
      </c>
      <c r="N70" s="20" t="e">
        <v>#NUM!</v>
      </c>
      <c r="O70" s="20" t="e">
        <v>#NUM!</v>
      </c>
      <c r="P70" s="22" t="e">
        <v>#NUM!</v>
      </c>
    </row>
    <row r="72" spans="1:16" x14ac:dyDescent="0.35">
      <c r="A72" t="s">
        <v>32</v>
      </c>
    </row>
    <row r="74" spans="1:16" x14ac:dyDescent="0.35">
      <c r="B74" s="19">
        <f t="array" ref="B74:O88">[1]!eVECTORS(B14:O27,100,FALSE)</f>
        <v>5.0512734160772608</v>
      </c>
      <c r="C74" s="20">
        <v>2.5349887942700429</v>
      </c>
      <c r="D74" s="20">
        <v>1.746237115563352</v>
      </c>
      <c r="E74" s="20">
        <v>1.0026235554038352</v>
      </c>
      <c r="F74" s="20">
        <v>0.8181384872642693</v>
      </c>
      <c r="G74" s="20">
        <v>0.69847547690772882</v>
      </c>
      <c r="H74" s="20">
        <v>0.53219115260439309</v>
      </c>
      <c r="I74" s="20">
        <v>0.49992461953742096</v>
      </c>
      <c r="J74" s="20">
        <v>0.43603414230039983</v>
      </c>
      <c r="K74" s="20">
        <v>0.37079968688598297</v>
      </c>
      <c r="L74" s="20">
        <v>0.30931355318532344</v>
      </c>
      <c r="M74" s="20">
        <v>3.3416066454853629E-15</v>
      </c>
      <c r="N74" s="20">
        <v>2.9258074150759675E-15</v>
      </c>
      <c r="O74" s="21">
        <v>-8.2107497627953775E-16</v>
      </c>
    </row>
    <row r="75" spans="1:16" x14ac:dyDescent="0.35">
      <c r="B75" s="7">
        <v>-3.86079381706248E-2</v>
      </c>
      <c r="C75" s="8">
        <v>-0.12508718273118435</v>
      </c>
      <c r="D75" s="8">
        <v>-9.5996828400113365E-3</v>
      </c>
      <c r="E75" s="8">
        <v>-0.95212718720804124</v>
      </c>
      <c r="F75" s="8">
        <v>-9.5087946037055282E-2</v>
      </c>
      <c r="G75" s="8">
        <v>-0.17619277540670475</v>
      </c>
      <c r="H75" s="8">
        <v>-4.7019551967476092E-2</v>
      </c>
      <c r="I75" s="8">
        <v>-9.9608407109153196E-2</v>
      </c>
      <c r="J75" s="8">
        <v>-6.7041156285650549E-2</v>
      </c>
      <c r="K75" s="8">
        <v>-9.0922182185799283E-2</v>
      </c>
      <c r="L75" s="8">
        <v>-0.10604076963418563</v>
      </c>
      <c r="M75" s="8">
        <v>0</v>
      </c>
      <c r="N75" s="8">
        <v>-1.1858775923135898E-16</v>
      </c>
      <c r="O75" s="9">
        <v>-5.2067434531860745E-17</v>
      </c>
    </row>
    <row r="76" spans="1:16" x14ac:dyDescent="0.35">
      <c r="B76" s="7">
        <v>0.31232718110272278</v>
      </c>
      <c r="C76" s="8">
        <v>0.17413435332909677</v>
      </c>
      <c r="D76" s="8">
        <v>-1.429933567416878E-2</v>
      </c>
      <c r="E76" s="8">
        <v>-1.0652528330440747E-2</v>
      </c>
      <c r="F76" s="8">
        <v>-2.547332155194575E-2</v>
      </c>
      <c r="G76" s="8">
        <v>2.4684721930197367E-2</v>
      </c>
      <c r="H76" s="8">
        <v>0.75468435432066672</v>
      </c>
      <c r="I76" s="8">
        <v>-0.47085735173211707</v>
      </c>
      <c r="J76" s="8">
        <v>-0.16498036644965777</v>
      </c>
      <c r="K76" s="8">
        <v>-8.3330967685982027E-2</v>
      </c>
      <c r="L76" s="8">
        <v>4.3059112517845805E-2</v>
      </c>
      <c r="M76" s="8">
        <v>0.208040878122843</v>
      </c>
      <c r="N76" s="8">
        <v>-1.9737350335991911E-16</v>
      </c>
      <c r="O76" s="9">
        <v>-1.6554764686575032E-15</v>
      </c>
    </row>
    <row r="77" spans="1:16" x14ac:dyDescent="0.35">
      <c r="B77" s="7">
        <v>0.3140850158346587</v>
      </c>
      <c r="C77" s="8">
        <v>8.3003366765084019E-2</v>
      </c>
      <c r="D77" s="8">
        <v>0.29888186778937992</v>
      </c>
      <c r="E77" s="8">
        <v>-7.4956598439026079E-2</v>
      </c>
      <c r="F77" s="8">
        <v>0.14563012980703829</v>
      </c>
      <c r="G77" s="8">
        <v>-4.3159435810585033E-2</v>
      </c>
      <c r="H77" s="8">
        <v>-0.21063276050518914</v>
      </c>
      <c r="I77" s="8">
        <v>-0.27725244452614434</v>
      </c>
      <c r="J77" s="8">
        <v>0.69263310711958392</v>
      </c>
      <c r="K77" s="8">
        <v>0.29509031356571319</v>
      </c>
      <c r="L77" s="8">
        <v>3.7742799774103511E-2</v>
      </c>
      <c r="M77" s="8">
        <v>0.29489455542090476</v>
      </c>
      <c r="N77" s="8">
        <v>-8.2094392395320184E-17</v>
      </c>
      <c r="O77" s="9">
        <v>-4.287348068918828E-16</v>
      </c>
    </row>
    <row r="78" spans="1:16" x14ac:dyDescent="0.35">
      <c r="B78" s="7">
        <v>0.30562676106664655</v>
      </c>
      <c r="C78" s="8">
        <v>0.13315149178335831</v>
      </c>
      <c r="D78" s="8">
        <v>0.33927263430012011</v>
      </c>
      <c r="E78" s="8">
        <v>-3.4850925790558027E-2</v>
      </c>
      <c r="F78" s="8">
        <v>0.10034231065040417</v>
      </c>
      <c r="G78" s="8">
        <v>0.15271852240308156</v>
      </c>
      <c r="H78" s="8">
        <v>-0.19829536864399233</v>
      </c>
      <c r="I78" s="8">
        <v>0.23511766147817934</v>
      </c>
      <c r="J78" s="8">
        <v>-0.10993179714888861</v>
      </c>
      <c r="K78" s="8">
        <v>-0.71212775140867124</v>
      </c>
      <c r="L78" s="8">
        <v>0.21730720472968662</v>
      </c>
      <c r="M78" s="8">
        <v>0.27949276521570793</v>
      </c>
      <c r="N78" s="8">
        <v>-1.8708169892423959E-16</v>
      </c>
      <c r="O78" s="9">
        <v>1.8687169416624844E-15</v>
      </c>
    </row>
    <row r="79" spans="1:16" x14ac:dyDescent="0.35">
      <c r="B79" s="7">
        <v>0.32052720440734128</v>
      </c>
      <c r="C79" s="8">
        <v>8.7222163784725235E-2</v>
      </c>
      <c r="D79" s="8">
        <v>0.31269815919913535</v>
      </c>
      <c r="E79" s="8">
        <v>-3.5958838984269728E-2</v>
      </c>
      <c r="F79" s="8">
        <v>-8.8311034016508271E-3</v>
      </c>
      <c r="G79" s="8">
        <v>-1.820245537581165E-3</v>
      </c>
      <c r="H79" s="8">
        <v>-5.6776868617054506E-2</v>
      </c>
      <c r="I79" s="8">
        <v>0.3209907037131764</v>
      </c>
      <c r="J79" s="8">
        <v>-0.49865729087754945</v>
      </c>
      <c r="K79" s="8">
        <v>0.51248804087545052</v>
      </c>
      <c r="L79" s="8">
        <v>-0.31458615494920489</v>
      </c>
      <c r="M79" s="8">
        <v>0.27198152047360313</v>
      </c>
      <c r="N79" s="8">
        <v>1.0203367718009275E-16</v>
      </c>
      <c r="O79" s="9">
        <v>-1.9166984211420876E-15</v>
      </c>
    </row>
    <row r="80" spans="1:16" x14ac:dyDescent="0.35">
      <c r="B80" s="7">
        <v>0.38977283329727813</v>
      </c>
      <c r="C80" s="8">
        <v>0.1435893911855981</v>
      </c>
      <c r="D80" s="8">
        <v>0.31285559557762765</v>
      </c>
      <c r="E80" s="8">
        <v>-5.1751267544450141E-2</v>
      </c>
      <c r="F80" s="8">
        <v>7.4708097099483048E-2</v>
      </c>
      <c r="G80" s="8">
        <v>4.0838726581654841E-2</v>
      </c>
      <c r="H80" s="8">
        <v>2.8361344146780876E-2</v>
      </c>
      <c r="I80" s="8">
        <v>-3.1518071170086266E-2</v>
      </c>
      <c r="J80" s="8">
        <v>4.2263524362234871E-3</v>
      </c>
      <c r="K80" s="8">
        <v>1.1847938241793561E-2</v>
      </c>
      <c r="L80" s="8">
        <v>-5.5924190754801772E-3</v>
      </c>
      <c r="M80" s="8">
        <v>-0.84715172249481241</v>
      </c>
      <c r="N80" s="8">
        <v>-1.0601129716799993E-16</v>
      </c>
      <c r="O80" s="9">
        <v>-5.5462559006580738E-16</v>
      </c>
    </row>
    <row r="81" spans="1:17" x14ac:dyDescent="0.35">
      <c r="B81" s="7">
        <v>0.24000841072593893</v>
      </c>
      <c r="C81" s="8">
        <v>-7.8442897783298257E-2</v>
      </c>
      <c r="D81" s="8">
        <v>6.4976286627748629E-3</v>
      </c>
      <c r="E81" s="8">
        <v>0.13849783427772558</v>
      </c>
      <c r="F81" s="8">
        <v>-0.87815787152861768</v>
      </c>
      <c r="G81" s="8">
        <v>-0.2123164325970418</v>
      </c>
      <c r="H81" s="8">
        <v>-8.9335278393416859E-2</v>
      </c>
      <c r="I81" s="8">
        <v>-1.905970232143126E-3</v>
      </c>
      <c r="J81" s="8">
        <v>9.6111519353830444E-2</v>
      </c>
      <c r="K81" s="8">
        <v>-8.8178106330654843E-2</v>
      </c>
      <c r="L81" s="8">
        <v>-4.25198125379092E-2</v>
      </c>
      <c r="M81" s="8">
        <v>0</v>
      </c>
      <c r="N81" s="8">
        <v>-0.27198185358020971</v>
      </c>
      <c r="O81" s="9">
        <v>1.3385996059265249E-16</v>
      </c>
    </row>
    <row r="82" spans="1:17" x14ac:dyDescent="0.35">
      <c r="B82" s="7">
        <v>0.13840647644185339</v>
      </c>
      <c r="C82" s="8">
        <v>-0.37704768747293405</v>
      </c>
      <c r="D82" s="8">
        <v>-0.11596898455486536</v>
      </c>
      <c r="E82" s="8">
        <v>-0.13045202477291251</v>
      </c>
      <c r="F82" s="8">
        <v>-6.8989019321781489E-2</v>
      </c>
      <c r="G82" s="8">
        <v>0.82472204850225594</v>
      </c>
      <c r="H82" s="8">
        <v>0.10821357186755344</v>
      </c>
      <c r="I82" s="8">
        <v>0.11518404471710861</v>
      </c>
      <c r="J82" s="8">
        <v>0.13046331832575617</v>
      </c>
      <c r="K82" s="8">
        <v>8.227898905641956E-2</v>
      </c>
      <c r="L82" s="8">
        <v>-4.1478981947879461E-2</v>
      </c>
      <c r="M82" s="8">
        <v>0</v>
      </c>
      <c r="N82" s="8">
        <v>-0.26981040329388883</v>
      </c>
      <c r="O82" s="9">
        <v>2.1449790623724724E-16</v>
      </c>
    </row>
    <row r="83" spans="1:17" x14ac:dyDescent="0.35">
      <c r="B83" s="7">
        <v>0.20392371638709153</v>
      </c>
      <c r="C83" s="8">
        <v>-0.45562412220582427</v>
      </c>
      <c r="D83" s="8">
        <v>-4.1140637280335603E-2</v>
      </c>
      <c r="E83" s="8">
        <v>3.4614872729699262E-3</v>
      </c>
      <c r="F83" s="8">
        <v>0.19003586580533716</v>
      </c>
      <c r="G83" s="8">
        <v>-0.29123224474891196</v>
      </c>
      <c r="H83" s="8">
        <v>-5.0917140389956711E-3</v>
      </c>
      <c r="I83" s="8">
        <v>2.7773573395876189E-2</v>
      </c>
      <c r="J83" s="8">
        <v>-0.18764609968538684</v>
      </c>
      <c r="K83" s="8">
        <v>0.19342101981975365</v>
      </c>
      <c r="L83" s="8">
        <v>0.67830892883726368</v>
      </c>
      <c r="M83" s="8">
        <v>0</v>
      </c>
      <c r="N83" s="8">
        <v>-0.30767571085245665</v>
      </c>
      <c r="O83" s="9">
        <v>4.314128592886732E-16</v>
      </c>
    </row>
    <row r="84" spans="1:17" x14ac:dyDescent="0.35">
      <c r="B84" s="7">
        <v>0.20381483857531935</v>
      </c>
      <c r="C84" s="8">
        <v>-0.42162682219908909</v>
      </c>
      <c r="D84" s="8">
        <v>-8.7480160006991742E-2</v>
      </c>
      <c r="E84" s="8">
        <v>0.16709386096445314</v>
      </c>
      <c r="F84" s="8">
        <v>0.3421658713397272</v>
      </c>
      <c r="G84" s="8">
        <v>-0.27849470029054085</v>
      </c>
      <c r="H84" s="8">
        <v>-9.7184990514292656E-3</v>
      </c>
      <c r="I84" s="8">
        <v>-9.0572267683226543E-2</v>
      </c>
      <c r="J84" s="8">
        <v>3.4780658997435349E-2</v>
      </c>
      <c r="K84" s="8">
        <v>-0.27221135425972437</v>
      </c>
      <c r="L84" s="8">
        <v>-0.6125346675884612</v>
      </c>
      <c r="M84" s="8">
        <v>0</v>
      </c>
      <c r="N84" s="8">
        <v>-0.30277912162062082</v>
      </c>
      <c r="O84" s="9">
        <v>-5.7400458686918503E-16</v>
      </c>
    </row>
    <row r="85" spans="1:17" x14ac:dyDescent="0.35">
      <c r="B85" s="7">
        <v>0.2780622683734309</v>
      </c>
      <c r="C85" s="8">
        <v>-0.47868618598639001</v>
      </c>
      <c r="D85" s="8">
        <v>-8.4086220269838613E-2</v>
      </c>
      <c r="E85" s="8">
        <v>6.62833413258095E-2</v>
      </c>
      <c r="F85" s="8">
        <v>-0.11680511854560342</v>
      </c>
      <c r="G85" s="8">
        <v>-1.1210791594646236E-2</v>
      </c>
      <c r="H85" s="8">
        <v>4.7808225379126877E-4</v>
      </c>
      <c r="I85" s="8">
        <v>1.4304263170857338E-2</v>
      </c>
      <c r="J85" s="8">
        <v>1.7312144183839733E-2</v>
      </c>
      <c r="K85" s="8">
        <v>-3.0236467263544571E-2</v>
      </c>
      <c r="L85" s="8">
        <v>5.8826332989792539E-4</v>
      </c>
      <c r="M85" s="8">
        <v>0</v>
      </c>
      <c r="N85" s="8">
        <v>0.8166325232682955</v>
      </c>
      <c r="O85" s="9">
        <v>6.5169949527370447E-17</v>
      </c>
    </row>
    <row r="86" spans="1:17" x14ac:dyDescent="0.35">
      <c r="B86" s="7">
        <v>0.25420917362578843</v>
      </c>
      <c r="C86" s="8">
        <v>0.21645536828789982</v>
      </c>
      <c r="D86" s="8">
        <v>-0.39983602830134801</v>
      </c>
      <c r="E86" s="8">
        <v>-0.10590143703070175</v>
      </c>
      <c r="F86" s="8">
        <v>7.524939367721882E-2</v>
      </c>
      <c r="G86" s="8">
        <v>-0.17249327630759193</v>
      </c>
      <c r="H86" s="8">
        <v>0.26550385983132252</v>
      </c>
      <c r="I86" s="8">
        <v>0.57041299241078658</v>
      </c>
      <c r="J86" s="8">
        <v>0.29809337737235331</v>
      </c>
      <c r="K86" s="8">
        <v>8.9053885038668738E-3</v>
      </c>
      <c r="L86" s="8">
        <v>8.6795560536282318E-3</v>
      </c>
      <c r="M86" s="8">
        <v>0</v>
      </c>
      <c r="N86" s="8">
        <v>0</v>
      </c>
      <c r="O86" s="9">
        <v>-0.44401218485921412</v>
      </c>
    </row>
    <row r="87" spans="1:17" x14ac:dyDescent="0.35">
      <c r="B87" s="7">
        <v>0.25513670317753179</v>
      </c>
      <c r="C87" s="8">
        <v>0.18981693621423129</v>
      </c>
      <c r="D87" s="8">
        <v>-0.42505458612258695</v>
      </c>
      <c r="E87" s="8">
        <v>2.0955549652096953E-2</v>
      </c>
      <c r="F87" s="8">
        <v>3.2664632930631127E-2</v>
      </c>
      <c r="G87" s="8">
        <v>0.15465689351297951</v>
      </c>
      <c r="H87" s="8">
        <v>-0.48290613315562919</v>
      </c>
      <c r="I87" s="8">
        <v>-0.42177911981551786</v>
      </c>
      <c r="J87" s="8">
        <v>-0.2754079395424629</v>
      </c>
      <c r="K87" s="8">
        <v>2.1105309915999682E-2</v>
      </c>
      <c r="L87" s="8">
        <v>1.3599814999945505E-2</v>
      </c>
      <c r="M87" s="8">
        <v>0</v>
      </c>
      <c r="N87" s="8">
        <v>0</v>
      </c>
      <c r="O87" s="9">
        <v>-0.45299298297866902</v>
      </c>
    </row>
    <row r="88" spans="1:17" x14ac:dyDescent="0.35">
      <c r="B88" s="10">
        <v>0.29550307550901966</v>
      </c>
      <c r="C88" s="11">
        <v>0.23554468953631111</v>
      </c>
      <c r="D88" s="11">
        <v>-0.47870786835100437</v>
      </c>
      <c r="E88" s="11">
        <v>-4.8544625357358172E-2</v>
      </c>
      <c r="F88" s="11">
        <v>6.235911405179851E-2</v>
      </c>
      <c r="G88" s="11">
        <v>-8.4475613122102847E-3</v>
      </c>
      <c r="H88" s="11">
        <v>-0.13047333036290293</v>
      </c>
      <c r="I88" s="11">
        <v>8.0467027018042883E-2</v>
      </c>
      <c r="J88" s="11">
        <v>9.8298253406563143E-3</v>
      </c>
      <c r="K88" s="11">
        <v>1.7481609411097724E-2</v>
      </c>
      <c r="L88" s="11">
        <v>1.2953985899562495E-2</v>
      </c>
      <c r="M88" s="11">
        <v>0</v>
      </c>
      <c r="N88" s="11">
        <v>0</v>
      </c>
      <c r="O88" s="12">
        <v>0.7730786098894693</v>
      </c>
    </row>
    <row r="90" spans="1:17" x14ac:dyDescent="0.35">
      <c r="A90" t="s">
        <v>33</v>
      </c>
    </row>
    <row r="92" spans="1:17" x14ac:dyDescent="0.35">
      <c r="B92">
        <v>1</v>
      </c>
      <c r="C92">
        <f>B92+1</f>
        <v>2</v>
      </c>
      <c r="D92">
        <f t="shared" ref="D92:O92" si="2">C92+1</f>
        <v>3</v>
      </c>
      <c r="E92">
        <f t="shared" si="2"/>
        <v>4</v>
      </c>
      <c r="F92">
        <f t="shared" si="2"/>
        <v>5</v>
      </c>
      <c r="G92">
        <f t="shared" si="2"/>
        <v>6</v>
      </c>
      <c r="H92">
        <f t="shared" si="2"/>
        <v>7</v>
      </c>
      <c r="I92">
        <f t="shared" si="2"/>
        <v>8</v>
      </c>
      <c r="J92">
        <f t="shared" si="2"/>
        <v>9</v>
      </c>
      <c r="K92">
        <f t="shared" si="2"/>
        <v>10</v>
      </c>
      <c r="L92">
        <f t="shared" si="2"/>
        <v>11</v>
      </c>
      <c r="M92">
        <f t="shared" si="2"/>
        <v>12</v>
      </c>
      <c r="N92">
        <f t="shared" si="2"/>
        <v>13</v>
      </c>
      <c r="O92">
        <f t="shared" si="2"/>
        <v>14</v>
      </c>
      <c r="Q92" t="s">
        <v>34</v>
      </c>
    </row>
    <row r="93" spans="1:17" x14ac:dyDescent="0.35">
      <c r="A93" t="str">
        <f t="array" ref="A93:A106">TRANSPOSE(Data_v2!D1:Q1)</f>
        <v>Parking</v>
      </c>
      <c r="B93" s="13">
        <f t="array" ref="B93:O106">B75:O88*SQRT(ABS(B74:O74))</f>
        <v>-8.6771488479254866E-2</v>
      </c>
      <c r="C93" s="14">
        <v>-0.19915941100067638</v>
      </c>
      <c r="D93" s="14">
        <v>-1.2685526362131484E-2</v>
      </c>
      <c r="E93" s="14">
        <v>-0.95337534830290727</v>
      </c>
      <c r="F93" s="14">
        <v>-8.6008005805406809E-2</v>
      </c>
      <c r="G93" s="14">
        <v>-0.1472528394986812</v>
      </c>
      <c r="H93" s="14">
        <v>-3.4301436787033769E-2</v>
      </c>
      <c r="I93" s="14">
        <v>-7.0428470599020146E-2</v>
      </c>
      <c r="J93" s="14">
        <v>-4.4269207204152235E-2</v>
      </c>
      <c r="K93" s="14">
        <v>-5.5365538695785262E-2</v>
      </c>
      <c r="L93" s="14">
        <v>-5.8975597029680069E-2</v>
      </c>
      <c r="M93" s="14">
        <v>0</v>
      </c>
      <c r="N93" s="14">
        <v>-6.4144988420394639E-24</v>
      </c>
      <c r="O93" s="15">
        <v>-1.4919614021551685E-24</v>
      </c>
      <c r="Q93" s="16">
        <f>SUMSQ(B93:O93)</f>
        <v>1.0000000000000009</v>
      </c>
    </row>
    <row r="94" spans="1:17" x14ac:dyDescent="0.35">
      <c r="A94" t="str">
        <v>Music</v>
      </c>
      <c r="B94" s="7">
        <v>0.70195653228208832</v>
      </c>
      <c r="C94" s="8">
        <v>0.27725059024261406</v>
      </c>
      <c r="D94" s="8">
        <v>-1.8895895070573085E-2</v>
      </c>
      <c r="E94" s="8">
        <v>-1.0666492926350463E-2</v>
      </c>
      <c r="F94" s="8">
        <v>-2.3040876149211995E-2</v>
      </c>
      <c r="G94" s="8">
        <v>2.0630218169085092E-2</v>
      </c>
      <c r="H94" s="8">
        <v>0.55055304848076569</v>
      </c>
      <c r="I94" s="8">
        <v>-0.33292132777967692</v>
      </c>
      <c r="J94" s="8">
        <v>-0.10894128967373005</v>
      </c>
      <c r="K94" s="8">
        <v>-5.0742995879129442E-2</v>
      </c>
      <c r="L94" s="8">
        <v>2.3947740827122952E-2</v>
      </c>
      <c r="M94" s="8">
        <v>1.2026142378778965E-8</v>
      </c>
      <c r="N94" s="8">
        <v>-1.067607750544866E-23</v>
      </c>
      <c r="O94" s="9">
        <v>-4.7436694656076569E-23</v>
      </c>
      <c r="Q94" s="17">
        <f t="shared" ref="Q94:Q106" si="3">SUMSQ(B94:O94)</f>
        <v>1.0000000000000013</v>
      </c>
    </row>
    <row r="95" spans="1:17" x14ac:dyDescent="0.35">
      <c r="A95" t="str">
        <v>Display</v>
      </c>
      <c r="B95" s="7">
        <v>0.70590727255515129</v>
      </c>
      <c r="C95" s="8">
        <v>0.13215503998944955</v>
      </c>
      <c r="D95" s="8">
        <v>0.39495823728701418</v>
      </c>
      <c r="E95" s="8">
        <v>-7.5054860426743739E-2</v>
      </c>
      <c r="F95" s="8">
        <v>0.13172392055881435</v>
      </c>
      <c r="G95" s="8">
        <v>-3.6070431716622296E-2</v>
      </c>
      <c r="H95" s="8">
        <v>-0.15365961642392467</v>
      </c>
      <c r="I95" s="8">
        <v>-0.19603230494810009</v>
      </c>
      <c r="J95" s="8">
        <v>0.45736559800499105</v>
      </c>
      <c r="K95" s="8">
        <v>0.17969029978941303</v>
      </c>
      <c r="L95" s="8">
        <v>2.0991022207102476E-2</v>
      </c>
      <c r="M95" s="8">
        <v>1.7046860896849498E-8</v>
      </c>
      <c r="N95" s="8">
        <v>-4.4405458739662541E-24</v>
      </c>
      <c r="O95" s="9">
        <v>-1.2285141171142686E-23</v>
      </c>
      <c r="Q95" s="17">
        <f t="shared" si="3"/>
        <v>1.0000000000000013</v>
      </c>
    </row>
    <row r="96" spans="1:17" x14ac:dyDescent="0.35">
      <c r="A96" t="str">
        <v>Basic Amenities</v>
      </c>
      <c r="B96" s="7">
        <v>0.68689731266261311</v>
      </c>
      <c r="C96" s="8">
        <v>0.21199912012107366</v>
      </c>
      <c r="D96" s="8">
        <v>0.44833272287138243</v>
      </c>
      <c r="E96" s="8">
        <v>-3.4896612512118196E-2</v>
      </c>
      <c r="F96" s="8">
        <v>9.0760631569270986E-2</v>
      </c>
      <c r="G96" s="8">
        <v>0.12763426886254137</v>
      </c>
      <c r="H96" s="8">
        <v>-0.1446593123092357</v>
      </c>
      <c r="I96" s="8">
        <v>0.16624076008544755</v>
      </c>
      <c r="J96" s="8">
        <v>-7.2591133207388081E-2</v>
      </c>
      <c r="K96" s="8">
        <v>-0.43363825668404726</v>
      </c>
      <c r="L96" s="8">
        <v>0.12085749831876545</v>
      </c>
      <c r="M96" s="8">
        <v>1.6156535286002912E-8</v>
      </c>
      <c r="N96" s="8">
        <v>-1.0119386257860725E-23</v>
      </c>
      <c r="O96" s="9">
        <v>5.3546973719395216E-23</v>
      </c>
      <c r="Q96" s="17">
        <f t="shared" si="3"/>
        <v>0.99999999999999778</v>
      </c>
    </row>
    <row r="97" spans="1:17" x14ac:dyDescent="0.35">
      <c r="A97" t="str">
        <v>Billing</v>
      </c>
      <c r="B97" s="7">
        <v>0.72038611597448288</v>
      </c>
      <c r="C97" s="8">
        <v>0.13887206016064321</v>
      </c>
      <c r="D97" s="8">
        <v>0.41321581223259818</v>
      </c>
      <c r="E97" s="8">
        <v>-3.6005978089674678E-2</v>
      </c>
      <c r="F97" s="8">
        <v>-7.9878220562398222E-3</v>
      </c>
      <c r="G97" s="8">
        <v>-1.5212673923486551E-3</v>
      </c>
      <c r="H97" s="8">
        <v>-4.1419539071336581E-2</v>
      </c>
      <c r="I97" s="8">
        <v>0.22695759319039288</v>
      </c>
      <c r="J97" s="8">
        <v>-0.32927777736501246</v>
      </c>
      <c r="K97" s="8">
        <v>0.31207100155421225</v>
      </c>
      <c r="L97" s="8">
        <v>-0.1749601249538619</v>
      </c>
      <c r="M97" s="8">
        <v>1.5722335529082694E-8</v>
      </c>
      <c r="N97" s="8">
        <v>5.5190764068983331E-24</v>
      </c>
      <c r="O97" s="9">
        <v>-5.492185450707957E-23</v>
      </c>
      <c r="Q97" s="17">
        <f t="shared" si="3"/>
        <v>1.0000000000000047</v>
      </c>
    </row>
    <row r="98" spans="1:17" x14ac:dyDescent="0.35">
      <c r="A98" t="str">
        <v>Loyalty</v>
      </c>
      <c r="B98" s="7">
        <v>0.87601593134839917</v>
      </c>
      <c r="C98" s="8">
        <v>0.22861797627919658</v>
      </c>
      <c r="D98" s="8">
        <v>0.41342385695272149</v>
      </c>
      <c r="E98" s="8">
        <v>-5.1819109235798543E-2</v>
      </c>
      <c r="F98" s="8">
        <v>6.757422698497717E-2</v>
      </c>
      <c r="G98" s="8">
        <v>3.4130902568381402E-2</v>
      </c>
      <c r="H98" s="8">
        <v>2.0690006874566444E-2</v>
      </c>
      <c r="I98" s="8">
        <v>-2.2284961813592404E-2</v>
      </c>
      <c r="J98" s="8">
        <v>2.79078229080302E-3</v>
      </c>
      <c r="K98" s="8">
        <v>7.2146033830427355E-3</v>
      </c>
      <c r="L98" s="8">
        <v>-3.1102778200724043E-3</v>
      </c>
      <c r="M98" s="8">
        <v>-4.8970987447643428E-8</v>
      </c>
      <c r="N98" s="8">
        <v>-5.734228788323521E-24</v>
      </c>
      <c r="O98" s="9">
        <v>-1.5892466768635851E-23</v>
      </c>
      <c r="Q98" s="17">
        <f t="shared" si="3"/>
        <v>0.99999999999999645</v>
      </c>
    </row>
    <row r="99" spans="1:17" x14ac:dyDescent="0.35">
      <c r="A99" t="str">
        <v>Location of store</v>
      </c>
      <c r="B99" s="7">
        <v>0.5394198196803901</v>
      </c>
      <c r="C99" s="8">
        <v>-0.12489402174227085</v>
      </c>
      <c r="D99" s="8">
        <v>8.5863086381793765E-3</v>
      </c>
      <c r="E99" s="8">
        <v>0.13867939364373377</v>
      </c>
      <c r="F99" s="8">
        <v>-0.79430264781472859</v>
      </c>
      <c r="G99" s="8">
        <v>-0.17744313011687227</v>
      </c>
      <c r="H99" s="8">
        <v>-6.5171365452045993E-2</v>
      </c>
      <c r="I99" s="8">
        <v>-1.3476228799643628E-3</v>
      </c>
      <c r="J99" s="8">
        <v>6.3465205564947849E-2</v>
      </c>
      <c r="K99" s="8">
        <v>-5.3694579703273335E-2</v>
      </c>
      <c r="L99" s="8">
        <v>-2.3647803940540772E-2</v>
      </c>
      <c r="M99" s="8">
        <v>0</v>
      </c>
      <c r="N99" s="8">
        <v>-1.471169786961164E-8</v>
      </c>
      <c r="O99" s="9">
        <v>3.8356776417713045E-24</v>
      </c>
      <c r="Q99" s="17">
        <f t="shared" si="3"/>
        <v>1.0000000000000027</v>
      </c>
    </row>
    <row r="100" spans="1:17" x14ac:dyDescent="0.35">
      <c r="A100" t="str">
        <v>Store Layout</v>
      </c>
      <c r="B100" s="7">
        <v>0.31106908436685848</v>
      </c>
      <c r="C100" s="8">
        <v>-0.60032206111518727</v>
      </c>
      <c r="D100" s="8">
        <v>-0.15324752236904382</v>
      </c>
      <c r="E100" s="8">
        <v>-0.13062303673880912</v>
      </c>
      <c r="F100" s="8">
        <v>-6.2401263479019815E-2</v>
      </c>
      <c r="G100" s="8">
        <v>0.68926017629724534</v>
      </c>
      <c r="H100" s="8">
        <v>7.8943351001761281E-2</v>
      </c>
      <c r="I100" s="8">
        <v>8.1441279328415814E-2</v>
      </c>
      <c r="J100" s="8">
        <v>8.6148688231088233E-2</v>
      </c>
      <c r="K100" s="8">
        <v>5.0102411127180134E-2</v>
      </c>
      <c r="L100" s="8">
        <v>-2.3068935966783922E-2</v>
      </c>
      <c r="M100" s="8">
        <v>0</v>
      </c>
      <c r="N100" s="8">
        <v>-1.4594242531578167E-8</v>
      </c>
      <c r="O100" s="9">
        <v>6.1463100655217655E-24</v>
      </c>
      <c r="Q100" s="17">
        <f t="shared" si="3"/>
        <v>0.99999999999999933</v>
      </c>
    </row>
    <row r="101" spans="1:17" x14ac:dyDescent="0.35">
      <c r="A101" t="str">
        <v>Clean</v>
      </c>
      <c r="B101" s="7">
        <v>0.45831933134913094</v>
      </c>
      <c r="C101" s="8">
        <v>-0.72542869568993928</v>
      </c>
      <c r="D101" s="8">
        <v>-5.4365404302666558E-2</v>
      </c>
      <c r="E101" s="8">
        <v>3.4660250004947164E-3</v>
      </c>
      <c r="F101" s="8">
        <v>0.1718893564390542</v>
      </c>
      <c r="G101" s="8">
        <v>-0.24339689805022655</v>
      </c>
      <c r="H101" s="8">
        <v>-3.7144783380129135E-3</v>
      </c>
      <c r="I101" s="8">
        <v>1.963740164218979E-2</v>
      </c>
      <c r="J101" s="8">
        <v>-0.12390812641460076</v>
      </c>
      <c r="K101" s="8">
        <v>0.11778048766499345</v>
      </c>
      <c r="L101" s="8">
        <v>0.37724805456187421</v>
      </c>
      <c r="M101" s="8">
        <v>0</v>
      </c>
      <c r="N101" s="8">
        <v>-1.6642404779201385E-8</v>
      </c>
      <c r="O101" s="9">
        <v>1.2361879171485596E-23</v>
      </c>
      <c r="Q101" s="17">
        <f t="shared" si="3"/>
        <v>1.0000000000000016</v>
      </c>
    </row>
    <row r="102" spans="1:17" x14ac:dyDescent="0.35">
      <c r="A102" t="str">
        <v>Lighting</v>
      </c>
      <c r="B102" s="7">
        <v>0.45807462805137689</v>
      </c>
      <c r="C102" s="8">
        <v>-0.67129939085536261</v>
      </c>
      <c r="D102" s="8">
        <v>-0.11560088957385425</v>
      </c>
      <c r="E102" s="8">
        <v>0.16731290738939386</v>
      </c>
      <c r="F102" s="8">
        <v>0.30949248012078212</v>
      </c>
      <c r="G102" s="8">
        <v>-0.2327515149724794</v>
      </c>
      <c r="H102" s="8">
        <v>-7.0897842903317352E-3</v>
      </c>
      <c r="I102" s="8">
        <v>-6.4039436797986279E-2</v>
      </c>
      <c r="J102" s="8">
        <v>2.2966671298060327E-2</v>
      </c>
      <c r="K102" s="8">
        <v>-0.1657585410444842</v>
      </c>
      <c r="L102" s="8">
        <v>-0.34066706463020807</v>
      </c>
      <c r="M102" s="8">
        <v>0</v>
      </c>
      <c r="N102" s="8">
        <v>-1.6377544677609652E-8</v>
      </c>
      <c r="O102" s="9">
        <v>-1.6447760408568038E-23</v>
      </c>
      <c r="Q102" s="17">
        <f t="shared" si="3"/>
        <v>1.0000000000000018</v>
      </c>
    </row>
    <row r="103" spans="1:17" x14ac:dyDescent="0.35">
      <c r="A103" t="str">
        <v>Salesperson Behav</v>
      </c>
      <c r="B103" s="7">
        <v>0.62494601006791262</v>
      </c>
      <c r="C103" s="8">
        <v>-0.76214730217473037</v>
      </c>
      <c r="D103" s="8">
        <v>-0.11111595890221856</v>
      </c>
      <c r="E103" s="8">
        <v>6.637023338077036E-2</v>
      </c>
      <c r="F103" s="8">
        <v>-0.1056514072778115</v>
      </c>
      <c r="G103" s="8">
        <v>-9.3694017335786122E-3</v>
      </c>
      <c r="H103" s="8">
        <v>3.487678533978192E-4</v>
      </c>
      <c r="I103" s="8">
        <v>1.0113879012897078E-2</v>
      </c>
      <c r="J103" s="8">
        <v>1.1431707632802253E-2</v>
      </c>
      <c r="K103" s="8">
        <v>-1.8411989880342806E-2</v>
      </c>
      <c r="L103" s="8">
        <v>3.2716832602291241E-4</v>
      </c>
      <c r="M103" s="8">
        <v>0</v>
      </c>
      <c r="N103" s="8">
        <v>4.417225191561803E-8</v>
      </c>
      <c r="O103" s="9">
        <v>1.8674061848724316E-24</v>
      </c>
      <c r="Q103" s="17">
        <f t="shared" si="3"/>
        <v>1.0000000000000022</v>
      </c>
    </row>
    <row r="104" spans="1:17" x14ac:dyDescent="0.35">
      <c r="A104" t="str">
        <v>Fragrance</v>
      </c>
      <c r="B104" s="7">
        <v>0.57133608852943385</v>
      </c>
      <c r="C104" s="8">
        <v>0.34463262114388854</v>
      </c>
      <c r="D104" s="8">
        <v>-0.52836438058204749</v>
      </c>
      <c r="E104" s="8">
        <v>-0.10604026517820979</v>
      </c>
      <c r="F104" s="8">
        <v>6.8063835196539565E-2</v>
      </c>
      <c r="G104" s="8">
        <v>-0.14416098884924508</v>
      </c>
      <c r="H104" s="8">
        <v>0.193688869494484</v>
      </c>
      <c r="I104" s="8">
        <v>0.40331248969054728</v>
      </c>
      <c r="J104" s="8">
        <v>0.19683964627422146</v>
      </c>
      <c r="K104" s="8">
        <v>5.4227870466669256E-3</v>
      </c>
      <c r="L104" s="8">
        <v>4.8272188327297587E-3</v>
      </c>
      <c r="M104" s="8">
        <v>0</v>
      </c>
      <c r="N104" s="8">
        <v>0</v>
      </c>
      <c r="O104" s="9">
        <v>-1.2722905360185774E-8</v>
      </c>
      <c r="Q104" s="17">
        <f t="shared" si="3"/>
        <v>1.0000000000000022</v>
      </c>
    </row>
    <row r="105" spans="1:17" x14ac:dyDescent="0.35">
      <c r="A105" t="str">
        <v>Trial room</v>
      </c>
      <c r="B105" s="7">
        <v>0.5734207147391418</v>
      </c>
      <c r="C105" s="8">
        <v>0.30221984690166609</v>
      </c>
      <c r="D105" s="8">
        <v>-0.56168951073352302</v>
      </c>
      <c r="E105" s="8">
        <v>2.0983020668730749E-2</v>
      </c>
      <c r="F105" s="8">
        <v>2.9545489789361817E-2</v>
      </c>
      <c r="G105" s="8">
        <v>0.12925425951922875</v>
      </c>
      <c r="H105" s="8">
        <v>-0.3522869425035457</v>
      </c>
      <c r="I105" s="8">
        <v>-0.29822039325110467</v>
      </c>
      <c r="J105" s="8">
        <v>-0.18185979802206229</v>
      </c>
      <c r="K105" s="8">
        <v>1.2851724680925273E-2</v>
      </c>
      <c r="L105" s="8">
        <v>7.5636683124979485E-3</v>
      </c>
      <c r="M105" s="8">
        <v>0</v>
      </c>
      <c r="N105" s="8">
        <v>0</v>
      </c>
      <c r="O105" s="9">
        <v>-1.2980244794618162E-8</v>
      </c>
      <c r="Q105" s="17">
        <f t="shared" si="3"/>
        <v>1.0000000000000022</v>
      </c>
    </row>
    <row r="106" spans="1:17" x14ac:dyDescent="0.35">
      <c r="A106" t="str">
        <v>Brand Avail</v>
      </c>
      <c r="B106" s="10">
        <v>0.6641442907102626</v>
      </c>
      <c r="C106" s="11">
        <v>0.37502596675473737</v>
      </c>
      <c r="D106" s="11">
        <v>-0.63258978290570922</v>
      </c>
      <c r="E106" s="11">
        <v>-4.8608263402306326E-2</v>
      </c>
      <c r="F106" s="11">
        <v>5.640444732392294E-2</v>
      </c>
      <c r="G106" s="11">
        <v>-7.0600362993932051E-3</v>
      </c>
      <c r="H106" s="11">
        <v>-9.5182163729092634E-2</v>
      </c>
      <c r="I106" s="11">
        <v>5.6894491248319808E-2</v>
      </c>
      <c r="J106" s="11">
        <v>6.4909169068028405E-3</v>
      </c>
      <c r="K106" s="11">
        <v>1.0645133003262908E-2</v>
      </c>
      <c r="L106" s="11">
        <v>7.2044842278706509E-3</v>
      </c>
      <c r="M106" s="11">
        <v>0</v>
      </c>
      <c r="N106" s="11">
        <v>0</v>
      </c>
      <c r="O106" s="12">
        <v>2.2152108264160364E-8</v>
      </c>
      <c r="Q106" s="18">
        <f t="shared" si="3"/>
        <v>1.0000000000000044</v>
      </c>
    </row>
    <row r="108" spans="1:17" x14ac:dyDescent="0.35">
      <c r="A108" t="s">
        <v>35</v>
      </c>
    </row>
    <row r="110" spans="1:17" x14ac:dyDescent="0.35">
      <c r="B110" s="23" t="s">
        <v>36</v>
      </c>
      <c r="C110" s="23" t="s">
        <v>37</v>
      </c>
      <c r="D110" s="23" t="s">
        <v>38</v>
      </c>
    </row>
    <row r="111" spans="1:17" x14ac:dyDescent="0.35">
      <c r="B111" s="13">
        <f t="array" ref="B111:B124">TRANSPOSE(B74:O74)</f>
        <v>5.0512734160772608</v>
      </c>
      <c r="C111" s="24">
        <f>B111/B$125</f>
        <v>0.36080524400551828</v>
      </c>
      <c r="D111" s="25">
        <f>C111</f>
        <v>0.36080524400551828</v>
      </c>
    </row>
    <row r="112" spans="1:17" x14ac:dyDescent="0.35">
      <c r="B112" s="7">
        <v>2.5349887942700429</v>
      </c>
      <c r="C112" s="26">
        <f t="shared" ref="C112:C124" si="4">B112/B$125</f>
        <v>0.18107062816214572</v>
      </c>
      <c r="D112" s="27">
        <f>D111+C112</f>
        <v>0.54187587216766397</v>
      </c>
    </row>
    <row r="113" spans="1:4" x14ac:dyDescent="0.35">
      <c r="B113" s="7">
        <v>1.746237115563352</v>
      </c>
      <c r="C113" s="26">
        <f t="shared" si="4"/>
        <v>0.1247312225402393</v>
      </c>
      <c r="D113" s="27">
        <f t="shared" ref="D113:D124" si="5">D112+C113</f>
        <v>0.66660709470790325</v>
      </c>
    </row>
    <row r="114" spans="1:4" x14ac:dyDescent="0.35">
      <c r="B114" s="7">
        <v>1.0026235554038352</v>
      </c>
      <c r="C114" s="26">
        <f t="shared" si="4"/>
        <v>7.1615968243131017E-2</v>
      </c>
      <c r="D114" s="27">
        <f t="shared" si="5"/>
        <v>0.73822306295103424</v>
      </c>
    </row>
    <row r="115" spans="1:4" x14ac:dyDescent="0.35">
      <c r="B115" s="7">
        <v>0.8181384872642693</v>
      </c>
      <c r="C115" s="26">
        <f t="shared" si="4"/>
        <v>5.8438463376019177E-2</v>
      </c>
      <c r="D115" s="27">
        <f t="shared" si="5"/>
        <v>0.79666152632705345</v>
      </c>
    </row>
    <row r="116" spans="1:4" x14ac:dyDescent="0.35">
      <c r="B116" s="7">
        <v>0.69847547690772882</v>
      </c>
      <c r="C116" s="26">
        <f t="shared" si="4"/>
        <v>4.9891105493409152E-2</v>
      </c>
      <c r="D116" s="27">
        <f t="shared" si="5"/>
        <v>0.84655263182046259</v>
      </c>
    </row>
    <row r="117" spans="1:4" x14ac:dyDescent="0.35">
      <c r="B117" s="7">
        <v>0.53219115260439309</v>
      </c>
      <c r="C117" s="26">
        <f t="shared" si="4"/>
        <v>3.8013653757456613E-2</v>
      </c>
      <c r="D117" s="27">
        <f t="shared" si="5"/>
        <v>0.88456628557791916</v>
      </c>
    </row>
    <row r="118" spans="1:4" x14ac:dyDescent="0.35">
      <c r="B118" s="7">
        <v>0.49992461953742096</v>
      </c>
      <c r="C118" s="26">
        <f t="shared" si="4"/>
        <v>3.5708901395530034E-2</v>
      </c>
      <c r="D118" s="27">
        <f t="shared" si="5"/>
        <v>0.92027518697344923</v>
      </c>
    </row>
    <row r="119" spans="1:4" x14ac:dyDescent="0.35">
      <c r="B119" s="7">
        <v>0.43603414230039983</v>
      </c>
      <c r="C119" s="26">
        <f t="shared" si="4"/>
        <v>3.1145295878599957E-2</v>
      </c>
      <c r="D119" s="27">
        <f t="shared" si="5"/>
        <v>0.95142048285204917</v>
      </c>
    </row>
    <row r="120" spans="1:4" x14ac:dyDescent="0.35">
      <c r="B120" s="7">
        <v>0.37079968688598297</v>
      </c>
      <c r="C120" s="26">
        <f t="shared" si="4"/>
        <v>2.6485691920427327E-2</v>
      </c>
      <c r="D120" s="27">
        <f t="shared" si="5"/>
        <v>0.97790617477247654</v>
      </c>
    </row>
    <row r="121" spans="1:4" x14ac:dyDescent="0.35">
      <c r="B121" s="7">
        <v>0.30931355318532344</v>
      </c>
      <c r="C121" s="26">
        <f t="shared" si="4"/>
        <v>2.2093825227523081E-2</v>
      </c>
      <c r="D121" s="27">
        <f t="shared" si="5"/>
        <v>0.99999999999999967</v>
      </c>
    </row>
    <row r="122" spans="1:4" x14ac:dyDescent="0.35">
      <c r="B122" s="7">
        <v>3.3416066454853629E-15</v>
      </c>
      <c r="C122" s="26">
        <f t="shared" si="4"/>
        <v>2.3868618896323998E-16</v>
      </c>
      <c r="D122" s="27">
        <f t="shared" si="5"/>
        <v>0.99999999999999989</v>
      </c>
    </row>
    <row r="123" spans="1:4" x14ac:dyDescent="0.35">
      <c r="B123" s="7">
        <v>2.9258074150759675E-15</v>
      </c>
      <c r="C123" s="26">
        <f t="shared" si="4"/>
        <v>2.0898624393399747E-16</v>
      </c>
      <c r="D123" s="27">
        <f t="shared" si="5"/>
        <v>1</v>
      </c>
    </row>
    <row r="124" spans="1:4" x14ac:dyDescent="0.35">
      <c r="B124" s="10">
        <v>-8.2107497627953775E-16</v>
      </c>
      <c r="C124" s="28">
        <f t="shared" si="4"/>
        <v>-5.8648212591395492E-17</v>
      </c>
      <c r="D124" s="29">
        <f t="shared" si="5"/>
        <v>0.99999999999999989</v>
      </c>
    </row>
    <row r="125" spans="1:4" x14ac:dyDescent="0.35">
      <c r="B125">
        <f>SUM(B111:B124)</f>
        <v>14.000000000000014</v>
      </c>
    </row>
    <row r="127" spans="1:4" x14ac:dyDescent="0.35">
      <c r="A127" t="s">
        <v>39</v>
      </c>
    </row>
    <row r="129" spans="1:8" x14ac:dyDescent="0.35">
      <c r="B129">
        <v>1</v>
      </c>
      <c r="C129">
        <f>B129+1</f>
        <v>2</v>
      </c>
      <c r="D129">
        <f t="shared" ref="D129:E129" si="6">C129+1</f>
        <v>3</v>
      </c>
      <c r="E129">
        <f t="shared" si="6"/>
        <v>4</v>
      </c>
      <c r="G129" t="s">
        <v>34</v>
      </c>
      <c r="H129" t="s">
        <v>40</v>
      </c>
    </row>
    <row r="130" spans="1:8" x14ac:dyDescent="0.35">
      <c r="A130" t="str">
        <f t="array" ref="A130:A143">TRANSPOSE(Data_v2!D1:Q1)</f>
        <v>Parking</v>
      </c>
      <c r="B130" s="13">
        <f t="array" ref="B130:E143">B93:E106</f>
        <v>-8.6771488479254866E-2</v>
      </c>
      <c r="C130" s="14">
        <v>-0.19915941100067638</v>
      </c>
      <c r="D130" s="14">
        <v>-1.2685526362131484E-2</v>
      </c>
      <c r="E130" s="33">
        <v>-0.95337534830290727</v>
      </c>
      <c r="G130" s="16">
        <f>SUMSQ(B130:E130)</f>
        <v>0.95627923953381588</v>
      </c>
      <c r="H130" s="16">
        <f>1-G130</f>
        <v>4.3720760466184116E-2</v>
      </c>
    </row>
    <row r="131" spans="1:8" x14ac:dyDescent="0.35">
      <c r="A131" t="str">
        <v>Music</v>
      </c>
      <c r="B131" s="30">
        <v>0.70195653228208832</v>
      </c>
      <c r="C131" s="8">
        <v>0.27725059024261406</v>
      </c>
      <c r="D131" s="8">
        <v>-1.8895895070573085E-2</v>
      </c>
      <c r="E131" s="9">
        <v>-1.0666492926350463E-2</v>
      </c>
      <c r="G131" s="17">
        <f t="shared" ref="G131:G143" si="7">SUMSQ(B131:E131)</f>
        <v>0.57008169192523839</v>
      </c>
      <c r="H131" s="17">
        <f t="shared" ref="H131:H143" si="8">1-G131</f>
        <v>0.42991830807476161</v>
      </c>
    </row>
    <row r="132" spans="1:8" x14ac:dyDescent="0.35">
      <c r="A132" t="str">
        <v>Display</v>
      </c>
      <c r="B132" s="30">
        <v>0.70590727255515129</v>
      </c>
      <c r="C132" s="8">
        <v>0.13215503998944955</v>
      </c>
      <c r="D132" s="8">
        <v>0.39495823728701418</v>
      </c>
      <c r="E132" s="9">
        <v>-7.5054860426743739E-2</v>
      </c>
      <c r="G132" s="17">
        <f t="shared" si="7"/>
        <v>0.67739527331540905</v>
      </c>
      <c r="H132" s="17">
        <f t="shared" si="8"/>
        <v>0.32260472668459095</v>
      </c>
    </row>
    <row r="133" spans="1:8" x14ac:dyDescent="0.35">
      <c r="A133" t="str">
        <v>Basic Amenities</v>
      </c>
      <c r="B133" s="30">
        <v>0.68689731266261311</v>
      </c>
      <c r="C133" s="8">
        <v>0.21199912012107366</v>
      </c>
      <c r="D133" s="8">
        <v>0.44833272287138243</v>
      </c>
      <c r="E133" s="9">
        <v>-3.4896612512118196E-2</v>
      </c>
      <c r="G133" s="17">
        <f t="shared" si="7"/>
        <v>0.71899154903731788</v>
      </c>
      <c r="H133" s="17">
        <f t="shared" si="8"/>
        <v>0.28100845096268212</v>
      </c>
    </row>
    <row r="134" spans="1:8" x14ac:dyDescent="0.35">
      <c r="A134" t="str">
        <v>Billing</v>
      </c>
      <c r="B134" s="30">
        <v>0.72038611597448288</v>
      </c>
      <c r="C134" s="8">
        <v>0.13887206016064321</v>
      </c>
      <c r="D134" s="8">
        <v>0.41321581223259818</v>
      </c>
      <c r="E134" s="9">
        <v>-3.6005978089674678E-2</v>
      </c>
      <c r="G134" s="17">
        <f t="shared" si="7"/>
        <v>0.71028534311930247</v>
      </c>
      <c r="H134" s="17">
        <f t="shared" si="8"/>
        <v>0.28971465688069753</v>
      </c>
    </row>
    <row r="135" spans="1:8" x14ac:dyDescent="0.35">
      <c r="A135" t="str">
        <v>Loyalty</v>
      </c>
      <c r="B135" s="30">
        <v>0.87601593134839917</v>
      </c>
      <c r="C135" s="8">
        <v>0.22861797627919658</v>
      </c>
      <c r="D135" s="8">
        <v>0.41342385695272149</v>
      </c>
      <c r="E135" s="9">
        <v>-5.1819109235798543E-2</v>
      </c>
      <c r="G135" s="17">
        <f t="shared" si="7"/>
        <v>0.99327459663385431</v>
      </c>
      <c r="H135" s="17">
        <f t="shared" si="8"/>
        <v>6.725403366145688E-3</v>
      </c>
    </row>
    <row r="136" spans="1:8" x14ac:dyDescent="0.35">
      <c r="A136" t="str">
        <v>Location of store</v>
      </c>
      <c r="B136" s="30">
        <v>0.5394198196803901</v>
      </c>
      <c r="C136" s="8">
        <v>-0.12489402174227085</v>
      </c>
      <c r="D136" s="8">
        <v>8.5863086381793765E-3</v>
      </c>
      <c r="E136" s="9">
        <v>0.13867939364373377</v>
      </c>
      <c r="G136" s="17">
        <f t="shared" si="7"/>
        <v>0.32587795744840714</v>
      </c>
      <c r="H136" s="17">
        <f t="shared" si="8"/>
        <v>0.6741220425515928</v>
      </c>
    </row>
    <row r="137" spans="1:8" x14ac:dyDescent="0.35">
      <c r="A137" t="str">
        <v>Store Layout</v>
      </c>
      <c r="B137" s="7">
        <v>0.31106908436685848</v>
      </c>
      <c r="C137" s="31">
        <v>-0.60032206111518727</v>
      </c>
      <c r="D137" s="8">
        <v>-0.15324752236904382</v>
      </c>
      <c r="E137" s="9">
        <v>-0.13062303673880912</v>
      </c>
      <c r="G137" s="17">
        <f t="shared" si="7"/>
        <v>0.49769773314954124</v>
      </c>
      <c r="H137" s="17">
        <f t="shared" si="8"/>
        <v>0.50230226685045876</v>
      </c>
    </row>
    <row r="138" spans="1:8" x14ac:dyDescent="0.35">
      <c r="A138" t="str">
        <v>Clean</v>
      </c>
      <c r="B138" s="7">
        <v>0.45831933134913094</v>
      </c>
      <c r="C138" s="31">
        <v>-0.72542869568993928</v>
      </c>
      <c r="D138" s="8">
        <v>-5.4365404302666558E-2</v>
      </c>
      <c r="E138" s="9">
        <v>3.4660250004947164E-3</v>
      </c>
      <c r="G138" s="17">
        <f t="shared" si="7"/>
        <v>0.73927101253301741</v>
      </c>
      <c r="H138" s="17">
        <f t="shared" si="8"/>
        <v>0.26072898746698259</v>
      </c>
    </row>
    <row r="139" spans="1:8" x14ac:dyDescent="0.35">
      <c r="A139" t="str">
        <v>Lighting</v>
      </c>
      <c r="B139" s="7">
        <v>0.45807462805137689</v>
      </c>
      <c r="C139" s="31">
        <v>-0.67129939085536261</v>
      </c>
      <c r="D139" s="8">
        <v>-0.11560088957385425</v>
      </c>
      <c r="E139" s="9">
        <v>0.16731290738939386</v>
      </c>
      <c r="G139" s="17">
        <f t="shared" si="7"/>
        <v>0.70183241167654642</v>
      </c>
      <c r="H139" s="17">
        <f t="shared" si="8"/>
        <v>0.29816758832345358</v>
      </c>
    </row>
    <row r="140" spans="1:8" x14ac:dyDescent="0.35">
      <c r="A140" t="str">
        <v>Salesperson Behav</v>
      </c>
      <c r="B140" s="7">
        <v>0.62494601006791262</v>
      </c>
      <c r="C140" s="31">
        <v>-0.76214730217473037</v>
      </c>
      <c r="D140" s="8">
        <v>-0.11111595890221856</v>
      </c>
      <c r="E140" s="9">
        <v>6.637023338077036E-2</v>
      </c>
      <c r="G140" s="17">
        <f t="shared" si="7"/>
        <v>0.98817778991380067</v>
      </c>
      <c r="H140" s="17">
        <f t="shared" si="8"/>
        <v>1.1822210086199325E-2</v>
      </c>
    </row>
    <row r="141" spans="1:8" x14ac:dyDescent="0.35">
      <c r="A141" t="str">
        <v>Fragrance</v>
      </c>
      <c r="B141" s="7">
        <v>0.57133608852943385</v>
      </c>
      <c r="C141" s="8">
        <v>0.34463262114388854</v>
      </c>
      <c r="D141" s="31">
        <v>-0.52836438058204749</v>
      </c>
      <c r="E141" s="9">
        <v>-0.10604026517820979</v>
      </c>
      <c r="G141" s="17">
        <f t="shared" si="7"/>
        <v>0.73561002611953596</v>
      </c>
      <c r="H141" s="17">
        <f t="shared" si="8"/>
        <v>0.26438997388046404</v>
      </c>
    </row>
    <row r="142" spans="1:8" x14ac:dyDescent="0.35">
      <c r="A142" t="str">
        <v>Trial room</v>
      </c>
      <c r="B142" s="7">
        <v>0.5734207147391418</v>
      </c>
      <c r="C142" s="8">
        <v>0.30221984690166609</v>
      </c>
      <c r="D142" s="31">
        <v>-0.56168951073352302</v>
      </c>
      <c r="E142" s="9">
        <v>2.0983020668730749E-2</v>
      </c>
      <c r="G142" s="17">
        <f t="shared" si="7"/>
        <v>0.73608354557766364</v>
      </c>
      <c r="H142" s="17">
        <f t="shared" si="8"/>
        <v>0.26391645442233636</v>
      </c>
    </row>
    <row r="143" spans="1:8" x14ac:dyDescent="0.35">
      <c r="A143" t="str">
        <v>Brand Avail</v>
      </c>
      <c r="B143" s="10">
        <v>0.6641442907102626</v>
      </c>
      <c r="C143" s="11">
        <v>0.37502596675473737</v>
      </c>
      <c r="D143" s="32">
        <v>-0.63258978290570922</v>
      </c>
      <c r="E143" s="12">
        <v>-4.8608263402306326E-2</v>
      </c>
      <c r="G143" s="18">
        <f t="shared" si="7"/>
        <v>0.98426471133104343</v>
      </c>
      <c r="H143" s="18">
        <f t="shared" si="8"/>
        <v>1.5735288668956571E-2</v>
      </c>
    </row>
    <row r="144" spans="1:8" x14ac:dyDescent="0.35">
      <c r="B144">
        <f>SUMSQ(B130:B143)</f>
        <v>5.0512734160772608</v>
      </c>
      <c r="C144">
        <f t="shared" ref="C144:E144" si="9">SUMSQ(C130:C143)</f>
        <v>2.5349887942700446</v>
      </c>
      <c r="D144">
        <f t="shared" si="9"/>
        <v>1.7462371155633523</v>
      </c>
      <c r="E144">
        <f t="shared" si="9"/>
        <v>1.0026235554038354</v>
      </c>
      <c r="G144">
        <f>SUM(G130:G143)</f>
        <v>10.335122881314494</v>
      </c>
      <c r="H144">
        <f>SUM(H130:H143)</f>
        <v>3.6648771186855056</v>
      </c>
    </row>
    <row r="146" spans="1:8" x14ac:dyDescent="0.35">
      <c r="A146" t="s">
        <v>41</v>
      </c>
    </row>
    <row r="148" spans="1:8" x14ac:dyDescent="0.35">
      <c r="B148">
        <v>1</v>
      </c>
      <c r="C148">
        <f>B148+1</f>
        <v>2</v>
      </c>
      <c r="D148">
        <f t="shared" ref="D148:E148" si="10">C148+1</f>
        <v>3</v>
      </c>
      <c r="E148">
        <f t="shared" si="10"/>
        <v>4</v>
      </c>
      <c r="G148" t="s">
        <v>34</v>
      </c>
      <c r="H148" t="s">
        <v>40</v>
      </c>
    </row>
    <row r="149" spans="1:8" x14ac:dyDescent="0.35">
      <c r="A149" t="str">
        <f t="array" ref="A149:A162">TRANSPOSE(Data_v2!D1:Q1)</f>
        <v>Parking</v>
      </c>
      <c r="B149" s="13">
        <f t="array" ref="B149:E162">[1]!VARIMAX(B130:E143,100)</f>
        <v>-5.0958421146481261E-2</v>
      </c>
      <c r="C149" s="14">
        <v>-6.7104719222161727E-2</v>
      </c>
      <c r="D149" s="14">
        <v>4.986003413718753E-2</v>
      </c>
      <c r="E149" s="15">
        <v>-0.9729817123163349</v>
      </c>
      <c r="G149" s="16">
        <f>SUMSQ(B149:E149)</f>
        <v>0.95627923953381588</v>
      </c>
      <c r="H149" s="16">
        <f>1-G149</f>
        <v>4.3720760466184116E-2</v>
      </c>
    </row>
    <row r="150" spans="1:8" x14ac:dyDescent="0.35">
      <c r="A150" t="str">
        <v>Music</v>
      </c>
      <c r="B150" s="7">
        <v>0.57243164869575358</v>
      </c>
      <c r="C150" s="8">
        <v>-6.9545098323002388E-2</v>
      </c>
      <c r="D150" s="8">
        <v>-0.4838641280913879</v>
      </c>
      <c r="E150" s="9">
        <v>5.8674392560165739E-2</v>
      </c>
      <c r="G150" s="17">
        <f t="shared" ref="G150:G162" si="11">SUMSQ(B150:E150)</f>
        <v>0.57008169192523817</v>
      </c>
      <c r="H150" s="17">
        <f t="shared" ref="H150:H162" si="12">1-G150</f>
        <v>0.42991830807476183</v>
      </c>
    </row>
    <row r="151" spans="1:8" x14ac:dyDescent="0.35">
      <c r="A151" t="str">
        <v>Display</v>
      </c>
      <c r="B151" s="7">
        <v>0.80456142875269521</v>
      </c>
      <c r="C151" s="8">
        <v>-0.12549653010646225</v>
      </c>
      <c r="D151" s="8">
        <v>-0.11834321023895931</v>
      </c>
      <c r="E151" s="9">
        <v>-1.793561262979464E-2</v>
      </c>
      <c r="G151" s="17">
        <f t="shared" si="11"/>
        <v>0.67739527331540905</v>
      </c>
      <c r="H151" s="17">
        <f t="shared" si="12"/>
        <v>0.32260472668459095</v>
      </c>
    </row>
    <row r="152" spans="1:8" x14ac:dyDescent="0.35">
      <c r="A152" t="str">
        <v>Basic Amenities</v>
      </c>
      <c r="B152" s="7">
        <v>0.84082909973733266</v>
      </c>
      <c r="C152" s="8">
        <v>-4.1157516334021968E-2</v>
      </c>
      <c r="D152" s="8">
        <v>-9.6931498530577864E-2</v>
      </c>
      <c r="E152" s="9">
        <v>3.0138306423148659E-2</v>
      </c>
      <c r="G152" s="17">
        <f t="shared" si="11"/>
        <v>0.71899154903731755</v>
      </c>
      <c r="H152" s="17">
        <f t="shared" si="12"/>
        <v>0.28100845096268245</v>
      </c>
    </row>
    <row r="153" spans="1:8" x14ac:dyDescent="0.35">
      <c r="A153" t="str">
        <v>Billing</v>
      </c>
      <c r="B153" s="7">
        <v>0.8254674505801185</v>
      </c>
      <c r="C153" s="8">
        <v>-0.12591713250616365</v>
      </c>
      <c r="D153" s="8">
        <v>-0.11192743986325605</v>
      </c>
      <c r="E153" s="9">
        <v>2.249344569300752E-2</v>
      </c>
      <c r="G153" s="17">
        <f t="shared" si="11"/>
        <v>0.71028534311930236</v>
      </c>
      <c r="H153" s="17">
        <f t="shared" si="12"/>
        <v>0.28971465688069764</v>
      </c>
    </row>
    <row r="154" spans="1:8" x14ac:dyDescent="0.35">
      <c r="A154" t="str">
        <v>Loyalty</v>
      </c>
      <c r="B154" s="7">
        <v>0.96307129939817115</v>
      </c>
      <c r="C154" s="8">
        <v>-0.1147690849200553</v>
      </c>
      <c r="D154" s="8">
        <v>-0.2279357158593267</v>
      </c>
      <c r="E154" s="9">
        <v>2.5330524899460055E-2</v>
      </c>
      <c r="G154" s="17">
        <f t="shared" si="11"/>
        <v>0.99327459663385453</v>
      </c>
      <c r="H154" s="17">
        <f t="shared" si="12"/>
        <v>6.725403366145466E-3</v>
      </c>
    </row>
    <row r="155" spans="1:8" x14ac:dyDescent="0.35">
      <c r="A155" t="str">
        <v>Location of store</v>
      </c>
      <c r="B155" s="7">
        <v>0.36069121266257281</v>
      </c>
      <c r="C155" s="8">
        <v>-0.35740883155948022</v>
      </c>
      <c r="D155" s="8">
        <v>-0.21090183250127545</v>
      </c>
      <c r="E155" s="9">
        <v>0.15348990431719259</v>
      </c>
      <c r="G155" s="17">
        <f t="shared" si="11"/>
        <v>0.32587795744840725</v>
      </c>
      <c r="H155" s="17">
        <f t="shared" si="12"/>
        <v>0.6741220425515928</v>
      </c>
    </row>
    <row r="156" spans="1:8" x14ac:dyDescent="0.35">
      <c r="A156" t="str">
        <v>Store Layout</v>
      </c>
      <c r="B156" s="7">
        <v>-5.8001189592137882E-3</v>
      </c>
      <c r="C156" s="8">
        <v>-0.68039237545581766</v>
      </c>
      <c r="D156" s="8">
        <v>-4.7096389751348007E-2</v>
      </c>
      <c r="E156" s="9">
        <v>-0.18031150064147047</v>
      </c>
      <c r="G156" s="17">
        <f t="shared" si="11"/>
        <v>0.49769773314954124</v>
      </c>
      <c r="H156" s="17">
        <f t="shared" si="12"/>
        <v>0.50230226685045876</v>
      </c>
    </row>
    <row r="157" spans="1:8" x14ac:dyDescent="0.35">
      <c r="A157" t="str">
        <v>Clean</v>
      </c>
      <c r="B157" s="7">
        <v>0.12396687855055613</v>
      </c>
      <c r="C157" s="8">
        <v>-0.84914448168564072</v>
      </c>
      <c r="D157" s="8">
        <v>1.108456414242075E-2</v>
      </c>
      <c r="E157" s="9">
        <v>-5.2287734852889026E-2</v>
      </c>
      <c r="G157" s="17">
        <f t="shared" si="11"/>
        <v>0.73927101253301719</v>
      </c>
      <c r="H157" s="17">
        <f t="shared" si="12"/>
        <v>0.26072898746698281</v>
      </c>
    </row>
    <row r="158" spans="1:8" x14ac:dyDescent="0.35">
      <c r="A158" t="str">
        <v>Lighting</v>
      </c>
      <c r="B158" s="7">
        <v>8.6617683121721079E-2</v>
      </c>
      <c r="C158" s="8">
        <v>-0.82390518634577548</v>
      </c>
      <c r="D158" s="8">
        <v>-4.5783992798533887E-2</v>
      </c>
      <c r="E158" s="9">
        <v>0.11581821343436581</v>
      </c>
      <c r="G158" s="17">
        <f t="shared" si="11"/>
        <v>0.70183241167654642</v>
      </c>
      <c r="H158" s="17">
        <f t="shared" si="12"/>
        <v>0.29816758832345358</v>
      </c>
    </row>
    <row r="159" spans="1:8" x14ac:dyDescent="0.35">
      <c r="A159" t="str">
        <v>Salesperson Behav</v>
      </c>
      <c r="B159" s="7">
        <v>0.1970337343450009</v>
      </c>
      <c r="C159" s="8">
        <v>-0.96923408730414085</v>
      </c>
      <c r="D159" s="8">
        <v>-9.8600718091923126E-2</v>
      </c>
      <c r="E159" s="9">
        <v>1.4787827539253515E-2</v>
      </c>
      <c r="G159" s="17">
        <f t="shared" si="11"/>
        <v>0.9881777899138009</v>
      </c>
      <c r="H159" s="17">
        <f t="shared" si="12"/>
        <v>1.1822210086199103E-2</v>
      </c>
    </row>
    <row r="160" spans="1:8" x14ac:dyDescent="0.35">
      <c r="A160" t="str">
        <v>Fragrance</v>
      </c>
      <c r="B160" s="7">
        <v>0.17976898197957922</v>
      </c>
      <c r="C160" s="8">
        <v>-2.9594887579649651E-2</v>
      </c>
      <c r="D160" s="8">
        <v>-0.8371686705678375</v>
      </c>
      <c r="E160" s="9">
        <v>-3.95714402870165E-2</v>
      </c>
      <c r="G160" s="17">
        <f t="shared" si="11"/>
        <v>0.73561002611953574</v>
      </c>
      <c r="H160" s="17">
        <f t="shared" si="12"/>
        <v>0.26438997388046426</v>
      </c>
    </row>
    <row r="161" spans="1:15" x14ac:dyDescent="0.35">
      <c r="A161" t="str">
        <v>Trial room</v>
      </c>
      <c r="B161" s="7">
        <v>0.14065670999741656</v>
      </c>
      <c r="C161" s="8">
        <v>-8.2793285189833379E-2</v>
      </c>
      <c r="D161" s="8">
        <v>-0.83832129389915766</v>
      </c>
      <c r="E161" s="9">
        <v>8.162055888735352E-2</v>
      </c>
      <c r="G161" s="17">
        <f t="shared" si="11"/>
        <v>0.7360835455776642</v>
      </c>
      <c r="H161" s="17">
        <f t="shared" si="12"/>
        <v>0.2639164544223358</v>
      </c>
    </row>
    <row r="162" spans="1:15" x14ac:dyDescent="0.35">
      <c r="A162" t="str">
        <v>Brand Avail</v>
      </c>
      <c r="B162" s="10">
        <v>0.18566820923539865</v>
      </c>
      <c r="C162" s="11">
        <v>-6.5511148899700375E-2</v>
      </c>
      <c r="D162" s="11">
        <v>-0.9720444266849787</v>
      </c>
      <c r="E162" s="12">
        <v>2.5098791422620417E-2</v>
      </c>
      <c r="G162" s="18">
        <f t="shared" si="11"/>
        <v>0.98426471133104365</v>
      </c>
      <c r="H162" s="18">
        <f t="shared" si="12"/>
        <v>1.5735288668956349E-2</v>
      </c>
    </row>
    <row r="163" spans="1:15" x14ac:dyDescent="0.35">
      <c r="B163">
        <f>SUMSQ(B149:B162)</f>
        <v>3.5718886360264439</v>
      </c>
      <c r="C163">
        <f t="shared" ref="C163:E163" si="13">SUMSQ(C149:C162)</f>
        <v>2.997787927759743</v>
      </c>
      <c r="D163">
        <f t="shared" si="13"/>
        <v>2.7316369289149538</v>
      </c>
      <c r="E163">
        <f t="shared" si="13"/>
        <v>1.0338093886133539</v>
      </c>
      <c r="G163">
        <f>SUM(G149:G162)</f>
        <v>10.335122881314494</v>
      </c>
      <c r="H163">
        <f>SUM(H149:H162)</f>
        <v>3.6648771186855056</v>
      </c>
    </row>
    <row r="165" spans="1:15" x14ac:dyDescent="0.35">
      <c r="A165" t="s">
        <v>42</v>
      </c>
    </row>
    <row r="167" spans="1:15" x14ac:dyDescent="0.35">
      <c r="B167" t="str">
        <f t="array" ref="B167:O167">Data_v2!D1:Q1</f>
        <v>Parking</v>
      </c>
      <c r="C167" t="str">
        <v>Music</v>
      </c>
      <c r="D167" t="str">
        <v>Display</v>
      </c>
      <c r="E167" t="str">
        <v>Basic Amenities</v>
      </c>
      <c r="F167" t="str">
        <v>Billing</v>
      </c>
      <c r="G167" t="str">
        <v>Loyalty</v>
      </c>
      <c r="H167" t="str">
        <v>Location of store</v>
      </c>
      <c r="I167" t="str">
        <v>Store Layout</v>
      </c>
      <c r="J167" t="str">
        <v>Clean</v>
      </c>
      <c r="K167" t="str">
        <v>Lighting</v>
      </c>
      <c r="L167" t="str">
        <v>Salesperson Behav</v>
      </c>
      <c r="M167" t="str">
        <v>Fragrance</v>
      </c>
      <c r="N167" t="str">
        <v>Trial room</v>
      </c>
      <c r="O167" t="str">
        <v>Brand Avail</v>
      </c>
    </row>
    <row r="168" spans="1:15" x14ac:dyDescent="0.35">
      <c r="A168" t="str">
        <f t="array" ref="A168:A181">TRANSPOSE(Data_v2!D1:Q1)</f>
        <v>Parking</v>
      </c>
      <c r="B168" s="13">
        <f t="array" ref="B168:O181">MMULT(B130:E143,TRANSPOSE(B130:E143))</f>
        <v>0.95627923953381588</v>
      </c>
      <c r="C168" s="14">
        <v>-0.10571800162227812</v>
      </c>
      <c r="D168" s="14">
        <v>-2.1027344122883637E-2</v>
      </c>
      <c r="E168" s="14">
        <v>-7.4242488614768565E-2</v>
      </c>
      <c r="F168" s="14">
        <v>-6.1081301446034957E-2</v>
      </c>
      <c r="G168" s="14">
        <v>-7.7386065714254715E-2</v>
      </c>
      <c r="H168" s="14">
        <v>-0.15425487792329606</v>
      </c>
      <c r="I168" s="14">
        <v>0.21904466926421096</v>
      </c>
      <c r="J168" s="14">
        <v>0.1020921321540125</v>
      </c>
      <c r="K168" s="14">
        <v>-6.40977692484926E-2</v>
      </c>
      <c r="L168" s="14">
        <v>3.5695132343680061E-2</v>
      </c>
      <c r="M168" s="14">
        <v>-1.0413757635157145E-2</v>
      </c>
      <c r="N168" s="14">
        <v>-0.12282586318715939</v>
      </c>
      <c r="O168" s="15">
        <v>-7.7952084899722537E-2</v>
      </c>
    </row>
    <row r="169" spans="1:15" x14ac:dyDescent="0.35">
      <c r="A169" t="str">
        <v>Music</v>
      </c>
      <c r="B169" s="7">
        <v>-0.10571800162227812</v>
      </c>
      <c r="C169" s="8">
        <v>0.57008169192523839</v>
      </c>
      <c r="D169" s="8">
        <v>0.52549376672492831</v>
      </c>
      <c r="E169" s="8">
        <v>0.53284951319744789</v>
      </c>
      <c r="F169" s="8">
        <v>0.53675807540250753</v>
      </c>
      <c r="G169" s="8">
        <v>0.67105028859812854</v>
      </c>
      <c r="H169" s="8">
        <v>0.34238085606285551</v>
      </c>
      <c r="I169" s="8">
        <v>5.6206368782379737E-2</v>
      </c>
      <c r="J169" s="8">
        <v>0.12158502709673817</v>
      </c>
      <c r="K169" s="8">
        <v>0.13583006542549175</v>
      </c>
      <c r="L169" s="8">
        <v>0.22877084258624528</v>
      </c>
      <c r="M169" s="8">
        <v>0.50771769273367429</v>
      </c>
      <c r="N169" s="8">
        <v>0.49669685820904963</v>
      </c>
      <c r="O169" s="9">
        <v>0.58264842373922687</v>
      </c>
    </row>
    <row r="170" spans="1:15" x14ac:dyDescent="0.35">
      <c r="A170" t="str">
        <v>Display</v>
      </c>
      <c r="B170" s="7">
        <v>-2.1027344122883637E-2</v>
      </c>
      <c r="C170" s="8">
        <v>0.52549376672492831</v>
      </c>
      <c r="D170" s="8">
        <v>0.67739527331540905</v>
      </c>
      <c r="E170" s="8">
        <v>0.69259442302928864</v>
      </c>
      <c r="F170" s="8">
        <v>0.69278385345665094</v>
      </c>
      <c r="G170" s="8">
        <v>0.81577346841607001</v>
      </c>
      <c r="H170" s="8">
        <v>0.35725767002552439</v>
      </c>
      <c r="I170" s="8">
        <v>8.9527865415879898E-2</v>
      </c>
      <c r="J170" s="8">
        <v>0.20592968458814276</v>
      </c>
      <c r="K170" s="8">
        <v>0.17642744298447538</v>
      </c>
      <c r="L170" s="8">
        <v>0.29156475439915097</v>
      </c>
      <c r="M170" s="8">
        <v>0.24813221069771538</v>
      </c>
      <c r="N170" s="8">
        <v>0.22130295197148731</v>
      </c>
      <c r="O170" s="9">
        <v>0.27218759731494391</v>
      </c>
    </row>
    <row r="171" spans="1:15" x14ac:dyDescent="0.35">
      <c r="A171" t="str">
        <v>Basic Amenities</v>
      </c>
      <c r="B171" s="7">
        <v>-7.4242488614768565E-2</v>
      </c>
      <c r="C171" s="8">
        <v>0.53284951319744789</v>
      </c>
      <c r="D171" s="8">
        <v>0.69259442302928864</v>
      </c>
      <c r="E171" s="8">
        <v>0.71899154903731788</v>
      </c>
      <c r="F171" s="8">
        <v>0.71078669860305277</v>
      </c>
      <c r="G171" s="8">
        <v>0.83735955377122906</v>
      </c>
      <c r="H171" s="8">
        <v>0.34305868388543576</v>
      </c>
      <c r="I171" s="8">
        <v>2.2257191879549568E-2</v>
      </c>
      <c r="J171" s="8">
        <v>0.1365333295757809</v>
      </c>
      <c r="K171" s="8">
        <v>0.11466903552182359</v>
      </c>
      <c r="L171" s="8">
        <v>0.21556616068545478</v>
      </c>
      <c r="M171" s="8">
        <v>0.23232844091556615</v>
      </c>
      <c r="N171" s="8">
        <v>0.20539546550860477</v>
      </c>
      <c r="O171" s="9">
        <v>0.25378966738576003</v>
      </c>
    </row>
    <row r="172" spans="1:15" x14ac:dyDescent="0.35">
      <c r="A172" t="str">
        <v>Billing</v>
      </c>
      <c r="B172" s="7">
        <v>-6.1081301446034957E-2</v>
      </c>
      <c r="C172" s="8">
        <v>0.53675807540250753</v>
      </c>
      <c r="D172" s="8">
        <v>0.69278385345665094</v>
      </c>
      <c r="E172" s="8">
        <v>0.71078669860305277</v>
      </c>
      <c r="F172" s="8">
        <v>0.71028534311930247</v>
      </c>
      <c r="G172" s="8">
        <v>0.8355174362303146</v>
      </c>
      <c r="H172" s="8">
        <v>0.36980096996709422</v>
      </c>
      <c r="I172" s="8">
        <v>8.2100798870296907E-2</v>
      </c>
      <c r="J172" s="8">
        <v>0.20683566320000626</v>
      </c>
      <c r="K172" s="8">
        <v>0.1829734923780649</v>
      </c>
      <c r="L172" s="8">
        <v>0.29605686650899371</v>
      </c>
      <c r="M172" s="8">
        <v>0.24493199461623194</v>
      </c>
      <c r="N172" s="8">
        <v>0.2221997126881739</v>
      </c>
      <c r="O172" s="9">
        <v>0.27087504176197613</v>
      </c>
    </row>
    <row r="173" spans="1:15" x14ac:dyDescent="0.35">
      <c r="A173" t="str">
        <v>Loyalty</v>
      </c>
      <c r="B173" s="7">
        <v>-7.7386065714254715E-2</v>
      </c>
      <c r="C173" s="8">
        <v>0.67105028859812854</v>
      </c>
      <c r="D173" s="8">
        <v>0.81577346841607001</v>
      </c>
      <c r="E173" s="8">
        <v>0.83735955377122906</v>
      </c>
      <c r="F173" s="8">
        <v>0.8355174362303146</v>
      </c>
      <c r="G173" s="8">
        <v>0.99327459663385431</v>
      </c>
      <c r="H173" s="8">
        <v>0.44035087941121814</v>
      </c>
      <c r="I173" s="8">
        <v>7.8669646570638518E-2</v>
      </c>
      <c r="J173" s="8">
        <v>0.21299343410357627</v>
      </c>
      <c r="K173" s="8">
        <v>0.19134739224532954</v>
      </c>
      <c r="L173" s="8">
        <v>0.3238448525303535</v>
      </c>
      <c r="M173" s="8">
        <v>0.36634520009977123</v>
      </c>
      <c r="N173" s="8">
        <v>0.33811540588927141</v>
      </c>
      <c r="O173" s="9">
        <v>0.40852978594113343</v>
      </c>
    </row>
    <row r="174" spans="1:15" x14ac:dyDescent="0.35">
      <c r="A174" t="str">
        <v>Location of store</v>
      </c>
      <c r="B174" s="7">
        <v>-0.15425487792329606</v>
      </c>
      <c r="C174" s="8">
        <v>0.34238085606285551</v>
      </c>
      <c r="D174" s="8">
        <v>0.35725767002552439</v>
      </c>
      <c r="E174" s="8">
        <v>0.34305868388543576</v>
      </c>
      <c r="F174" s="8">
        <v>0.36980096996709422</v>
      </c>
      <c r="G174" s="8">
        <v>0.44035087941121814</v>
      </c>
      <c r="H174" s="8">
        <v>0.32587795744840714</v>
      </c>
      <c r="I174" s="8">
        <v>0.22334291189466179</v>
      </c>
      <c r="J174" s="8">
        <v>0.33784210646919216</v>
      </c>
      <c r="K174" s="8">
        <v>0.35314608160950045</v>
      </c>
      <c r="L174" s="8">
        <v>0.44054601359291318</v>
      </c>
      <c r="M174" s="8">
        <v>0.2459051564513732</v>
      </c>
      <c r="N174" s="8">
        <v>0.26965611950087337</v>
      </c>
      <c r="O174" s="9">
        <v>0.29924151667881405</v>
      </c>
    </row>
    <row r="175" spans="1:15" x14ac:dyDescent="0.35">
      <c r="A175" t="str">
        <v>Store Layout</v>
      </c>
      <c r="B175" s="7">
        <v>0.21904466926421096</v>
      </c>
      <c r="C175" s="8">
        <v>5.6206368782379737E-2</v>
      </c>
      <c r="D175" s="8">
        <v>8.9527865415879898E-2</v>
      </c>
      <c r="E175" s="8">
        <v>2.2257191879549568E-2</v>
      </c>
      <c r="F175" s="8">
        <v>8.2100798870296907E-2</v>
      </c>
      <c r="G175" s="8">
        <v>7.8669646570638518E-2</v>
      </c>
      <c r="H175" s="8">
        <v>0.22334291189466179</v>
      </c>
      <c r="I175" s="8">
        <v>0.49769773314954124</v>
      </c>
      <c r="J175" s="8">
        <v>0.5859384453400891</v>
      </c>
      <c r="K175" s="8">
        <v>0.54134931892534088</v>
      </c>
      <c r="L175" s="8">
        <v>0.66029398640962644</v>
      </c>
      <c r="M175" s="8">
        <v>6.5656262158384437E-2</v>
      </c>
      <c r="N175" s="8">
        <v>8.0280875269859886E-2</v>
      </c>
      <c r="O175" s="9">
        <v>8.4750570947278822E-2</v>
      </c>
    </row>
    <row r="176" spans="1:15" x14ac:dyDescent="0.35">
      <c r="A176" t="str">
        <v>Clean</v>
      </c>
      <c r="B176" s="7">
        <v>0.1020921321540125</v>
      </c>
      <c r="C176" s="8">
        <v>0.12158502709673817</v>
      </c>
      <c r="D176" s="8">
        <v>0.20592968458814276</v>
      </c>
      <c r="E176" s="8">
        <v>0.1365333295757809</v>
      </c>
      <c r="F176" s="8">
        <v>0.20683566320000626</v>
      </c>
      <c r="G176" s="8">
        <v>0.21299343410357627</v>
      </c>
      <c r="H176" s="8">
        <v>0.33784210646919216</v>
      </c>
      <c r="I176" s="8">
        <v>0.5859384453400891</v>
      </c>
      <c r="J176" s="8">
        <v>0.73927101253301741</v>
      </c>
      <c r="K176" s="8">
        <v>0.70378889858151295</v>
      </c>
      <c r="L176" s="8">
        <v>0.84557926572223763</v>
      </c>
      <c r="M176" s="8">
        <v>4.0205186181126187E-2</v>
      </c>
      <c r="N176" s="8">
        <v>7.4180054229314146E-2</v>
      </c>
      <c r="O176" s="9">
        <v>6.6558091174144643E-2</v>
      </c>
    </row>
    <row r="177" spans="1:15" x14ac:dyDescent="0.35">
      <c r="A177" t="str">
        <v>Lighting</v>
      </c>
      <c r="B177" s="7">
        <v>-6.40977692484926E-2</v>
      </c>
      <c r="C177" s="8">
        <v>0.13583006542549175</v>
      </c>
      <c r="D177" s="8">
        <v>0.17642744298447538</v>
      </c>
      <c r="E177" s="8">
        <v>0.11466903552182359</v>
      </c>
      <c r="F177" s="8">
        <v>0.1829734923780649</v>
      </c>
      <c r="G177" s="8">
        <v>0.19134739224532954</v>
      </c>
      <c r="H177" s="8">
        <v>0.35314608160950045</v>
      </c>
      <c r="I177" s="8">
        <v>0.54134931892534088</v>
      </c>
      <c r="J177" s="8">
        <v>0.70378889858151295</v>
      </c>
      <c r="K177" s="8">
        <v>0.70183241167654642</v>
      </c>
      <c r="L177" s="8">
        <v>0.82185063121200319</v>
      </c>
      <c r="M177" s="8">
        <v>7.3700384949784176E-2</v>
      </c>
      <c r="N177" s="8">
        <v>0.12823201879059298</v>
      </c>
      <c r="O177" s="9">
        <v>0.11746809766839236</v>
      </c>
    </row>
    <row r="178" spans="1:15" x14ac:dyDescent="0.35">
      <c r="A178" t="str">
        <v>Salesperson Behav</v>
      </c>
      <c r="B178" s="7">
        <v>3.5695132343680061E-2</v>
      </c>
      <c r="C178" s="8">
        <v>0.22877084258624528</v>
      </c>
      <c r="D178" s="8">
        <v>0.29156475439915097</v>
      </c>
      <c r="E178" s="8">
        <v>0.21556616068545478</v>
      </c>
      <c r="F178" s="8">
        <v>0.29605686650899371</v>
      </c>
      <c r="G178" s="8">
        <v>0.3238448525303535</v>
      </c>
      <c r="H178" s="8">
        <v>0.44054601359291318</v>
      </c>
      <c r="I178" s="8">
        <v>0.66029398640962644</v>
      </c>
      <c r="J178" s="8">
        <v>0.84557926572223763</v>
      </c>
      <c r="K178" s="8">
        <v>0.82185063121200319</v>
      </c>
      <c r="L178" s="8">
        <v>0.98817778991380067</v>
      </c>
      <c r="M178" s="8">
        <v>0.14606518413857117</v>
      </c>
      <c r="N178" s="8">
        <v>0.19182626335604311</v>
      </c>
      <c r="O178" s="9">
        <v>0.1962939743142384</v>
      </c>
    </row>
    <row r="179" spans="1:15" x14ac:dyDescent="0.35">
      <c r="A179" t="str">
        <v>Fragrance</v>
      </c>
      <c r="B179" s="7">
        <v>-1.0413757635157145E-2</v>
      </c>
      <c r="C179" s="8">
        <v>0.50771769273367429</v>
      </c>
      <c r="D179" s="8">
        <v>0.24813221069771538</v>
      </c>
      <c r="E179" s="8">
        <v>0.23232844091556615</v>
      </c>
      <c r="F179" s="8">
        <v>0.24493199461623194</v>
      </c>
      <c r="G179" s="8">
        <v>0.36634520009977123</v>
      </c>
      <c r="H179" s="8">
        <v>0.2459051564513732</v>
      </c>
      <c r="I179" s="8">
        <v>6.5656262158384437E-2</v>
      </c>
      <c r="J179" s="8">
        <v>4.0205186181126187E-2</v>
      </c>
      <c r="K179" s="8">
        <v>7.3700384949784176E-2</v>
      </c>
      <c r="L179" s="8">
        <v>0.14606518413857117</v>
      </c>
      <c r="M179" s="8">
        <v>0.73561002611953596</v>
      </c>
      <c r="N179" s="8">
        <v>0.72632245158243858</v>
      </c>
      <c r="O179" s="9">
        <v>0.84808812514180232</v>
      </c>
    </row>
    <row r="180" spans="1:15" x14ac:dyDescent="0.35">
      <c r="A180" t="str">
        <v>Trial room</v>
      </c>
      <c r="B180" s="7">
        <v>-0.12282586318715939</v>
      </c>
      <c r="C180" s="8">
        <v>0.49669685820904963</v>
      </c>
      <c r="D180" s="8">
        <v>0.22130295197148731</v>
      </c>
      <c r="E180" s="8">
        <v>0.20539546550860477</v>
      </c>
      <c r="F180" s="8">
        <v>0.2221997126881739</v>
      </c>
      <c r="G180" s="8">
        <v>0.33811540588927141</v>
      </c>
      <c r="H180" s="8">
        <v>0.26965611950087337</v>
      </c>
      <c r="I180" s="8">
        <v>8.0280875269859886E-2</v>
      </c>
      <c r="J180" s="8">
        <v>7.4180054229314146E-2</v>
      </c>
      <c r="K180" s="8">
        <v>0.12823201879059298</v>
      </c>
      <c r="L180" s="8">
        <v>0.19182626335604311</v>
      </c>
      <c r="M180" s="8">
        <v>0.72632245158243858</v>
      </c>
      <c r="N180" s="8">
        <v>0.73608354557766364</v>
      </c>
      <c r="O180" s="9">
        <v>0.84847348158545688</v>
      </c>
    </row>
    <row r="181" spans="1:15" x14ac:dyDescent="0.35">
      <c r="A181" t="str">
        <v>Brand Avail</v>
      </c>
      <c r="B181" s="10">
        <v>-7.7952084899722537E-2</v>
      </c>
      <c r="C181" s="11">
        <v>0.58264842373922687</v>
      </c>
      <c r="D181" s="11">
        <v>0.27218759731494391</v>
      </c>
      <c r="E181" s="11">
        <v>0.25378966738576003</v>
      </c>
      <c r="F181" s="11">
        <v>0.27087504176197613</v>
      </c>
      <c r="G181" s="11">
        <v>0.40852978594113343</v>
      </c>
      <c r="H181" s="11">
        <v>0.29924151667881405</v>
      </c>
      <c r="I181" s="11">
        <v>8.4750570947278822E-2</v>
      </c>
      <c r="J181" s="11">
        <v>6.6558091174144643E-2</v>
      </c>
      <c r="K181" s="11">
        <v>0.11746809766839236</v>
      </c>
      <c r="L181" s="11">
        <v>0.1962939743142384</v>
      </c>
      <c r="M181" s="11">
        <v>0.84808812514180232</v>
      </c>
      <c r="N181" s="11">
        <v>0.84847348158545688</v>
      </c>
      <c r="O181" s="12">
        <v>0.98426471133104343</v>
      </c>
    </row>
    <row r="183" spans="1:15" x14ac:dyDescent="0.35">
      <c r="A183" t="s">
        <v>43</v>
      </c>
    </row>
    <row r="185" spans="1:15" x14ac:dyDescent="0.35">
      <c r="B185" t="str">
        <f t="array" ref="B185:O185">Data_v2!D1:Q1</f>
        <v>Parking</v>
      </c>
      <c r="C185" t="str">
        <v>Music</v>
      </c>
      <c r="D185" t="str">
        <v>Display</v>
      </c>
      <c r="E185" t="str">
        <v>Basic Amenities</v>
      </c>
      <c r="F185" t="str">
        <v>Billing</v>
      </c>
      <c r="G185" t="str">
        <v>Loyalty</v>
      </c>
      <c r="H185" t="str">
        <v>Location of store</v>
      </c>
      <c r="I185" t="str">
        <v>Store Layout</v>
      </c>
      <c r="J185" t="str">
        <v>Clean</v>
      </c>
      <c r="K185" t="str">
        <v>Lighting</v>
      </c>
      <c r="L185" t="str">
        <v>Salesperson Behav</v>
      </c>
      <c r="M185" t="str">
        <v>Fragrance</v>
      </c>
      <c r="N185" t="str">
        <v>Trial room</v>
      </c>
      <c r="O185" t="str">
        <v>Brand Avail</v>
      </c>
    </row>
    <row r="186" spans="1:15" x14ac:dyDescent="0.35">
      <c r="A186" t="str">
        <f t="array" ref="A186:A199">TRANSPOSE(Data_v2!D1:Q1)</f>
        <v>Parking</v>
      </c>
      <c r="B186" s="13">
        <f t="array" ref="B186:O199">B14:O27-B168:O181</f>
        <v>4.3720760466185005E-2</v>
      </c>
      <c r="C186" s="14">
        <v>9.7260464744217956E-3</v>
      </c>
      <c r="D186" s="14">
        <v>-1.8374657926246443E-2</v>
      </c>
      <c r="E186" s="14">
        <v>-1.3252185182773379E-2</v>
      </c>
      <c r="F186" s="14">
        <v>-6.0352340220319947E-3</v>
      </c>
      <c r="G186" s="14">
        <v>-1.0317553640614929E-2</v>
      </c>
      <c r="H186" s="14">
        <v>9.8333692345240975E-2</v>
      </c>
      <c r="I186" s="14">
        <v>-0.10979934183263637</v>
      </c>
      <c r="J186" s="14">
        <v>-3.4826914946907012E-3</v>
      </c>
      <c r="K186" s="14">
        <v>4.0659517942520464E-2</v>
      </c>
      <c r="L186" s="14">
        <v>1.0236291747930622E-2</v>
      </c>
      <c r="M186" s="14">
        <v>-2.89732668410679E-2</v>
      </c>
      <c r="N186" s="14">
        <v>1.8406123664615442E-2</v>
      </c>
      <c r="O186" s="15">
        <v>-5.8553406998919505E-3</v>
      </c>
    </row>
    <row r="187" spans="1:15" x14ac:dyDescent="0.35">
      <c r="A187" t="str">
        <v>Music</v>
      </c>
      <c r="B187" s="7">
        <v>9.7260464744217956E-3</v>
      </c>
      <c r="C187" s="8">
        <v>0.42991830807476039</v>
      </c>
      <c r="D187" s="8">
        <v>-8.1554945096077469E-2</v>
      </c>
      <c r="E187" s="8">
        <v>-0.10163926163125853</v>
      </c>
      <c r="F187" s="8">
        <v>-8.2363385982805515E-2</v>
      </c>
      <c r="G187" s="8">
        <v>1.7212637867006886E-2</v>
      </c>
      <c r="H187" s="8">
        <v>-2.554657206529759E-2</v>
      </c>
      <c r="I187" s="8">
        <v>1.952638675621636E-2</v>
      </c>
      <c r="J187" s="8">
        <v>-1.0081247522857606E-3</v>
      </c>
      <c r="K187" s="8">
        <v>3.2349591406166389E-3</v>
      </c>
      <c r="L187" s="8">
        <v>-1.2373731406649102E-3</v>
      </c>
      <c r="M187" s="8">
        <v>-5.3781187468631808E-2</v>
      </c>
      <c r="N187" s="8">
        <v>-7.3341892548746956E-2</v>
      </c>
      <c r="O187" s="9">
        <v>-7.3864241624010174E-2</v>
      </c>
    </row>
    <row r="188" spans="1:15" x14ac:dyDescent="0.35">
      <c r="A188" t="str">
        <v>Display</v>
      </c>
      <c r="B188" s="7">
        <v>-1.8374657926246443E-2</v>
      </c>
      <c r="C188" s="8">
        <v>-8.1554945096077469E-2</v>
      </c>
      <c r="D188" s="8">
        <v>0.32260472668459428</v>
      </c>
      <c r="E188" s="8">
        <v>-0.11159309485316271</v>
      </c>
      <c r="F188" s="8">
        <v>-0.13732061169651111</v>
      </c>
      <c r="G188" s="8">
        <v>1.1366893771822761E-2</v>
      </c>
      <c r="H188" s="8">
        <v>-6.9067808941284892E-2</v>
      </c>
      <c r="I188" s="8">
        <v>-1.3257054897622425E-2</v>
      </c>
      <c r="J188" s="8">
        <v>5.540904266306268E-4</v>
      </c>
      <c r="K188" s="8">
        <v>3.637423593100142E-2</v>
      </c>
      <c r="L188" s="8">
        <v>-1.3688216349201976E-2</v>
      </c>
      <c r="M188" s="8">
        <v>-3.5554170185295442E-3</v>
      </c>
      <c r="N188" s="8">
        <v>3.1114382450425637E-2</v>
      </c>
      <c r="O188" s="9">
        <v>1.6189748728221154E-2</v>
      </c>
    </row>
    <row r="189" spans="1:15" x14ac:dyDescent="0.35">
      <c r="A189" t="str">
        <v>Basic Amenities</v>
      </c>
      <c r="B189" s="7">
        <v>-1.3252185182773379E-2</v>
      </c>
      <c r="C189" s="8">
        <v>-0.10163926163125853</v>
      </c>
      <c r="D189" s="8">
        <v>-0.11159309485316271</v>
      </c>
      <c r="E189" s="8">
        <v>0.28100845096268168</v>
      </c>
      <c r="F189" s="8">
        <v>-8.97663418728325E-2</v>
      </c>
      <c r="G189" s="8">
        <v>8.4666678258460415E-5</v>
      </c>
      <c r="H189" s="8">
        <v>-6.9716620773559501E-2</v>
      </c>
      <c r="I189" s="8">
        <v>5.3660602874567406E-2</v>
      </c>
      <c r="J189" s="8">
        <v>-8.1493660309805704E-3</v>
      </c>
      <c r="K189" s="8">
        <v>1.7802201075344887E-2</v>
      </c>
      <c r="L189" s="8">
        <v>-1.9601154463294856E-3</v>
      </c>
      <c r="M189" s="8">
        <v>1.0748775121765752E-2</v>
      </c>
      <c r="N189" s="8">
        <v>2.9106577583084187E-2</v>
      </c>
      <c r="O189" s="9">
        <v>2.3228766519101385E-2</v>
      </c>
    </row>
    <row r="190" spans="1:15" x14ac:dyDescent="0.35">
      <c r="A190" t="str">
        <v>Billing</v>
      </c>
      <c r="B190" s="7">
        <v>-6.0352340220319947E-3</v>
      </c>
      <c r="C190" s="8">
        <v>-8.2363385982805515E-2</v>
      </c>
      <c r="D190" s="8">
        <v>-0.13732061169651111</v>
      </c>
      <c r="E190" s="8">
        <v>-8.97663418728325E-2</v>
      </c>
      <c r="F190" s="8">
        <v>0.28971465688070419</v>
      </c>
      <c r="G190" s="8">
        <v>-4.6297044657929165E-3</v>
      </c>
      <c r="H190" s="8">
        <v>-2.4508579032455846E-2</v>
      </c>
      <c r="I190" s="8">
        <v>5.9686256455875469E-3</v>
      </c>
      <c r="J190" s="8">
        <v>1.5160660013350619E-2</v>
      </c>
      <c r="K190" s="8">
        <v>-1.6046370619272304E-2</v>
      </c>
      <c r="L190" s="8">
        <v>-6.4281429730613238E-3</v>
      </c>
      <c r="M190" s="8">
        <v>1.9220756425877672E-2</v>
      </c>
      <c r="N190" s="8">
        <v>9.0452460060197748E-3</v>
      </c>
      <c r="O190" s="9">
        <v>1.633945482872512E-2</v>
      </c>
    </row>
    <row r="191" spans="1:15" x14ac:dyDescent="0.35">
      <c r="A191" t="str">
        <v>Loyalty</v>
      </c>
      <c r="B191" s="7">
        <v>-1.0317553640614929E-2</v>
      </c>
      <c r="C191" s="8">
        <v>1.7212637867006886E-2</v>
      </c>
      <c r="D191" s="8">
        <v>1.1366893771822761E-2</v>
      </c>
      <c r="E191" s="8">
        <v>8.4666678258460415E-5</v>
      </c>
      <c r="F191" s="8">
        <v>-4.6297044657929165E-3</v>
      </c>
      <c r="G191" s="8">
        <v>6.7254033661447998E-3</v>
      </c>
      <c r="H191" s="8">
        <v>-6.1185762162973001E-2</v>
      </c>
      <c r="I191" s="8">
        <v>1.9800419512204182E-2</v>
      </c>
      <c r="J191" s="8">
        <v>2.1240558905586682E-3</v>
      </c>
      <c r="K191" s="8">
        <v>1.4177906603251106E-2</v>
      </c>
      <c r="L191" s="8">
        <v>-7.7792190943277162E-3</v>
      </c>
      <c r="M191" s="8">
        <v>-4.7279171408107779E-3</v>
      </c>
      <c r="N191" s="8">
        <v>5.3267528678670462E-3</v>
      </c>
      <c r="O191" s="9">
        <v>4.0581752963403384E-4</v>
      </c>
    </row>
    <row r="192" spans="1:15" x14ac:dyDescent="0.35">
      <c r="A192" t="str">
        <v>Location of store</v>
      </c>
      <c r="B192" s="7">
        <v>9.8333692345240975E-2</v>
      </c>
      <c r="C192" s="8">
        <v>-2.554657206529759E-2</v>
      </c>
      <c r="D192" s="8">
        <v>-6.9067808941284892E-2</v>
      </c>
      <c r="E192" s="8">
        <v>-6.9716620773559501E-2</v>
      </c>
      <c r="F192" s="8">
        <v>-2.4508579032455846E-2</v>
      </c>
      <c r="G192" s="8">
        <v>-6.1185762162973001E-2</v>
      </c>
      <c r="H192" s="8">
        <v>0.67412204255159369</v>
      </c>
      <c r="I192" s="8">
        <v>-7.4670846473261221E-2</v>
      </c>
      <c r="J192" s="8">
        <v>-0.11623656621418604</v>
      </c>
      <c r="K192" s="8">
        <v>-0.18556823948725457</v>
      </c>
      <c r="L192" s="8">
        <v>8.7251772065621569E-2</v>
      </c>
      <c r="M192" s="8">
        <v>-2.9562247433284283E-2</v>
      </c>
      <c r="N192" s="8">
        <v>-3.5453133027602529E-2</v>
      </c>
      <c r="O192" s="9">
        <v>-3.7752976456671639E-2</v>
      </c>
    </row>
    <row r="193" spans="1:15" x14ac:dyDescent="0.35">
      <c r="A193" t="str">
        <v>Store Layout</v>
      </c>
      <c r="B193" s="7">
        <v>-0.10979934183263637</v>
      </c>
      <c r="C193" s="8">
        <v>1.952638675621636E-2</v>
      </c>
      <c r="D193" s="8">
        <v>-1.3257054897622425E-2</v>
      </c>
      <c r="E193" s="8">
        <v>5.3660602874567406E-2</v>
      </c>
      <c r="F193" s="8">
        <v>5.9686256455875469E-3</v>
      </c>
      <c r="G193" s="8">
        <v>1.9800419512204182E-2</v>
      </c>
      <c r="H193" s="8">
        <v>-7.4670846473261221E-2</v>
      </c>
      <c r="I193" s="8">
        <v>0.50230226685046009</v>
      </c>
      <c r="J193" s="8">
        <v>-0.19065998748581486</v>
      </c>
      <c r="K193" s="8">
        <v>-0.18398174429617553</v>
      </c>
      <c r="L193" s="8">
        <v>1.0408400656277683E-3</v>
      </c>
      <c r="M193" s="8">
        <v>-3.8357151141428417E-2</v>
      </c>
      <c r="N193" s="8">
        <v>1.9950409278954445E-2</v>
      </c>
      <c r="O193" s="9">
        <v>-1.0340018427750855E-2</v>
      </c>
    </row>
    <row r="194" spans="1:15" x14ac:dyDescent="0.35">
      <c r="A194" t="str">
        <v>Clean</v>
      </c>
      <c r="B194" s="7">
        <v>-3.4826914946907012E-3</v>
      </c>
      <c r="C194" s="8">
        <v>-1.0081247522857606E-3</v>
      </c>
      <c r="D194" s="8">
        <v>5.540904266306268E-4</v>
      </c>
      <c r="E194" s="8">
        <v>-8.1493660309805704E-3</v>
      </c>
      <c r="F194" s="8">
        <v>1.5160660013350619E-2</v>
      </c>
      <c r="G194" s="8">
        <v>2.1240558905586682E-3</v>
      </c>
      <c r="H194" s="8">
        <v>-0.11623656621418604</v>
      </c>
      <c r="I194" s="8">
        <v>-0.19065998748581486</v>
      </c>
      <c r="J194" s="8">
        <v>0.26072898746698348</v>
      </c>
      <c r="K194" s="8">
        <v>-4.2266639694123698E-2</v>
      </c>
      <c r="L194" s="8">
        <v>-1.9144185278607506E-2</v>
      </c>
      <c r="M194" s="8">
        <v>3.2058068214282393E-2</v>
      </c>
      <c r="N194" s="8">
        <v>-4.0282736251079782E-3</v>
      </c>
      <c r="O194" s="9">
        <v>1.6051916410256564E-2</v>
      </c>
    </row>
    <row r="195" spans="1:15" x14ac:dyDescent="0.35">
      <c r="A195" t="str">
        <v>Lighting</v>
      </c>
      <c r="B195" s="7">
        <v>4.0659517942520464E-2</v>
      </c>
      <c r="C195" s="8">
        <v>3.2349591406166389E-3</v>
      </c>
      <c r="D195" s="8">
        <v>3.637423593100142E-2</v>
      </c>
      <c r="E195" s="8">
        <v>1.7802201075344887E-2</v>
      </c>
      <c r="F195" s="8">
        <v>-1.6046370619272304E-2</v>
      </c>
      <c r="G195" s="8">
        <v>1.4177906603251106E-2</v>
      </c>
      <c r="H195" s="8">
        <v>-0.18556823948725457</v>
      </c>
      <c r="I195" s="8">
        <v>-0.18398174429617553</v>
      </c>
      <c r="J195" s="8">
        <v>-4.2266639694123698E-2</v>
      </c>
      <c r="K195" s="8">
        <v>0.29816758832345558</v>
      </c>
      <c r="L195" s="8">
        <v>-2.7964696044858073E-2</v>
      </c>
      <c r="M195" s="8">
        <v>2.9395220433655445E-2</v>
      </c>
      <c r="N195" s="8">
        <v>-8.2282033707010011E-3</v>
      </c>
      <c r="O195" s="9">
        <v>1.2061538814345713E-2</v>
      </c>
    </row>
    <row r="196" spans="1:15" x14ac:dyDescent="0.35">
      <c r="A196" t="str">
        <v>Salesperson Behav</v>
      </c>
      <c r="B196" s="7">
        <v>1.0236291747930622E-2</v>
      </c>
      <c r="C196" s="8">
        <v>-1.2373731406649102E-3</v>
      </c>
      <c r="D196" s="8">
        <v>-1.3688216349201976E-2</v>
      </c>
      <c r="E196" s="8">
        <v>-1.9601154463294856E-3</v>
      </c>
      <c r="F196" s="8">
        <v>-6.4281429730613238E-3</v>
      </c>
      <c r="G196" s="8">
        <v>-7.7792190943277162E-3</v>
      </c>
      <c r="H196" s="8">
        <v>8.7251772065621569E-2</v>
      </c>
      <c r="I196" s="8">
        <v>1.0408400656277683E-3</v>
      </c>
      <c r="J196" s="8">
        <v>-1.9144185278607506E-2</v>
      </c>
      <c r="K196" s="8">
        <v>-2.7964696044858073E-2</v>
      </c>
      <c r="L196" s="8">
        <v>1.1822210086198215E-2</v>
      </c>
      <c r="M196" s="8">
        <v>4.5821672159221394E-4</v>
      </c>
      <c r="N196" s="8">
        <v>-9.7847082686234599E-3</v>
      </c>
      <c r="O196" s="9">
        <v>-5.4702721358246553E-3</v>
      </c>
    </row>
    <row r="197" spans="1:15" x14ac:dyDescent="0.35">
      <c r="A197" t="str">
        <v>Fragrance</v>
      </c>
      <c r="B197" s="7">
        <v>-2.89732668410679E-2</v>
      </c>
      <c r="C197" s="8">
        <v>-5.3781187468631808E-2</v>
      </c>
      <c r="D197" s="8">
        <v>-3.5554170185295442E-3</v>
      </c>
      <c r="E197" s="8">
        <v>1.0748775121765752E-2</v>
      </c>
      <c r="F197" s="8">
        <v>1.9220756425877672E-2</v>
      </c>
      <c r="G197" s="8">
        <v>-4.7279171408107779E-3</v>
      </c>
      <c r="H197" s="8">
        <v>-2.9562247433284283E-2</v>
      </c>
      <c r="I197" s="8">
        <v>-3.8357151141428417E-2</v>
      </c>
      <c r="J197" s="8">
        <v>3.2058068214282393E-2</v>
      </c>
      <c r="K197" s="8">
        <v>2.9395220433655445E-2</v>
      </c>
      <c r="L197" s="8">
        <v>4.5821672159221394E-4</v>
      </c>
      <c r="M197" s="8">
        <v>0.26438997388046515</v>
      </c>
      <c r="N197" s="8">
        <v>-0.24082352609314067</v>
      </c>
      <c r="O197" s="9">
        <v>1.0737591746779351E-2</v>
      </c>
    </row>
    <row r="198" spans="1:15" x14ac:dyDescent="0.35">
      <c r="A198" t="str">
        <v>Trial room</v>
      </c>
      <c r="B198" s="7">
        <v>1.8406123664615442E-2</v>
      </c>
      <c r="C198" s="8">
        <v>-7.3341892548746956E-2</v>
      </c>
      <c r="D198" s="8">
        <v>3.1114382450425637E-2</v>
      </c>
      <c r="E198" s="8">
        <v>2.9106577583084187E-2</v>
      </c>
      <c r="F198" s="8">
        <v>9.0452460060197748E-3</v>
      </c>
      <c r="G198" s="8">
        <v>5.3267528678670462E-3</v>
      </c>
      <c r="H198" s="8">
        <v>-3.5453133027602529E-2</v>
      </c>
      <c r="I198" s="8">
        <v>1.9950409278954445E-2</v>
      </c>
      <c r="J198" s="8">
        <v>-4.0282736251079782E-3</v>
      </c>
      <c r="K198" s="8">
        <v>-8.2282033707010011E-3</v>
      </c>
      <c r="L198" s="8">
        <v>-9.7847082686234599E-3</v>
      </c>
      <c r="M198" s="8">
        <v>-0.24082352609314067</v>
      </c>
      <c r="N198" s="8">
        <v>0.26391645442233835</v>
      </c>
      <c r="O198" s="9">
        <v>1.6329156955483093E-2</v>
      </c>
    </row>
    <row r="199" spans="1:15" x14ac:dyDescent="0.35">
      <c r="A199" t="str">
        <v>Brand Avail</v>
      </c>
      <c r="B199" s="10">
        <v>-5.8553406998919505E-3</v>
      </c>
      <c r="C199" s="11">
        <v>-7.3864241624010174E-2</v>
      </c>
      <c r="D199" s="11">
        <v>1.6189748728221154E-2</v>
      </c>
      <c r="E199" s="11">
        <v>2.3228766519101385E-2</v>
      </c>
      <c r="F199" s="11">
        <v>1.633945482872512E-2</v>
      </c>
      <c r="G199" s="11">
        <v>4.0581752963403384E-4</v>
      </c>
      <c r="H199" s="11">
        <v>-3.7752976456671639E-2</v>
      </c>
      <c r="I199" s="11">
        <v>-1.0340018427750855E-2</v>
      </c>
      <c r="J199" s="11">
        <v>1.6051916410256564E-2</v>
      </c>
      <c r="K199" s="11">
        <v>1.2061538814345713E-2</v>
      </c>
      <c r="L199" s="11">
        <v>-5.4702721358246553E-3</v>
      </c>
      <c r="M199" s="11">
        <v>1.0737591746779351E-2</v>
      </c>
      <c r="N199" s="11">
        <v>1.6329156955483093E-2</v>
      </c>
      <c r="O199" s="12">
        <v>1.5735288668956571E-2</v>
      </c>
    </row>
    <row r="201" spans="1:15" x14ac:dyDescent="0.35">
      <c r="A201" t="s">
        <v>44</v>
      </c>
    </row>
    <row r="203" spans="1:15" x14ac:dyDescent="0.35">
      <c r="B203">
        <v>1</v>
      </c>
      <c r="C203">
        <f>B203+1</f>
        <v>2</v>
      </c>
      <c r="D203">
        <f t="shared" ref="D203:E203" si="14">C203+1</f>
        <v>3</v>
      </c>
      <c r="E203">
        <f t="shared" si="14"/>
        <v>4</v>
      </c>
    </row>
    <row r="204" spans="1:15" x14ac:dyDescent="0.35">
      <c r="A204" t="str">
        <f t="array" ref="A204:A217">TRANSPOSE(Data_v2!D1:Q1)</f>
        <v>Parking</v>
      </c>
      <c r="B204" s="13">
        <f t="array" ref="B204:E217">MMULT(B149:E162,MINVERSE(MMULT(TRANSPOSE(B149:E162),B149:E162)))</f>
        <v>3.2984560567023626E-2</v>
      </c>
      <c r="C204" s="14">
        <v>8.7034264523738192E-3</v>
      </c>
      <c r="D204" s="14">
        <v>-2.912940735774041E-2</v>
      </c>
      <c r="E204" s="15">
        <v>-0.95324811795178599</v>
      </c>
    </row>
    <row r="205" spans="1:15" x14ac:dyDescent="0.35">
      <c r="A205" t="str">
        <v>Music</v>
      </c>
      <c r="B205" s="7">
        <v>0.12287589802325302</v>
      </c>
      <c r="C205" s="8">
        <v>3.3545813135585939E-2</v>
      </c>
      <c r="D205" s="8">
        <v>-0.12327240032536774</v>
      </c>
      <c r="E205" s="9">
        <v>9.1486231607690247E-3</v>
      </c>
    </row>
    <row r="206" spans="1:15" x14ac:dyDescent="0.35">
      <c r="A206" t="str">
        <v>Display</v>
      </c>
      <c r="B206" s="7">
        <v>0.26306687783903604</v>
      </c>
      <c r="C206" s="8">
        <v>2.6913588005971292E-2</v>
      </c>
      <c r="D206" s="8">
        <v>7.4761706619982965E-2</v>
      </c>
      <c r="E206" s="9">
        <v>-5.9070064179800874E-2</v>
      </c>
    </row>
    <row r="207" spans="1:15" x14ac:dyDescent="0.35">
      <c r="A207" t="str">
        <v>Basic Amenities</v>
      </c>
      <c r="B207" s="7">
        <v>0.28432658885538425</v>
      </c>
      <c r="C207" s="8">
        <v>5.8286383970729189E-2</v>
      </c>
      <c r="D207" s="8">
        <v>9.0139130202408296E-2</v>
      </c>
      <c r="E207" s="9">
        <v>-1.5803200991384738E-2</v>
      </c>
    </row>
    <row r="208" spans="1:15" x14ac:dyDescent="0.35">
      <c r="A208" t="str">
        <v>Billing</v>
      </c>
      <c r="B208" s="7">
        <v>0.26954990771485982</v>
      </c>
      <c r="C208" s="8">
        <v>2.6779432776104468E-2</v>
      </c>
      <c r="D208" s="8">
        <v>8.2791673168937624E-2</v>
      </c>
      <c r="E208" s="9">
        <v>-1.9892649547567604E-2</v>
      </c>
    </row>
    <row r="209" spans="1:5" x14ac:dyDescent="0.35">
      <c r="A209" t="str">
        <v>Loyalty</v>
      </c>
      <c r="B209" s="7">
        <v>0.30209466758195025</v>
      </c>
      <c r="C209" s="8">
        <v>4.543425155625417E-2</v>
      </c>
      <c r="D209" s="8">
        <v>5.2071146830406395E-2</v>
      </c>
      <c r="E209" s="9">
        <v>-2.9916088772041834E-2</v>
      </c>
    </row>
    <row r="210" spans="1:5" x14ac:dyDescent="0.35">
      <c r="A210" t="str">
        <v>Location of store</v>
      </c>
      <c r="B210" s="7">
        <v>5.9303194134516957E-2</v>
      </c>
      <c r="C210" s="8">
        <v>-0.10008908281725366</v>
      </c>
      <c r="D210" s="8">
        <v>-2.2209964976713605E-2</v>
      </c>
      <c r="E210" s="9">
        <v>0.13769120087482276</v>
      </c>
    </row>
    <row r="211" spans="1:5" x14ac:dyDescent="0.35">
      <c r="A211" t="str">
        <v>Store Layout</v>
      </c>
      <c r="B211" s="7">
        <v>-5.8586447487616454E-2</v>
      </c>
      <c r="C211" s="8">
        <v>-0.23995224658650219</v>
      </c>
      <c r="D211" s="8">
        <v>-1.3302180159406034E-2</v>
      </c>
      <c r="E211" s="9">
        <v>-0.1528459101090282</v>
      </c>
    </row>
    <row r="212" spans="1:5" x14ac:dyDescent="0.35">
      <c r="A212" t="str">
        <v>Clean</v>
      </c>
      <c r="B212" s="7">
        <v>-2.3473413774767894E-2</v>
      </c>
      <c r="C212" s="8">
        <v>-0.29686383720592263</v>
      </c>
      <c r="D212" s="8">
        <v>4.3239966590399866E-2</v>
      </c>
      <c r="E212" s="9">
        <v>-2.3582915770888637E-2</v>
      </c>
    </row>
    <row r="213" spans="1:5" x14ac:dyDescent="0.35">
      <c r="A213" t="str">
        <v>Lighting</v>
      </c>
      <c r="B213" s="7">
        <v>-5.2246276993183231E-2</v>
      </c>
      <c r="C213" s="8">
        <v>-0.29613810499182619</v>
      </c>
      <c r="D213" s="8">
        <v>1.9082096622419019E-2</v>
      </c>
      <c r="E213" s="9">
        <v>0.14067034334912465</v>
      </c>
    </row>
    <row r="214" spans="1:5" x14ac:dyDescent="0.35">
      <c r="A214" t="str">
        <v>Salesperson Behav</v>
      </c>
      <c r="B214" s="7">
        <v>-2.7820495557243488E-2</v>
      </c>
      <c r="C214" s="8">
        <v>-0.33425836757596189</v>
      </c>
      <c r="D214" s="8">
        <v>1.1574084556797684E-2</v>
      </c>
      <c r="E214" s="9">
        <v>3.8629668929379586E-2</v>
      </c>
    </row>
    <row r="215" spans="1:5" x14ac:dyDescent="0.35">
      <c r="A215" t="str">
        <v>Fragrance</v>
      </c>
      <c r="B215" s="7">
        <v>-6.6037649231950768E-2</v>
      </c>
      <c r="C215" s="8">
        <v>2.7255059754251132E-2</v>
      </c>
      <c r="D215" s="8">
        <v>-0.34859915388659496</v>
      </c>
      <c r="E215" s="9">
        <v>-8.5946719863949111E-2</v>
      </c>
    </row>
    <row r="216" spans="1:5" x14ac:dyDescent="0.35">
      <c r="A216" t="str">
        <v>Trial room</v>
      </c>
      <c r="B216" s="7">
        <v>-9.1094221950122567E-2</v>
      </c>
      <c r="C216" s="8">
        <v>-2.7232326451950449E-4</v>
      </c>
      <c r="D216" s="8">
        <v>-0.34824631355796326</v>
      </c>
      <c r="E216" s="9">
        <v>3.7783491233250199E-2</v>
      </c>
    </row>
    <row r="217" spans="1:5" x14ac:dyDescent="0.35">
      <c r="A217" t="str">
        <v>Brand Avail</v>
      </c>
      <c r="B217" s="10">
        <v>-9.1305804285339631E-2</v>
      </c>
      <c r="C217" s="11">
        <v>1.5494178662813886E-2</v>
      </c>
      <c r="D217" s="11">
        <v>-0.40427377545977217</v>
      </c>
      <c r="E217" s="12">
        <v>-2.7223278717005594E-2</v>
      </c>
    </row>
    <row r="219" spans="1:5" x14ac:dyDescent="0.35">
      <c r="A219" t="s">
        <v>45</v>
      </c>
    </row>
    <row r="221" spans="1:5" x14ac:dyDescent="0.35">
      <c r="B221">
        <v>1</v>
      </c>
      <c r="C221">
        <f>B221+1</f>
        <v>2</v>
      </c>
      <c r="D221">
        <f t="shared" ref="D221:E221" si="15">C221+1</f>
        <v>3</v>
      </c>
      <c r="E221">
        <f t="shared" si="15"/>
        <v>4</v>
      </c>
    </row>
    <row r="222" spans="1:5" x14ac:dyDescent="0.35">
      <c r="A222" t="str">
        <f t="array" ref="A222:A235">TRANSPOSE(Data_v2!D1:Q1)</f>
        <v>Parking</v>
      </c>
      <c r="B222" s="13">
        <f t="array" ref="B222:E235">TRANSPOSE(MMULT(MINVERSE(MMULT(TRANSPOSE(B149:E162),MMULT(MINVERSE([1]!DIAGONAL(H130:H143)),B149:E162))),MMULT(TRANSPOSE(B149:E162),MINVERSE([1]!DIAGONAL(H130:H143)))))</f>
        <v>2.090264154655657E-2</v>
      </c>
      <c r="C222" s="14">
        <v>-8.0315650879610283E-3</v>
      </c>
      <c r="D222" s="14">
        <v>-2.2723491435878044E-2</v>
      </c>
      <c r="E222" s="15">
        <v>-1.0206805256730347</v>
      </c>
    </row>
    <row r="223" spans="1:5" x14ac:dyDescent="0.35">
      <c r="A223" t="str">
        <v>Music</v>
      </c>
      <c r="B223" s="7">
        <v>5.4629955590293523E-3</v>
      </c>
      <c r="C223" s="8">
        <v>2.6219116048142965E-3</v>
      </c>
      <c r="D223" s="8">
        <v>-1.1964437045288595E-2</v>
      </c>
      <c r="E223" s="9">
        <v>2.7211939151640134E-3</v>
      </c>
    </row>
    <row r="224" spans="1:5" x14ac:dyDescent="0.35">
      <c r="A224" t="str">
        <v>Display</v>
      </c>
      <c r="B224" s="7">
        <v>1.9338363702980147E-2</v>
      </c>
      <c r="C224" s="8">
        <v>1.9523420244515826E-3</v>
      </c>
      <c r="D224" s="8">
        <v>6.8809220506441593E-3</v>
      </c>
      <c r="E224" s="9">
        <v>-6.2021516421586955E-3</v>
      </c>
    </row>
    <row r="225" spans="1:5" x14ac:dyDescent="0.35">
      <c r="A225" t="str">
        <v>Basic Amenities</v>
      </c>
      <c r="B225" s="7">
        <v>2.4277923896748578E-2</v>
      </c>
      <c r="C225" s="8">
        <v>6.1389525977418279E-3</v>
      </c>
      <c r="D225" s="8">
        <v>9.7924806347152483E-3</v>
      </c>
      <c r="E225" s="9">
        <v>5.1035112000801311E-4</v>
      </c>
    </row>
    <row r="226" spans="1:5" x14ac:dyDescent="0.35">
      <c r="A226" t="str">
        <v>Billing</v>
      </c>
      <c r="B226" s="7">
        <v>2.2100047387867101E-2</v>
      </c>
      <c r="C226" s="8">
        <v>2.2152952728049799E-3</v>
      </c>
      <c r="D226" s="8">
        <v>8.6499773434458634E-3</v>
      </c>
      <c r="E226" s="9">
        <v>-5.3359173362908796E-4</v>
      </c>
    </row>
    <row r="227" spans="1:5" x14ac:dyDescent="0.35">
      <c r="A227" t="str">
        <v>Loyalty</v>
      </c>
      <c r="B227" s="7">
        <v>1.0489907654611796</v>
      </c>
      <c r="C227" s="8">
        <v>0.18902378681648851</v>
      </c>
      <c r="D227" s="8">
        <v>0.18169543855806863</v>
      </c>
      <c r="E227" s="9">
        <v>-6.1188078040732868E-2</v>
      </c>
    </row>
    <row r="228" spans="1:5" x14ac:dyDescent="0.35">
      <c r="A228" t="str">
        <v>Location of store</v>
      </c>
      <c r="B228" s="7">
        <v>1.4929170335583255E-3</v>
      </c>
      <c r="C228" s="8">
        <v>-5.0940653386155454E-3</v>
      </c>
      <c r="D228" s="8">
        <v>-1.5731868160311405E-3</v>
      </c>
      <c r="E228" s="9">
        <v>9.6219119767051043E-3</v>
      </c>
    </row>
    <row r="229" spans="1:5" x14ac:dyDescent="0.35">
      <c r="A229" t="str">
        <v>Store Layout</v>
      </c>
      <c r="B229" s="7">
        <v>-3.569892283589368E-3</v>
      </c>
      <c r="C229" s="8">
        <v>-1.6723477667125012E-2</v>
      </c>
      <c r="D229" s="8">
        <v>-6.4438617295886353E-4</v>
      </c>
      <c r="E229" s="9">
        <v>-1.5730250931275704E-2</v>
      </c>
    </row>
    <row r="230" spans="1:5" x14ac:dyDescent="0.35">
      <c r="A230" t="str">
        <v>Clean</v>
      </c>
      <c r="B230" s="7">
        <v>-3.6177546648948457E-3</v>
      </c>
      <c r="C230" s="8">
        <v>-3.9711641339073289E-2</v>
      </c>
      <c r="D230" s="8">
        <v>6.7339265752608124E-3</v>
      </c>
      <c r="E230" s="9">
        <v>-7.502942609262226E-3</v>
      </c>
    </row>
    <row r="231" spans="1:5" x14ac:dyDescent="0.35">
      <c r="A231" t="str">
        <v>Lighting</v>
      </c>
      <c r="B231" s="7">
        <v>-5.7787268991937634E-3</v>
      </c>
      <c r="C231" s="8">
        <v>-3.4146337619159327E-2</v>
      </c>
      <c r="D231" s="8">
        <v>2.8542635714550292E-3</v>
      </c>
      <c r="E231" s="9">
        <v>1.9192185896209329E-2</v>
      </c>
    </row>
    <row r="232" spans="1:5" x14ac:dyDescent="0.35">
      <c r="A232" t="str">
        <v>Salesperson Behav</v>
      </c>
      <c r="B232" s="7">
        <v>-0.10585878632605164</v>
      </c>
      <c r="C232" s="8">
        <v>-0.98077810583195368</v>
      </c>
      <c r="D232" s="8">
        <v>4.3721175515358965E-2</v>
      </c>
      <c r="E232" s="9">
        <v>7.903831455150466E-2</v>
      </c>
    </row>
    <row r="233" spans="1:5" x14ac:dyDescent="0.35">
      <c r="A233" t="str">
        <v>Fragrance</v>
      </c>
      <c r="B233" s="7">
        <v>-1.0265828825204154E-2</v>
      </c>
      <c r="C233" s="8">
        <v>4.2407177232261601E-3</v>
      </c>
      <c r="D233" s="8">
        <v>-5.0684854085174813E-2</v>
      </c>
      <c r="E233" s="9">
        <v>-1.3128840213106729E-2</v>
      </c>
    </row>
    <row r="234" spans="1:5" x14ac:dyDescent="0.35">
      <c r="A234" t="str">
        <v>Trial room</v>
      </c>
      <c r="B234" s="7">
        <v>-1.274224051703295E-2</v>
      </c>
      <c r="C234" s="8">
        <v>1.0134993146696341E-3</v>
      </c>
      <c r="D234" s="8">
        <v>-5.0581232044361595E-2</v>
      </c>
      <c r="E234" s="9">
        <v>8.3324641031657307E-3</v>
      </c>
    </row>
    <row r="235" spans="1:5" x14ac:dyDescent="0.35">
      <c r="A235" t="str">
        <v>Brand Avail</v>
      </c>
      <c r="B235" s="10">
        <v>-0.22429761573638532</v>
      </c>
      <c r="C235" s="11">
        <v>5.0884806082198572E-2</v>
      </c>
      <c r="D235" s="11">
        <v>-0.98623078321948687</v>
      </c>
      <c r="E235" s="12">
        <v>-4.4807040662137448E-2</v>
      </c>
    </row>
    <row r="237" spans="1:5" x14ac:dyDescent="0.35">
      <c r="A237" t="s">
        <v>46</v>
      </c>
    </row>
    <row r="239" spans="1:5" x14ac:dyDescent="0.35">
      <c r="B239" s="13">
        <f t="array" ref="B239:E242">MMULT(MMULT(TRANSPOSE(B149:E162),MMULT(MINVERSE([1]!DIAGONAL(H130:H143)),B14:O27)),MMULT(MINVERSE([1]!DIAGONAL(H130:H143)),B149:E162))</f>
        <v>26694.128373485062</v>
      </c>
      <c r="C239" s="14">
        <v>-9151.8514264730657</v>
      </c>
      <c r="D239" s="14">
        <v>-11619.484898090399</v>
      </c>
      <c r="E239" s="15">
        <v>1204.439673352583</v>
      </c>
    </row>
    <row r="240" spans="1:5" x14ac:dyDescent="0.35">
      <c r="B240" s="7">
        <v>-9151.8514264730675</v>
      </c>
      <c r="C240" s="8">
        <v>9316.4243108925184</v>
      </c>
      <c r="D240" s="8">
        <v>4396.8704069953692</v>
      </c>
      <c r="E240" s="9">
        <v>-276.33174381388505</v>
      </c>
    </row>
    <row r="241" spans="1:5" x14ac:dyDescent="0.35">
      <c r="B241" s="7">
        <v>-11619.484898090401</v>
      </c>
      <c r="C241" s="8">
        <v>4396.8704069953692</v>
      </c>
      <c r="D241" s="8">
        <v>8292.6754584020255</v>
      </c>
      <c r="E241" s="9">
        <v>-670.0741605551807</v>
      </c>
    </row>
    <row r="242" spans="1:5" x14ac:dyDescent="0.35">
      <c r="B242" s="10">
        <v>1204.4396733525832</v>
      </c>
      <c r="C242" s="11">
        <v>-276.33174381388505</v>
      </c>
      <c r="D242" s="11">
        <v>-670.0741605551807</v>
      </c>
      <c r="E242" s="12">
        <v>550.49111273592587</v>
      </c>
    </row>
    <row r="244" spans="1:5" x14ac:dyDescent="0.35">
      <c r="B244">
        <v>1</v>
      </c>
      <c r="C244">
        <f>B244+1</f>
        <v>2</v>
      </c>
      <c r="D244">
        <f t="shared" ref="D244:E244" si="16">C244+1</f>
        <v>3</v>
      </c>
      <c r="E244">
        <f t="shared" si="16"/>
        <v>4</v>
      </c>
    </row>
    <row r="245" spans="1:5" x14ac:dyDescent="0.35">
      <c r="A245" t="str">
        <f t="array" ref="A245:A258">TRANSPOSE(Data_v2!D1:Q1)</f>
        <v>Parking</v>
      </c>
      <c r="B245" s="13">
        <f t="array" ref="B245:E258">TRANSPOSE(MMULT(MINVERSE([1]!MSQRT(B239:E242)),MMULT(TRANSPOSE(B149:E162),MINVERSE([1]!DIAGONAL(H130:H143)))))</f>
        <v>2.2092179236900437E-2</v>
      </c>
      <c r="C245" s="14">
        <v>-5.4596100387667747E-3</v>
      </c>
      <c r="D245" s="14">
        <v>-2.2493730915347326E-2</v>
      </c>
      <c r="E245" s="15">
        <v>-1.0037635033385479</v>
      </c>
    </row>
    <row r="246" spans="1:5" x14ac:dyDescent="0.35">
      <c r="A246" t="str">
        <v>Music</v>
      </c>
      <c r="B246" s="7">
        <v>5.4478978418980627E-3</v>
      </c>
      <c r="C246" s="8">
        <v>2.5350226827542009E-3</v>
      </c>
      <c r="D246" s="8">
        <v>-1.1880614096677211E-2</v>
      </c>
      <c r="E246" s="9">
        <v>2.587671558857166E-3</v>
      </c>
    </row>
    <row r="247" spans="1:5" x14ac:dyDescent="0.35">
      <c r="A247" t="str">
        <v>Display</v>
      </c>
      <c r="B247" s="7">
        <v>1.9243574533048431E-2</v>
      </c>
      <c r="C247" s="8">
        <v>1.870396528900329E-3</v>
      </c>
      <c r="D247" s="8">
        <v>6.8003661507839248E-3</v>
      </c>
      <c r="E247" s="9">
        <v>-6.2379620503120511E-3</v>
      </c>
    </row>
    <row r="248" spans="1:5" x14ac:dyDescent="0.35">
      <c r="A248" t="str">
        <v>Basic Amenities</v>
      </c>
      <c r="B248" s="7">
        <v>2.4135860424018867E-2</v>
      </c>
      <c r="C248" s="8">
        <v>5.9940585081128131E-3</v>
      </c>
      <c r="D248" s="8">
        <v>9.6871478413638641E-3</v>
      </c>
      <c r="E248" s="9">
        <v>3.0140976140834771E-4</v>
      </c>
    </row>
    <row r="249" spans="1:5" x14ac:dyDescent="0.35">
      <c r="A249" t="str">
        <v>Billing</v>
      </c>
      <c r="B249" s="7">
        <v>2.1982626196918948E-2</v>
      </c>
      <c r="C249" s="8">
        <v>2.1066154915365073E-3</v>
      </c>
      <c r="D249" s="8">
        <v>8.5513268333248117E-3</v>
      </c>
      <c r="E249" s="9">
        <v>-6.8209935068953842E-4</v>
      </c>
    </row>
    <row r="250" spans="1:5" x14ac:dyDescent="0.35">
      <c r="A250" t="str">
        <v>Loyalty</v>
      </c>
      <c r="B250" s="7">
        <v>1.0435886628430244</v>
      </c>
      <c r="C250" s="8">
        <v>0.182791013987881</v>
      </c>
      <c r="D250" s="8">
        <v>0.1788498346515941</v>
      </c>
      <c r="E250" s="9">
        <v>-6.8816296834343149E-2</v>
      </c>
    </row>
    <row r="251" spans="1:5" x14ac:dyDescent="0.35">
      <c r="A251" t="str">
        <v>Location of store</v>
      </c>
      <c r="B251" s="7">
        <v>1.4930287184213077E-3</v>
      </c>
      <c r="C251" s="8">
        <v>-5.0998264295832015E-3</v>
      </c>
      <c r="D251" s="8">
        <v>-1.5722486537634822E-3</v>
      </c>
      <c r="E251" s="9">
        <v>9.4851750556577043E-3</v>
      </c>
    </row>
    <row r="252" spans="1:5" x14ac:dyDescent="0.35">
      <c r="A252" t="str">
        <v>Store Layout</v>
      </c>
      <c r="B252" s="7">
        <v>-3.4835038101635094E-3</v>
      </c>
      <c r="C252" s="8">
        <v>-1.6558586646817506E-2</v>
      </c>
      <c r="D252" s="8">
        <v>-6.5595124327034841E-4</v>
      </c>
      <c r="E252" s="9">
        <v>-1.5315733562906043E-2</v>
      </c>
    </row>
    <row r="253" spans="1:5" x14ac:dyDescent="0.35">
      <c r="A253" t="str">
        <v>Clean</v>
      </c>
      <c r="B253" s="7">
        <v>-3.4833974615331212E-3</v>
      </c>
      <c r="C253" s="8">
        <v>-3.9402371225008712E-2</v>
      </c>
      <c r="D253" s="8">
        <v>6.6333426910692699E-3</v>
      </c>
      <c r="E253" s="9">
        <v>-7.0334796846321362E-3</v>
      </c>
    </row>
    <row r="254" spans="1:5" x14ac:dyDescent="0.35">
      <c r="A254" t="str">
        <v>Lighting</v>
      </c>
      <c r="B254" s="7">
        <v>-5.6772038188667578E-3</v>
      </c>
      <c r="C254" s="8">
        <v>-3.3941884536090691E-2</v>
      </c>
      <c r="D254" s="8">
        <v>2.7915574630524706E-3</v>
      </c>
      <c r="E254" s="9">
        <v>1.9179686792320613E-2</v>
      </c>
    </row>
    <row r="255" spans="1:5" x14ac:dyDescent="0.35">
      <c r="A255" t="str">
        <v>Salesperson Behav</v>
      </c>
      <c r="B255" s="7">
        <v>-0.10257821831273754</v>
      </c>
      <c r="C255" s="8">
        <v>-0.97409118286303042</v>
      </c>
      <c r="D255" s="8">
        <v>4.2154507918630693E-2</v>
      </c>
      <c r="E255" s="9">
        <v>8.6044379662582091E-2</v>
      </c>
    </row>
    <row r="256" spans="1:5" x14ac:dyDescent="0.35">
      <c r="A256" t="str">
        <v>Fragrance</v>
      </c>
      <c r="B256" s="7">
        <v>-1.013310270153482E-2</v>
      </c>
      <c r="C256" s="8">
        <v>4.1629754058007716E-3</v>
      </c>
      <c r="D256" s="8">
        <v>-5.0280869893285125E-2</v>
      </c>
      <c r="E256" s="9">
        <v>-1.2986670042066505E-2</v>
      </c>
    </row>
    <row r="257" spans="1:5" x14ac:dyDescent="0.35">
      <c r="A257" t="str">
        <v>Trial room</v>
      </c>
      <c r="B257" s="7">
        <v>-1.2614641443097027E-2</v>
      </c>
      <c r="C257" s="8">
        <v>9.131765553738653E-4</v>
      </c>
      <c r="D257" s="8">
        <v>-5.0180733639593689E-2</v>
      </c>
      <c r="E257" s="9">
        <v>8.1586931983537343E-3</v>
      </c>
    </row>
    <row r="258" spans="1:5" x14ac:dyDescent="0.35">
      <c r="A258" t="str">
        <v>Brand Avail</v>
      </c>
      <c r="B258" s="10">
        <v>-0.22176273921141032</v>
      </c>
      <c r="C258" s="11">
        <v>4.9148608796631271E-2</v>
      </c>
      <c r="D258" s="11">
        <v>-0.9783961606507755</v>
      </c>
      <c r="E258" s="12">
        <v>-4.5142852221768628E-2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1"/>
  <sheetViews>
    <sheetView workbookViewId="0">
      <selection activeCell="A15" sqref="A15"/>
    </sheetView>
  </sheetViews>
  <sheetFormatPr defaultRowHeight="14.5" x14ac:dyDescent="0.35"/>
  <sheetData>
    <row r="1" spans="1:17" x14ac:dyDescent="0.35">
      <c r="A1" t="s">
        <v>0</v>
      </c>
      <c r="B1" t="s">
        <v>1</v>
      </c>
      <c r="C1" t="s">
        <v>2</v>
      </c>
      <c r="D1" t="s">
        <v>10</v>
      </c>
      <c r="E1" t="s">
        <v>9</v>
      </c>
      <c r="F1" t="s">
        <v>15</v>
      </c>
      <c r="G1" t="s">
        <v>16</v>
      </c>
      <c r="H1" t="s">
        <v>17</v>
      </c>
      <c r="I1" t="s">
        <v>18</v>
      </c>
      <c r="J1" t="s">
        <v>8</v>
      </c>
      <c r="K1" t="s">
        <v>11</v>
      </c>
      <c r="L1" t="s">
        <v>12</v>
      </c>
      <c r="M1" t="s">
        <v>14</v>
      </c>
      <c r="N1" t="s">
        <v>19</v>
      </c>
      <c r="O1" t="s">
        <v>13</v>
      </c>
      <c r="P1" t="s">
        <v>20</v>
      </c>
      <c r="Q1" t="s">
        <v>21</v>
      </c>
    </row>
    <row r="2" spans="1:17" x14ac:dyDescent="0.35">
      <c r="A2" t="s">
        <v>3</v>
      </c>
      <c r="B2" t="s">
        <v>4</v>
      </c>
      <c r="C2" s="3">
        <v>1</v>
      </c>
      <c r="D2" s="3">
        <v>3</v>
      </c>
      <c r="E2" s="3">
        <v>3</v>
      </c>
      <c r="F2" s="3">
        <v>4</v>
      </c>
      <c r="G2" s="3">
        <v>4</v>
      </c>
      <c r="H2" s="3">
        <v>4</v>
      </c>
      <c r="I2" s="2">
        <v>3.75</v>
      </c>
      <c r="J2" s="3">
        <v>5</v>
      </c>
      <c r="K2" s="3">
        <v>6</v>
      </c>
      <c r="L2" s="3">
        <v>6</v>
      </c>
      <c r="M2" s="3">
        <v>7</v>
      </c>
      <c r="N2" s="2">
        <v>6</v>
      </c>
      <c r="O2" s="3">
        <v>1</v>
      </c>
      <c r="P2" s="3">
        <v>1</v>
      </c>
      <c r="Q2" s="1">
        <v>1</v>
      </c>
    </row>
    <row r="3" spans="1:17" x14ac:dyDescent="0.35">
      <c r="A3" t="s">
        <v>3</v>
      </c>
      <c r="B3" t="s">
        <v>4</v>
      </c>
      <c r="C3" s="3">
        <v>1</v>
      </c>
      <c r="D3" s="3">
        <v>4</v>
      </c>
      <c r="E3" s="3">
        <v>5</v>
      </c>
      <c r="F3" s="3">
        <v>5</v>
      </c>
      <c r="G3" s="3">
        <v>5</v>
      </c>
      <c r="H3" s="3">
        <v>5</v>
      </c>
      <c r="I3" s="2">
        <v>5</v>
      </c>
      <c r="J3" s="3">
        <v>5</v>
      </c>
      <c r="K3" s="3">
        <v>6</v>
      </c>
      <c r="L3" s="3">
        <v>5</v>
      </c>
      <c r="M3" s="3">
        <v>6</v>
      </c>
      <c r="N3" s="2">
        <v>5.5</v>
      </c>
      <c r="O3" s="3">
        <v>7</v>
      </c>
      <c r="P3" s="3">
        <v>6</v>
      </c>
      <c r="Q3" s="1">
        <v>6.5</v>
      </c>
    </row>
    <row r="4" spans="1:17" x14ac:dyDescent="0.35">
      <c r="A4" t="s">
        <v>3</v>
      </c>
      <c r="B4" t="s">
        <v>4</v>
      </c>
      <c r="C4" s="3">
        <v>1</v>
      </c>
      <c r="D4" s="3">
        <v>4</v>
      </c>
      <c r="E4" s="3">
        <v>1</v>
      </c>
      <c r="F4" s="3">
        <v>1</v>
      </c>
      <c r="G4" s="3">
        <v>1</v>
      </c>
      <c r="H4" s="3">
        <v>1</v>
      </c>
      <c r="I4" s="2">
        <v>1</v>
      </c>
      <c r="J4" s="3">
        <v>1</v>
      </c>
      <c r="K4" s="3">
        <v>4</v>
      </c>
      <c r="L4" s="3">
        <v>4</v>
      </c>
      <c r="M4" s="3">
        <v>4</v>
      </c>
      <c r="N4" s="2">
        <v>3.25</v>
      </c>
      <c r="O4" s="3">
        <v>4</v>
      </c>
      <c r="P4" s="3">
        <v>1</v>
      </c>
      <c r="Q4" s="1">
        <v>2.5</v>
      </c>
    </row>
    <row r="5" spans="1:17" x14ac:dyDescent="0.35">
      <c r="A5" t="s">
        <v>3</v>
      </c>
      <c r="B5" t="s">
        <v>4</v>
      </c>
      <c r="C5" s="3">
        <v>1</v>
      </c>
      <c r="D5" s="3">
        <v>3</v>
      </c>
      <c r="E5" s="3">
        <v>1</v>
      </c>
      <c r="F5" s="3">
        <v>2</v>
      </c>
      <c r="G5" s="3">
        <v>2</v>
      </c>
      <c r="H5" s="3">
        <v>2</v>
      </c>
      <c r="I5" s="2">
        <v>1.75</v>
      </c>
      <c r="J5" s="3">
        <v>5</v>
      </c>
      <c r="K5" s="3">
        <v>5</v>
      </c>
      <c r="L5" s="3">
        <v>7</v>
      </c>
      <c r="M5" s="3">
        <v>6</v>
      </c>
      <c r="N5" s="2">
        <v>5.75</v>
      </c>
      <c r="O5" s="3">
        <v>1</v>
      </c>
      <c r="P5" s="3">
        <v>1</v>
      </c>
      <c r="Q5" s="1">
        <v>1</v>
      </c>
    </row>
    <row r="6" spans="1:17" x14ac:dyDescent="0.35">
      <c r="A6" t="s">
        <v>5</v>
      </c>
      <c r="B6" t="s">
        <v>6</v>
      </c>
      <c r="C6" s="3">
        <v>0</v>
      </c>
      <c r="D6" s="3">
        <v>2</v>
      </c>
      <c r="E6" s="3">
        <v>1</v>
      </c>
      <c r="F6" s="3">
        <v>5</v>
      </c>
      <c r="G6" s="3">
        <v>5</v>
      </c>
      <c r="H6" s="3">
        <v>4</v>
      </c>
      <c r="I6" s="2">
        <v>3.75</v>
      </c>
      <c r="J6" s="3">
        <v>1</v>
      </c>
      <c r="K6" s="3">
        <v>5</v>
      </c>
      <c r="L6" s="3">
        <v>6</v>
      </c>
      <c r="M6" s="3">
        <v>5</v>
      </c>
      <c r="N6" s="2">
        <v>4.25</v>
      </c>
      <c r="O6" s="3">
        <v>1</v>
      </c>
      <c r="P6" s="3">
        <v>1</v>
      </c>
      <c r="Q6" s="1">
        <v>1</v>
      </c>
    </row>
    <row r="7" spans="1:17" x14ac:dyDescent="0.35">
      <c r="A7" t="s">
        <v>3</v>
      </c>
      <c r="B7" t="s">
        <v>6</v>
      </c>
      <c r="C7" s="3">
        <v>1</v>
      </c>
      <c r="D7" s="3">
        <v>2</v>
      </c>
      <c r="E7" s="3">
        <v>1</v>
      </c>
      <c r="F7" s="3">
        <v>1</v>
      </c>
      <c r="G7" s="3">
        <v>1</v>
      </c>
      <c r="H7" s="3">
        <v>1</v>
      </c>
      <c r="I7" s="2">
        <v>1</v>
      </c>
      <c r="J7" s="3">
        <v>5</v>
      </c>
      <c r="K7" s="3">
        <v>7</v>
      </c>
      <c r="L7" s="3">
        <v>5</v>
      </c>
      <c r="M7" s="3">
        <v>6</v>
      </c>
      <c r="N7" s="2">
        <v>5.75</v>
      </c>
      <c r="O7" s="3">
        <v>6</v>
      </c>
      <c r="P7" s="3">
        <v>7</v>
      </c>
      <c r="Q7" s="1">
        <v>6.5</v>
      </c>
    </row>
    <row r="8" spans="1:17" x14ac:dyDescent="0.35">
      <c r="A8" t="s">
        <v>5</v>
      </c>
      <c r="B8" t="s">
        <v>4</v>
      </c>
      <c r="C8" s="3">
        <v>0</v>
      </c>
      <c r="D8" s="3">
        <v>3</v>
      </c>
      <c r="E8" s="3">
        <v>1</v>
      </c>
      <c r="F8" s="3">
        <v>2</v>
      </c>
      <c r="G8" s="3">
        <v>2</v>
      </c>
      <c r="H8" s="3">
        <v>1</v>
      </c>
      <c r="I8" s="2">
        <v>1.5</v>
      </c>
      <c r="J8" s="3">
        <v>1</v>
      </c>
      <c r="K8" s="3">
        <v>4</v>
      </c>
      <c r="L8" s="3">
        <v>6</v>
      </c>
      <c r="M8" s="3">
        <v>6</v>
      </c>
      <c r="N8" s="2">
        <v>4.25</v>
      </c>
      <c r="O8" s="3">
        <v>1</v>
      </c>
      <c r="P8" s="3">
        <v>1</v>
      </c>
      <c r="Q8" s="1">
        <v>1</v>
      </c>
    </row>
    <row r="9" spans="1:17" x14ac:dyDescent="0.35">
      <c r="A9" t="s">
        <v>3</v>
      </c>
      <c r="B9" t="s">
        <v>4</v>
      </c>
      <c r="C9" s="3">
        <v>1</v>
      </c>
      <c r="D9" s="3">
        <v>4</v>
      </c>
      <c r="E9" s="3">
        <v>1</v>
      </c>
      <c r="F9" s="3">
        <v>1</v>
      </c>
      <c r="G9" s="3">
        <v>1</v>
      </c>
      <c r="H9" s="3">
        <v>1</v>
      </c>
      <c r="I9" s="2">
        <v>1</v>
      </c>
      <c r="J9" s="3">
        <v>1</v>
      </c>
      <c r="K9" s="3">
        <v>7</v>
      </c>
      <c r="L9" s="3">
        <v>7</v>
      </c>
      <c r="M9" s="3">
        <v>7</v>
      </c>
      <c r="N9" s="2">
        <v>5.5</v>
      </c>
      <c r="O9" s="3">
        <v>1</v>
      </c>
      <c r="P9" s="3">
        <v>1</v>
      </c>
      <c r="Q9" s="1">
        <v>1</v>
      </c>
    </row>
    <row r="10" spans="1:17" x14ac:dyDescent="0.35">
      <c r="A10" t="s">
        <v>3</v>
      </c>
      <c r="B10" t="s">
        <v>4</v>
      </c>
      <c r="C10" s="3">
        <v>1</v>
      </c>
      <c r="D10" s="3">
        <v>2</v>
      </c>
      <c r="E10" s="3">
        <v>1</v>
      </c>
      <c r="F10" s="3">
        <v>4</v>
      </c>
      <c r="G10" s="3">
        <v>5</v>
      </c>
      <c r="H10" s="3">
        <v>5</v>
      </c>
      <c r="I10" s="2">
        <v>3.75</v>
      </c>
      <c r="J10" s="3">
        <v>4</v>
      </c>
      <c r="K10" s="3">
        <v>7</v>
      </c>
      <c r="L10" s="3">
        <v>6</v>
      </c>
      <c r="M10" s="3">
        <v>4</v>
      </c>
      <c r="N10" s="2">
        <v>5.25</v>
      </c>
      <c r="O10" s="3">
        <v>5</v>
      </c>
      <c r="P10" s="3">
        <v>1</v>
      </c>
      <c r="Q10" s="1">
        <v>3</v>
      </c>
    </row>
    <row r="11" spans="1:17" x14ac:dyDescent="0.35">
      <c r="A11" t="s">
        <v>5</v>
      </c>
      <c r="B11" t="s">
        <v>6</v>
      </c>
      <c r="C11" s="3">
        <v>0</v>
      </c>
      <c r="D11" s="3">
        <v>2</v>
      </c>
      <c r="E11" s="3">
        <v>4</v>
      </c>
      <c r="F11" s="3">
        <v>4</v>
      </c>
      <c r="G11" s="3">
        <v>4</v>
      </c>
      <c r="H11" s="3">
        <v>1</v>
      </c>
      <c r="I11" s="2">
        <v>3.25</v>
      </c>
      <c r="J11" s="3">
        <v>4</v>
      </c>
      <c r="K11" s="3">
        <v>4</v>
      </c>
      <c r="L11" s="3">
        <v>4</v>
      </c>
      <c r="M11" s="3">
        <v>4</v>
      </c>
      <c r="N11" s="2">
        <v>4</v>
      </c>
      <c r="O11" s="3">
        <v>7</v>
      </c>
      <c r="P11" s="3">
        <v>4</v>
      </c>
      <c r="Q11" s="1">
        <v>5.5</v>
      </c>
    </row>
    <row r="12" spans="1:17" x14ac:dyDescent="0.35">
      <c r="A12" t="s">
        <v>3</v>
      </c>
      <c r="B12" t="s">
        <v>7</v>
      </c>
      <c r="C12" s="3">
        <v>1</v>
      </c>
      <c r="D12" s="3">
        <v>4</v>
      </c>
      <c r="E12" s="3">
        <v>1</v>
      </c>
      <c r="F12" s="3">
        <v>1</v>
      </c>
      <c r="G12" s="3">
        <v>1</v>
      </c>
      <c r="H12" s="3">
        <v>1</v>
      </c>
      <c r="I12" s="2">
        <v>1</v>
      </c>
      <c r="J12" s="3">
        <v>1</v>
      </c>
      <c r="K12" s="3">
        <v>2</v>
      </c>
      <c r="L12" s="3">
        <v>1</v>
      </c>
      <c r="M12" s="3">
        <v>1</v>
      </c>
      <c r="N12" s="2">
        <v>1.25</v>
      </c>
      <c r="O12" s="3">
        <v>1</v>
      </c>
      <c r="P12" s="3">
        <v>1</v>
      </c>
      <c r="Q12" s="1">
        <v>1</v>
      </c>
    </row>
    <row r="13" spans="1:17" x14ac:dyDescent="0.35">
      <c r="A13" t="s">
        <v>3</v>
      </c>
      <c r="B13" t="s">
        <v>4</v>
      </c>
      <c r="C13" s="3">
        <v>1</v>
      </c>
      <c r="D13" s="3">
        <v>4</v>
      </c>
      <c r="E13" s="3">
        <v>1</v>
      </c>
      <c r="F13" s="3">
        <v>3</v>
      </c>
      <c r="G13" s="3">
        <v>1</v>
      </c>
      <c r="H13" s="3">
        <v>2</v>
      </c>
      <c r="I13" s="2">
        <v>1.75</v>
      </c>
      <c r="J13" s="3">
        <v>5</v>
      </c>
      <c r="K13" s="3">
        <v>3</v>
      </c>
      <c r="L13" s="3">
        <v>5</v>
      </c>
      <c r="M13" s="3">
        <v>4</v>
      </c>
      <c r="N13" s="2">
        <v>4.25</v>
      </c>
      <c r="O13" s="3">
        <v>2</v>
      </c>
      <c r="P13" s="3">
        <v>1</v>
      </c>
      <c r="Q13" s="1">
        <v>1.5</v>
      </c>
    </row>
    <row r="14" spans="1:17" x14ac:dyDescent="0.35">
      <c r="A14" t="s">
        <v>3</v>
      </c>
      <c r="B14" t="s">
        <v>4</v>
      </c>
      <c r="C14" s="3">
        <v>1</v>
      </c>
      <c r="D14" s="3">
        <v>3</v>
      </c>
      <c r="E14" s="3">
        <v>2</v>
      </c>
      <c r="F14" s="3">
        <v>2</v>
      </c>
      <c r="G14" s="3">
        <v>4</v>
      </c>
      <c r="H14" s="3">
        <v>4</v>
      </c>
      <c r="I14" s="2">
        <v>3</v>
      </c>
      <c r="J14" s="3">
        <v>2</v>
      </c>
      <c r="K14" s="3">
        <v>5</v>
      </c>
      <c r="L14" s="3">
        <v>5</v>
      </c>
      <c r="M14" s="3">
        <v>5</v>
      </c>
      <c r="N14" s="2">
        <v>4.25</v>
      </c>
      <c r="O14" s="3">
        <v>2</v>
      </c>
      <c r="P14" s="3">
        <v>2</v>
      </c>
      <c r="Q14" s="1">
        <v>2</v>
      </c>
    </row>
    <row r="15" spans="1:17" x14ac:dyDescent="0.35">
      <c r="A15" t="s">
        <v>3</v>
      </c>
      <c r="B15" t="s">
        <v>6</v>
      </c>
      <c r="C15" s="3">
        <v>1</v>
      </c>
      <c r="D15" s="3">
        <v>2</v>
      </c>
      <c r="E15" s="3">
        <v>1</v>
      </c>
      <c r="F15" s="3">
        <v>4</v>
      </c>
      <c r="G15" s="3">
        <v>4</v>
      </c>
      <c r="H15" s="3">
        <v>2</v>
      </c>
      <c r="I15" s="2">
        <v>2.75</v>
      </c>
      <c r="J15" s="3">
        <v>4</v>
      </c>
      <c r="K15" s="3">
        <v>4</v>
      </c>
      <c r="L15" s="3">
        <v>5</v>
      </c>
      <c r="M15" s="3">
        <v>6</v>
      </c>
      <c r="N15" s="2">
        <v>4.75</v>
      </c>
      <c r="O15" s="3">
        <v>4</v>
      </c>
      <c r="P15" s="3">
        <v>5</v>
      </c>
      <c r="Q15" s="1">
        <v>4.5</v>
      </c>
    </row>
    <row r="16" spans="1:17" x14ac:dyDescent="0.35">
      <c r="A16" t="s">
        <v>3</v>
      </c>
      <c r="B16" t="s">
        <v>7</v>
      </c>
      <c r="C16" s="3">
        <v>1</v>
      </c>
      <c r="D16" s="3">
        <v>4</v>
      </c>
      <c r="E16" s="3">
        <v>4</v>
      </c>
      <c r="F16" s="3">
        <v>5</v>
      </c>
      <c r="G16" s="3">
        <v>3</v>
      </c>
      <c r="H16" s="3">
        <v>5</v>
      </c>
      <c r="I16" s="2">
        <v>4.25</v>
      </c>
      <c r="J16" s="3">
        <v>4</v>
      </c>
      <c r="K16" s="3">
        <v>4</v>
      </c>
      <c r="L16" s="3">
        <v>5</v>
      </c>
      <c r="M16" s="3">
        <v>5</v>
      </c>
      <c r="N16" s="2">
        <v>4.5</v>
      </c>
      <c r="O16" s="3">
        <v>5</v>
      </c>
      <c r="P16" s="3">
        <v>2</v>
      </c>
      <c r="Q16" s="1">
        <v>3.5</v>
      </c>
    </row>
    <row r="17" spans="1:17" x14ac:dyDescent="0.35">
      <c r="A17" t="s">
        <v>3</v>
      </c>
      <c r="B17" t="s">
        <v>6</v>
      </c>
      <c r="C17" s="3">
        <v>1</v>
      </c>
      <c r="D17" s="3">
        <v>3</v>
      </c>
      <c r="E17" s="3">
        <v>1</v>
      </c>
      <c r="F17" s="3">
        <v>1</v>
      </c>
      <c r="G17" s="3">
        <v>1</v>
      </c>
      <c r="H17" s="3">
        <v>1</v>
      </c>
      <c r="I17" s="2">
        <v>1</v>
      </c>
      <c r="J17" s="3">
        <v>1</v>
      </c>
      <c r="K17" s="3">
        <v>7</v>
      </c>
      <c r="L17" s="3">
        <v>7</v>
      </c>
      <c r="M17" s="3">
        <v>3</v>
      </c>
      <c r="N17" s="2">
        <v>4.5</v>
      </c>
      <c r="O17" s="3">
        <v>1</v>
      </c>
      <c r="P17" s="3">
        <v>1</v>
      </c>
      <c r="Q17" s="1">
        <v>1</v>
      </c>
    </row>
    <row r="18" spans="1:17" x14ac:dyDescent="0.35">
      <c r="A18" t="s">
        <v>5</v>
      </c>
      <c r="B18" t="s">
        <v>4</v>
      </c>
      <c r="C18" s="3">
        <v>0</v>
      </c>
      <c r="D18" s="3">
        <v>4</v>
      </c>
      <c r="E18" s="3">
        <v>1</v>
      </c>
      <c r="F18" s="3">
        <v>1</v>
      </c>
      <c r="G18" s="3">
        <v>1</v>
      </c>
      <c r="H18" s="3">
        <v>1</v>
      </c>
      <c r="I18" s="2">
        <v>1</v>
      </c>
      <c r="J18" s="3">
        <v>1</v>
      </c>
      <c r="K18" s="3">
        <v>6</v>
      </c>
      <c r="L18" s="3">
        <v>5</v>
      </c>
      <c r="M18" s="3">
        <v>6</v>
      </c>
      <c r="N18" s="2">
        <v>4.5</v>
      </c>
      <c r="O18" s="3">
        <v>2</v>
      </c>
      <c r="P18" s="3">
        <v>1</v>
      </c>
      <c r="Q18" s="1">
        <v>1.5</v>
      </c>
    </row>
    <row r="19" spans="1:17" x14ac:dyDescent="0.35">
      <c r="A19" t="s">
        <v>3</v>
      </c>
      <c r="B19" t="s">
        <v>4</v>
      </c>
      <c r="C19" s="3">
        <v>1</v>
      </c>
      <c r="D19" s="3">
        <v>3</v>
      </c>
      <c r="E19" s="3">
        <v>2</v>
      </c>
      <c r="F19" s="3">
        <v>2</v>
      </c>
      <c r="G19" s="3">
        <v>2</v>
      </c>
      <c r="H19" s="3">
        <v>2</v>
      </c>
      <c r="I19" s="2">
        <v>2</v>
      </c>
      <c r="J19" s="3">
        <v>5</v>
      </c>
      <c r="K19" s="3">
        <v>6</v>
      </c>
      <c r="L19" s="3">
        <v>6</v>
      </c>
      <c r="M19" s="3">
        <v>6</v>
      </c>
      <c r="N19" s="2">
        <v>5.75</v>
      </c>
      <c r="O19" s="3">
        <v>3</v>
      </c>
      <c r="P19" s="3">
        <v>2</v>
      </c>
      <c r="Q19" s="1">
        <v>2.5</v>
      </c>
    </row>
    <row r="20" spans="1:17" x14ac:dyDescent="0.35">
      <c r="A20" t="s">
        <v>3</v>
      </c>
      <c r="B20" t="s">
        <v>6</v>
      </c>
      <c r="C20" s="3">
        <v>1</v>
      </c>
      <c r="D20" s="3">
        <v>2</v>
      </c>
      <c r="E20" s="3">
        <v>2</v>
      </c>
      <c r="F20" s="3">
        <v>2</v>
      </c>
      <c r="G20" s="3">
        <v>1</v>
      </c>
      <c r="H20" s="3">
        <v>2</v>
      </c>
      <c r="I20" s="2">
        <v>1.75</v>
      </c>
      <c r="J20" s="3">
        <v>2</v>
      </c>
      <c r="K20" s="3">
        <v>2</v>
      </c>
      <c r="L20" s="3">
        <v>1</v>
      </c>
      <c r="M20" s="3">
        <v>5</v>
      </c>
      <c r="N20" s="2">
        <v>2.5</v>
      </c>
      <c r="O20" s="3">
        <v>5</v>
      </c>
      <c r="P20" s="3">
        <v>5</v>
      </c>
      <c r="Q20" s="1">
        <v>5</v>
      </c>
    </row>
    <row r="21" spans="1:17" x14ac:dyDescent="0.35">
      <c r="A21" t="s">
        <v>3</v>
      </c>
      <c r="B21" t="s">
        <v>4</v>
      </c>
      <c r="C21" s="3">
        <v>1</v>
      </c>
      <c r="D21" s="3">
        <v>3</v>
      </c>
      <c r="E21" s="3">
        <v>1</v>
      </c>
      <c r="F21" s="3">
        <v>1</v>
      </c>
      <c r="G21" s="3">
        <v>2</v>
      </c>
      <c r="H21" s="3">
        <v>2</v>
      </c>
      <c r="I21" s="2">
        <v>1.5</v>
      </c>
      <c r="J21" s="3">
        <v>3</v>
      </c>
      <c r="K21" s="3">
        <v>6</v>
      </c>
      <c r="L21" s="3">
        <v>5</v>
      </c>
      <c r="M21" s="3">
        <v>6</v>
      </c>
      <c r="N21" s="2">
        <v>5</v>
      </c>
      <c r="O21" s="3">
        <v>1</v>
      </c>
      <c r="P21" s="3">
        <v>2</v>
      </c>
      <c r="Q21" s="1">
        <v>1.5</v>
      </c>
    </row>
    <row r="22" spans="1:17" x14ac:dyDescent="0.35">
      <c r="A22" t="s">
        <v>5</v>
      </c>
      <c r="B22" t="s">
        <v>6</v>
      </c>
      <c r="C22" s="3">
        <v>0</v>
      </c>
      <c r="D22" s="3">
        <v>2</v>
      </c>
      <c r="E22" s="3">
        <v>1</v>
      </c>
      <c r="F22" s="3">
        <v>6</v>
      </c>
      <c r="G22" s="3">
        <v>6</v>
      </c>
      <c r="H22" s="3">
        <v>2</v>
      </c>
      <c r="I22" s="2">
        <v>3.75</v>
      </c>
      <c r="J22" s="3">
        <v>6</v>
      </c>
      <c r="K22" s="3">
        <v>4</v>
      </c>
      <c r="L22" s="3">
        <v>7</v>
      </c>
      <c r="M22" s="3">
        <v>7</v>
      </c>
      <c r="N22" s="2">
        <v>6</v>
      </c>
      <c r="O22" s="3">
        <v>1</v>
      </c>
      <c r="P22" s="3">
        <v>1</v>
      </c>
      <c r="Q22" s="1">
        <v>1</v>
      </c>
    </row>
    <row r="23" spans="1:17" x14ac:dyDescent="0.35">
      <c r="A23" t="s">
        <v>3</v>
      </c>
      <c r="B23" t="s">
        <v>4</v>
      </c>
      <c r="C23" s="3">
        <v>1</v>
      </c>
      <c r="D23" s="3">
        <v>4</v>
      </c>
      <c r="E23" s="3">
        <v>1</v>
      </c>
      <c r="F23" s="3">
        <v>1</v>
      </c>
      <c r="G23" s="3">
        <v>2</v>
      </c>
      <c r="H23" s="3">
        <v>2</v>
      </c>
      <c r="I23" s="2">
        <v>1.5</v>
      </c>
      <c r="J23" s="3">
        <v>2</v>
      </c>
      <c r="K23" s="3">
        <v>6</v>
      </c>
      <c r="L23" s="3">
        <v>3</v>
      </c>
      <c r="M23" s="3">
        <v>4</v>
      </c>
      <c r="N23" s="2">
        <v>3.75</v>
      </c>
      <c r="O23" s="3">
        <v>2</v>
      </c>
      <c r="P23" s="3">
        <v>1</v>
      </c>
      <c r="Q23" s="1">
        <v>1.5</v>
      </c>
    </row>
    <row r="24" spans="1:17" x14ac:dyDescent="0.35">
      <c r="A24" t="s">
        <v>3</v>
      </c>
      <c r="B24" t="s">
        <v>4</v>
      </c>
      <c r="C24" s="3">
        <v>1</v>
      </c>
      <c r="D24" s="3">
        <v>4</v>
      </c>
      <c r="E24" s="3">
        <v>1</v>
      </c>
      <c r="F24" s="3">
        <v>1</v>
      </c>
      <c r="G24" s="3">
        <v>2</v>
      </c>
      <c r="H24" s="3">
        <v>3</v>
      </c>
      <c r="I24" s="2">
        <v>1.75</v>
      </c>
      <c r="J24" s="3">
        <v>3</v>
      </c>
      <c r="K24" s="3">
        <v>4</v>
      </c>
      <c r="L24" s="3">
        <v>1</v>
      </c>
      <c r="M24" s="3">
        <v>1</v>
      </c>
      <c r="N24" s="2">
        <v>2.25</v>
      </c>
      <c r="O24" s="3">
        <v>1</v>
      </c>
      <c r="P24" s="3">
        <v>1</v>
      </c>
      <c r="Q24" s="1">
        <v>1</v>
      </c>
    </row>
    <row r="25" spans="1:17" x14ac:dyDescent="0.35">
      <c r="A25" t="s">
        <v>3</v>
      </c>
      <c r="B25" t="s">
        <v>6</v>
      </c>
      <c r="C25" s="3">
        <v>1</v>
      </c>
      <c r="D25" s="3">
        <v>2</v>
      </c>
      <c r="E25" s="3">
        <v>1</v>
      </c>
      <c r="F25" s="3">
        <v>5</v>
      </c>
      <c r="G25" s="3">
        <v>5</v>
      </c>
      <c r="H25" s="3">
        <v>5</v>
      </c>
      <c r="I25" s="2">
        <v>4</v>
      </c>
      <c r="J25" s="3">
        <v>3</v>
      </c>
      <c r="K25" s="3">
        <v>7</v>
      </c>
      <c r="L25" s="3">
        <v>6</v>
      </c>
      <c r="M25" s="3">
        <v>6</v>
      </c>
      <c r="N25" s="2">
        <v>5.5</v>
      </c>
      <c r="O25" s="3">
        <v>1</v>
      </c>
      <c r="P25" s="3">
        <v>1</v>
      </c>
      <c r="Q25" s="1">
        <v>1</v>
      </c>
    </row>
    <row r="26" spans="1:17" x14ac:dyDescent="0.35">
      <c r="A26" t="s">
        <v>5</v>
      </c>
      <c r="B26" t="s">
        <v>4</v>
      </c>
      <c r="C26" s="3">
        <v>0</v>
      </c>
      <c r="D26" s="3">
        <v>0</v>
      </c>
      <c r="E26" s="3">
        <v>3</v>
      </c>
      <c r="F26" s="3">
        <v>1</v>
      </c>
      <c r="G26" s="3">
        <v>1</v>
      </c>
      <c r="H26" s="3">
        <v>1</v>
      </c>
      <c r="I26" s="2">
        <v>1.5</v>
      </c>
      <c r="J26" s="3">
        <v>3</v>
      </c>
      <c r="K26" s="3">
        <v>6</v>
      </c>
      <c r="L26" s="3">
        <v>4</v>
      </c>
      <c r="M26" s="3">
        <v>2</v>
      </c>
      <c r="N26" s="2">
        <v>3.75</v>
      </c>
      <c r="O26" s="3">
        <v>1</v>
      </c>
      <c r="P26" s="3">
        <v>1</v>
      </c>
      <c r="Q26" s="1">
        <v>1</v>
      </c>
    </row>
    <row r="27" spans="1:17" x14ac:dyDescent="0.35">
      <c r="A27" t="s">
        <v>3</v>
      </c>
      <c r="B27" t="s">
        <v>4</v>
      </c>
      <c r="C27" s="3">
        <v>1</v>
      </c>
      <c r="D27" s="3">
        <v>3</v>
      </c>
      <c r="E27" s="3">
        <v>1</v>
      </c>
      <c r="F27" s="3">
        <v>1</v>
      </c>
      <c r="G27" s="3">
        <v>1</v>
      </c>
      <c r="H27" s="3">
        <v>3</v>
      </c>
      <c r="I27" s="2">
        <v>1.5</v>
      </c>
      <c r="J27" s="3">
        <v>1</v>
      </c>
      <c r="K27" s="3">
        <v>6</v>
      </c>
      <c r="L27" s="3">
        <v>4</v>
      </c>
      <c r="M27" s="3">
        <v>3</v>
      </c>
      <c r="N27" s="2">
        <v>3.5</v>
      </c>
      <c r="O27" s="3">
        <v>5</v>
      </c>
      <c r="P27" s="3">
        <v>2</v>
      </c>
      <c r="Q27" s="1">
        <v>3.5</v>
      </c>
    </row>
    <row r="28" spans="1:17" x14ac:dyDescent="0.35">
      <c r="A28" t="s">
        <v>3</v>
      </c>
      <c r="B28" t="s">
        <v>4</v>
      </c>
      <c r="C28" s="3">
        <v>1</v>
      </c>
      <c r="D28" s="3">
        <v>2</v>
      </c>
      <c r="E28" s="3">
        <v>5</v>
      </c>
      <c r="F28" s="3">
        <v>5</v>
      </c>
      <c r="G28" s="3">
        <v>3</v>
      </c>
      <c r="H28" s="3">
        <v>4</v>
      </c>
      <c r="I28" s="2">
        <v>4.25</v>
      </c>
      <c r="J28" s="3">
        <v>3</v>
      </c>
      <c r="K28" s="3">
        <v>3</v>
      </c>
      <c r="L28" s="3">
        <v>6</v>
      </c>
      <c r="M28" s="3">
        <v>4</v>
      </c>
      <c r="N28" s="2">
        <v>4</v>
      </c>
      <c r="O28" s="3">
        <v>6</v>
      </c>
      <c r="P28" s="3">
        <v>2</v>
      </c>
      <c r="Q28" s="1">
        <v>4</v>
      </c>
    </row>
    <row r="29" spans="1:17" x14ac:dyDescent="0.35">
      <c r="A29" t="s">
        <v>3</v>
      </c>
      <c r="B29" t="s">
        <v>4</v>
      </c>
      <c r="C29" s="3">
        <v>1</v>
      </c>
      <c r="D29" s="3">
        <v>4</v>
      </c>
      <c r="E29" s="3">
        <v>1</v>
      </c>
      <c r="F29" s="3">
        <v>3</v>
      </c>
      <c r="G29" s="3">
        <v>3</v>
      </c>
      <c r="H29" s="3">
        <v>4</v>
      </c>
      <c r="I29" s="2">
        <v>2.75</v>
      </c>
      <c r="J29" s="3">
        <v>5</v>
      </c>
      <c r="K29" s="3">
        <v>6</v>
      </c>
      <c r="L29" s="3">
        <v>6</v>
      </c>
      <c r="M29" s="3">
        <v>5</v>
      </c>
      <c r="N29" s="2">
        <v>5.5</v>
      </c>
      <c r="O29" s="3">
        <v>3</v>
      </c>
      <c r="P29" s="3">
        <v>2</v>
      </c>
      <c r="Q29" s="1">
        <v>2.5</v>
      </c>
    </row>
    <row r="30" spans="1:17" x14ac:dyDescent="0.35">
      <c r="A30" t="s">
        <v>3</v>
      </c>
      <c r="B30" t="s">
        <v>4</v>
      </c>
      <c r="C30" s="3">
        <v>1</v>
      </c>
      <c r="D30" s="3">
        <v>2</v>
      </c>
      <c r="E30" s="3">
        <v>2</v>
      </c>
      <c r="F30" s="3">
        <v>2</v>
      </c>
      <c r="G30" s="3">
        <v>2</v>
      </c>
      <c r="H30" s="3">
        <v>2</v>
      </c>
      <c r="I30" s="2">
        <v>2</v>
      </c>
      <c r="J30" s="3">
        <v>4</v>
      </c>
      <c r="K30" s="3">
        <v>7</v>
      </c>
      <c r="L30" s="3">
        <v>5</v>
      </c>
      <c r="M30" s="3">
        <v>5</v>
      </c>
      <c r="N30" s="2">
        <v>5.25</v>
      </c>
      <c r="O30" s="3">
        <v>1</v>
      </c>
      <c r="P30" s="3">
        <v>1</v>
      </c>
      <c r="Q30" s="1">
        <v>1</v>
      </c>
    </row>
    <row r="31" spans="1:17" x14ac:dyDescent="0.35">
      <c r="A31" t="s">
        <v>5</v>
      </c>
      <c r="B31" t="s">
        <v>4</v>
      </c>
      <c r="C31" s="3">
        <v>0</v>
      </c>
      <c r="D31" s="3">
        <v>4</v>
      </c>
      <c r="E31" s="3">
        <v>1</v>
      </c>
      <c r="F31" s="3">
        <v>1</v>
      </c>
      <c r="G31" s="3">
        <v>1</v>
      </c>
      <c r="H31" s="3">
        <v>1</v>
      </c>
      <c r="I31" s="2">
        <v>1</v>
      </c>
      <c r="J31" s="3">
        <v>2</v>
      </c>
      <c r="K31" s="3">
        <v>6</v>
      </c>
      <c r="L31" s="3">
        <v>5</v>
      </c>
      <c r="M31" s="3">
        <v>5</v>
      </c>
      <c r="N31" s="2">
        <v>4.5</v>
      </c>
      <c r="O31" s="3">
        <v>1</v>
      </c>
      <c r="P31" s="3">
        <v>1</v>
      </c>
      <c r="Q31" s="1">
        <v>1</v>
      </c>
    </row>
    <row r="32" spans="1:17" x14ac:dyDescent="0.35">
      <c r="A32" t="s">
        <v>3</v>
      </c>
      <c r="B32" t="s">
        <v>7</v>
      </c>
      <c r="C32" s="3">
        <v>1</v>
      </c>
      <c r="D32" s="3">
        <v>4</v>
      </c>
      <c r="E32" s="3">
        <v>2</v>
      </c>
      <c r="F32" s="3">
        <v>2</v>
      </c>
      <c r="G32" s="3">
        <v>3</v>
      </c>
      <c r="H32" s="3">
        <v>3</v>
      </c>
      <c r="I32" s="2">
        <v>2.5</v>
      </c>
      <c r="J32" s="3">
        <v>3</v>
      </c>
      <c r="K32" s="3">
        <v>7</v>
      </c>
      <c r="L32" s="3">
        <v>6</v>
      </c>
      <c r="M32" s="3">
        <v>6</v>
      </c>
      <c r="N32" s="2">
        <v>5.5</v>
      </c>
      <c r="O32" s="3">
        <v>2</v>
      </c>
      <c r="P32" s="3">
        <v>2</v>
      </c>
      <c r="Q32" s="1">
        <v>2</v>
      </c>
    </row>
    <row r="33" spans="1:17" x14ac:dyDescent="0.35">
      <c r="A33" t="s">
        <v>5</v>
      </c>
      <c r="B33" t="s">
        <v>4</v>
      </c>
      <c r="C33" s="3">
        <v>0</v>
      </c>
      <c r="D33" s="3">
        <v>2</v>
      </c>
      <c r="E33" s="3">
        <v>1</v>
      </c>
      <c r="F33" s="3">
        <v>1</v>
      </c>
      <c r="G33" s="3">
        <v>1</v>
      </c>
      <c r="H33" s="3">
        <v>1</v>
      </c>
      <c r="I33" s="2">
        <v>1</v>
      </c>
      <c r="J33" s="3">
        <v>2</v>
      </c>
      <c r="K33" s="3">
        <v>7</v>
      </c>
      <c r="L33" s="3">
        <v>5</v>
      </c>
      <c r="M33" s="3">
        <v>6</v>
      </c>
      <c r="N33" s="2">
        <v>5</v>
      </c>
      <c r="O33" s="3">
        <v>1</v>
      </c>
      <c r="P33" s="3">
        <v>1</v>
      </c>
      <c r="Q33" s="1">
        <v>1</v>
      </c>
    </row>
    <row r="34" spans="1:17" x14ac:dyDescent="0.35">
      <c r="A34" t="s">
        <v>5</v>
      </c>
      <c r="B34" t="s">
        <v>4</v>
      </c>
      <c r="C34" s="3">
        <v>0</v>
      </c>
      <c r="D34" s="3">
        <v>4</v>
      </c>
      <c r="E34" s="3">
        <v>1</v>
      </c>
      <c r="F34" s="3">
        <v>1</v>
      </c>
      <c r="G34" s="3">
        <v>2</v>
      </c>
      <c r="H34" s="3">
        <v>1</v>
      </c>
      <c r="I34" s="2">
        <v>1.25</v>
      </c>
      <c r="J34" s="3">
        <v>1</v>
      </c>
      <c r="K34" s="3">
        <v>5</v>
      </c>
      <c r="L34" s="3">
        <v>2</v>
      </c>
      <c r="M34" s="3">
        <v>2</v>
      </c>
      <c r="N34" s="2">
        <v>2.5</v>
      </c>
      <c r="O34" s="3">
        <v>3</v>
      </c>
      <c r="P34" s="3">
        <v>1</v>
      </c>
      <c r="Q34" s="1">
        <v>2</v>
      </c>
    </row>
    <row r="35" spans="1:17" x14ac:dyDescent="0.35">
      <c r="A35" t="s">
        <v>5</v>
      </c>
      <c r="B35" t="s">
        <v>4</v>
      </c>
      <c r="C35" s="3">
        <v>0</v>
      </c>
      <c r="D35" s="3">
        <v>4</v>
      </c>
      <c r="E35" s="3">
        <v>1</v>
      </c>
      <c r="F35" s="3">
        <v>2</v>
      </c>
      <c r="G35" s="3">
        <v>1</v>
      </c>
      <c r="H35" s="3">
        <v>4</v>
      </c>
      <c r="I35" s="2">
        <v>2</v>
      </c>
      <c r="J35" s="3">
        <v>2</v>
      </c>
      <c r="K35" s="3">
        <v>5</v>
      </c>
      <c r="L35" s="3">
        <v>4</v>
      </c>
      <c r="M35" s="3">
        <v>4</v>
      </c>
      <c r="N35" s="2">
        <v>3.75</v>
      </c>
      <c r="O35" s="3">
        <v>1</v>
      </c>
      <c r="P35" s="3">
        <v>1</v>
      </c>
      <c r="Q35" s="1">
        <v>1</v>
      </c>
    </row>
    <row r="36" spans="1:17" x14ac:dyDescent="0.35">
      <c r="A36" t="s">
        <v>3</v>
      </c>
      <c r="B36" t="s">
        <v>4</v>
      </c>
      <c r="C36" s="3">
        <v>1</v>
      </c>
      <c r="D36" s="3">
        <v>3</v>
      </c>
      <c r="E36" s="3">
        <v>1</v>
      </c>
      <c r="F36" s="3">
        <v>1</v>
      </c>
      <c r="G36" s="3">
        <v>1</v>
      </c>
      <c r="H36" s="3">
        <v>1</v>
      </c>
      <c r="I36" s="2">
        <v>1</v>
      </c>
      <c r="J36" s="3">
        <v>4</v>
      </c>
      <c r="K36" s="3">
        <v>5</v>
      </c>
      <c r="L36" s="3">
        <v>4</v>
      </c>
      <c r="M36" s="3">
        <v>4</v>
      </c>
      <c r="N36" s="2">
        <v>4.25</v>
      </c>
      <c r="O36" s="3">
        <v>4</v>
      </c>
      <c r="P36" s="3">
        <v>3</v>
      </c>
      <c r="Q36" s="1">
        <v>3.5</v>
      </c>
    </row>
    <row r="37" spans="1:17" x14ac:dyDescent="0.35">
      <c r="A37" t="s">
        <v>5</v>
      </c>
      <c r="B37" t="s">
        <v>6</v>
      </c>
      <c r="C37" s="3">
        <v>0</v>
      </c>
      <c r="D37" s="3">
        <v>2</v>
      </c>
      <c r="E37" s="3">
        <v>1</v>
      </c>
      <c r="F37" s="3">
        <v>5</v>
      </c>
      <c r="G37" s="3">
        <v>3</v>
      </c>
      <c r="H37" s="3">
        <v>4</v>
      </c>
      <c r="I37" s="2">
        <v>3.25</v>
      </c>
      <c r="J37" s="3">
        <v>3</v>
      </c>
      <c r="K37" s="3">
        <v>7</v>
      </c>
      <c r="L37" s="3">
        <v>7</v>
      </c>
      <c r="M37" s="3">
        <v>7</v>
      </c>
      <c r="N37" s="2">
        <v>6</v>
      </c>
      <c r="O37" s="3">
        <v>1</v>
      </c>
      <c r="P37" s="3">
        <v>1</v>
      </c>
      <c r="Q37" s="1">
        <v>1</v>
      </c>
    </row>
    <row r="38" spans="1:17" x14ac:dyDescent="0.35">
      <c r="A38" t="s">
        <v>3</v>
      </c>
      <c r="B38" t="s">
        <v>4</v>
      </c>
      <c r="C38" s="3">
        <v>1</v>
      </c>
      <c r="D38" s="3">
        <v>3</v>
      </c>
      <c r="E38" s="3">
        <v>1</v>
      </c>
      <c r="F38" s="3">
        <v>2</v>
      </c>
      <c r="G38" s="3">
        <v>2</v>
      </c>
      <c r="H38" s="3">
        <v>2</v>
      </c>
      <c r="I38" s="2">
        <v>1.75</v>
      </c>
      <c r="J38" s="3">
        <v>1</v>
      </c>
      <c r="K38" s="3">
        <v>3</v>
      </c>
      <c r="L38" s="3">
        <v>1</v>
      </c>
      <c r="M38" s="3">
        <v>1</v>
      </c>
      <c r="N38" s="2">
        <v>1.5</v>
      </c>
      <c r="O38" s="3">
        <v>5</v>
      </c>
      <c r="P38" s="3">
        <v>1</v>
      </c>
      <c r="Q38" s="1">
        <v>3</v>
      </c>
    </row>
    <row r="39" spans="1:17" x14ac:dyDescent="0.35">
      <c r="A39" t="s">
        <v>3</v>
      </c>
      <c r="B39" t="s">
        <v>6</v>
      </c>
      <c r="C39" s="3">
        <v>1</v>
      </c>
      <c r="D39" s="3">
        <v>2</v>
      </c>
      <c r="E39" s="3">
        <v>1</v>
      </c>
      <c r="F39" s="3">
        <v>1</v>
      </c>
      <c r="G39" s="3">
        <v>1</v>
      </c>
      <c r="H39" s="3">
        <v>2</v>
      </c>
      <c r="I39" s="2">
        <v>1.25</v>
      </c>
      <c r="J39" s="3">
        <v>5</v>
      </c>
      <c r="K39" s="3">
        <v>7</v>
      </c>
      <c r="L39" s="3">
        <v>6</v>
      </c>
      <c r="M39" s="3">
        <v>6</v>
      </c>
      <c r="N39" s="2">
        <v>6</v>
      </c>
      <c r="O39" s="3">
        <v>1</v>
      </c>
      <c r="P39" s="3">
        <v>1</v>
      </c>
      <c r="Q39" s="1">
        <v>1</v>
      </c>
    </row>
    <row r="40" spans="1:17" x14ac:dyDescent="0.35">
      <c r="A40" t="s">
        <v>5</v>
      </c>
      <c r="B40" t="s">
        <v>6</v>
      </c>
      <c r="C40" s="3">
        <v>0</v>
      </c>
      <c r="D40" s="3">
        <v>2</v>
      </c>
      <c r="E40" s="3">
        <v>1</v>
      </c>
      <c r="F40" s="3">
        <v>2</v>
      </c>
      <c r="G40" s="3">
        <v>2</v>
      </c>
      <c r="H40" s="3">
        <v>2</v>
      </c>
      <c r="I40" s="2">
        <v>1.75</v>
      </c>
      <c r="J40" s="3">
        <v>3</v>
      </c>
      <c r="K40" s="3">
        <v>6</v>
      </c>
      <c r="L40" s="3">
        <v>5</v>
      </c>
      <c r="M40" s="3">
        <v>5</v>
      </c>
      <c r="N40" s="2">
        <v>4.75</v>
      </c>
      <c r="O40" s="3">
        <v>1</v>
      </c>
      <c r="P40" s="3">
        <v>2</v>
      </c>
      <c r="Q40" s="1">
        <v>1.5</v>
      </c>
    </row>
    <row r="41" spans="1:17" x14ac:dyDescent="0.35">
      <c r="A41" t="s">
        <v>3</v>
      </c>
      <c r="B41" t="s">
        <v>7</v>
      </c>
      <c r="C41" s="3">
        <v>1</v>
      </c>
      <c r="D41" s="3">
        <v>4</v>
      </c>
      <c r="E41" s="3">
        <v>2</v>
      </c>
      <c r="F41" s="3">
        <v>2</v>
      </c>
      <c r="G41" s="3">
        <v>2</v>
      </c>
      <c r="H41" s="3">
        <v>2</v>
      </c>
      <c r="I41" s="2">
        <v>2</v>
      </c>
      <c r="J41" s="3">
        <v>4</v>
      </c>
      <c r="K41" s="3">
        <v>5</v>
      </c>
      <c r="L41" s="3">
        <v>4</v>
      </c>
      <c r="M41" s="3">
        <v>3</v>
      </c>
      <c r="N41" s="2">
        <v>4</v>
      </c>
      <c r="O41" s="3">
        <v>5</v>
      </c>
      <c r="P41" s="3">
        <v>6</v>
      </c>
      <c r="Q41" s="1">
        <v>5.5</v>
      </c>
    </row>
    <row r="42" spans="1:17" x14ac:dyDescent="0.35">
      <c r="A42" t="s">
        <v>3</v>
      </c>
      <c r="B42" t="s">
        <v>4</v>
      </c>
      <c r="C42" s="3">
        <v>1</v>
      </c>
      <c r="D42" s="3">
        <v>3</v>
      </c>
      <c r="E42" s="3">
        <v>3</v>
      </c>
      <c r="F42" s="3">
        <v>3</v>
      </c>
      <c r="G42" s="3">
        <v>3</v>
      </c>
      <c r="H42" s="3">
        <v>7</v>
      </c>
      <c r="I42" s="2">
        <v>4</v>
      </c>
      <c r="J42" s="3">
        <v>3</v>
      </c>
      <c r="K42" s="3">
        <v>7</v>
      </c>
      <c r="L42" s="3">
        <v>6</v>
      </c>
      <c r="M42" s="3">
        <v>7</v>
      </c>
      <c r="N42" s="2">
        <v>5.75</v>
      </c>
      <c r="O42" s="3">
        <v>5</v>
      </c>
      <c r="P42" s="3">
        <v>3</v>
      </c>
      <c r="Q42" s="1">
        <v>4</v>
      </c>
    </row>
    <row r="43" spans="1:17" x14ac:dyDescent="0.35">
      <c r="A43" t="s">
        <v>5</v>
      </c>
      <c r="B43" t="s">
        <v>6</v>
      </c>
      <c r="C43" s="3">
        <v>0</v>
      </c>
      <c r="D43" s="3">
        <v>3</v>
      </c>
      <c r="E43" s="3">
        <v>2</v>
      </c>
      <c r="F43" s="3">
        <v>2</v>
      </c>
      <c r="G43" s="3">
        <v>2</v>
      </c>
      <c r="H43" s="3">
        <v>2</v>
      </c>
      <c r="I43" s="2">
        <v>2</v>
      </c>
      <c r="J43" s="3">
        <v>5</v>
      </c>
      <c r="K43" s="3">
        <v>7</v>
      </c>
      <c r="L43" s="3">
        <v>7</v>
      </c>
      <c r="M43" s="3">
        <v>7</v>
      </c>
      <c r="N43" s="2">
        <v>6.5</v>
      </c>
      <c r="O43" s="3">
        <v>7</v>
      </c>
      <c r="P43" s="3">
        <v>7</v>
      </c>
      <c r="Q43" s="1">
        <v>7</v>
      </c>
    </row>
    <row r="44" spans="1:17" x14ac:dyDescent="0.35">
      <c r="A44" t="s">
        <v>3</v>
      </c>
      <c r="B44" t="s">
        <v>7</v>
      </c>
      <c r="C44" s="3">
        <v>1</v>
      </c>
      <c r="D44" s="3">
        <v>4</v>
      </c>
      <c r="E44" s="3">
        <v>1</v>
      </c>
      <c r="F44" s="3">
        <v>1</v>
      </c>
      <c r="G44" s="3">
        <v>1</v>
      </c>
      <c r="H44" s="3">
        <v>1</v>
      </c>
      <c r="I44" s="2">
        <v>1</v>
      </c>
      <c r="J44" s="3">
        <v>3</v>
      </c>
      <c r="K44" s="3">
        <v>3</v>
      </c>
      <c r="L44" s="3">
        <v>4</v>
      </c>
      <c r="M44" s="3">
        <v>4</v>
      </c>
      <c r="N44" s="2">
        <v>3.5</v>
      </c>
      <c r="O44" s="3">
        <v>1</v>
      </c>
      <c r="P44" s="3">
        <v>2</v>
      </c>
      <c r="Q44" s="1">
        <v>1.5</v>
      </c>
    </row>
    <row r="45" spans="1:17" x14ac:dyDescent="0.35">
      <c r="A45" t="s">
        <v>3</v>
      </c>
      <c r="B45" t="s">
        <v>4</v>
      </c>
      <c r="C45" s="3">
        <v>1</v>
      </c>
      <c r="D45" s="3">
        <v>3</v>
      </c>
      <c r="E45" s="3">
        <v>1</v>
      </c>
      <c r="F45" s="3">
        <v>2</v>
      </c>
      <c r="G45" s="3">
        <v>1</v>
      </c>
      <c r="H45" s="3">
        <v>1</v>
      </c>
      <c r="I45" s="2">
        <v>1.25</v>
      </c>
      <c r="J45" s="3">
        <v>2</v>
      </c>
      <c r="K45" s="3">
        <v>4</v>
      </c>
      <c r="L45" s="3">
        <v>2</v>
      </c>
      <c r="M45" s="3">
        <v>2</v>
      </c>
      <c r="N45" s="2">
        <v>2.5</v>
      </c>
      <c r="O45" s="3">
        <v>2</v>
      </c>
      <c r="P45" s="3">
        <v>1</v>
      </c>
      <c r="Q45" s="1">
        <v>1.5</v>
      </c>
    </row>
    <row r="46" spans="1:17" x14ac:dyDescent="0.35">
      <c r="A46" t="s">
        <v>3</v>
      </c>
      <c r="B46" t="s">
        <v>4</v>
      </c>
      <c r="C46" s="3">
        <v>1</v>
      </c>
      <c r="D46" s="3">
        <v>4</v>
      </c>
      <c r="E46" s="3">
        <v>2</v>
      </c>
      <c r="F46" s="3">
        <v>3</v>
      </c>
      <c r="G46" s="3">
        <v>2</v>
      </c>
      <c r="H46" s="3">
        <v>2</v>
      </c>
      <c r="I46" s="2">
        <v>2.25</v>
      </c>
      <c r="J46" s="3">
        <v>4</v>
      </c>
      <c r="K46" s="3">
        <v>6</v>
      </c>
      <c r="L46" s="3">
        <v>4</v>
      </c>
      <c r="M46" s="3">
        <v>5</v>
      </c>
      <c r="N46" s="2">
        <v>4.75</v>
      </c>
      <c r="O46" s="3">
        <v>4</v>
      </c>
      <c r="P46" s="3">
        <v>6</v>
      </c>
      <c r="Q46" s="1">
        <v>5</v>
      </c>
    </row>
    <row r="47" spans="1:17" x14ac:dyDescent="0.35">
      <c r="A47" t="s">
        <v>3</v>
      </c>
      <c r="B47" t="s">
        <v>4</v>
      </c>
      <c r="C47" s="3">
        <v>1</v>
      </c>
      <c r="D47" s="3">
        <v>4</v>
      </c>
      <c r="E47" s="3">
        <v>1</v>
      </c>
      <c r="F47" s="3">
        <v>5</v>
      </c>
      <c r="G47" s="3">
        <v>5</v>
      </c>
      <c r="H47" s="3">
        <v>1</v>
      </c>
      <c r="I47" s="2">
        <v>3</v>
      </c>
      <c r="J47" s="3">
        <v>1</v>
      </c>
      <c r="K47" s="3">
        <v>7</v>
      </c>
      <c r="L47" s="3">
        <v>1</v>
      </c>
      <c r="M47" s="3">
        <v>1</v>
      </c>
      <c r="N47" s="2">
        <v>2.5</v>
      </c>
      <c r="O47" s="3">
        <v>1</v>
      </c>
      <c r="P47" s="3">
        <v>1</v>
      </c>
      <c r="Q47" s="1">
        <v>1</v>
      </c>
    </row>
    <row r="48" spans="1:17" x14ac:dyDescent="0.35">
      <c r="A48" t="s">
        <v>5</v>
      </c>
      <c r="B48" t="s">
        <v>7</v>
      </c>
      <c r="C48" s="3">
        <v>0</v>
      </c>
      <c r="D48" s="3">
        <v>0</v>
      </c>
      <c r="E48" s="3">
        <v>5</v>
      </c>
      <c r="F48" s="3">
        <v>1</v>
      </c>
      <c r="G48" s="3">
        <v>1</v>
      </c>
      <c r="H48" s="3">
        <v>1</v>
      </c>
      <c r="I48" s="2">
        <v>2</v>
      </c>
      <c r="J48" s="3">
        <v>3</v>
      </c>
      <c r="K48" s="3">
        <v>5</v>
      </c>
      <c r="L48" s="3">
        <v>2</v>
      </c>
      <c r="M48" s="3">
        <v>4</v>
      </c>
      <c r="N48" s="2">
        <v>3.5</v>
      </c>
      <c r="O48" s="3">
        <v>5</v>
      </c>
      <c r="P48" s="3">
        <v>6</v>
      </c>
      <c r="Q48" s="1">
        <v>5.5</v>
      </c>
    </row>
    <row r="49" spans="1:17" x14ac:dyDescent="0.35">
      <c r="A49" t="s">
        <v>3</v>
      </c>
      <c r="B49" t="s">
        <v>7</v>
      </c>
      <c r="C49" s="3">
        <v>1</v>
      </c>
      <c r="D49" s="3">
        <v>4</v>
      </c>
      <c r="E49" s="3">
        <v>3</v>
      </c>
      <c r="F49" s="3">
        <v>4</v>
      </c>
      <c r="G49" s="3">
        <v>1</v>
      </c>
      <c r="H49" s="3">
        <v>1</v>
      </c>
      <c r="I49" s="2">
        <v>2.25</v>
      </c>
      <c r="J49" s="3">
        <v>3</v>
      </c>
      <c r="K49" s="3">
        <v>6</v>
      </c>
      <c r="L49" s="3">
        <v>4</v>
      </c>
      <c r="M49" s="3">
        <v>5</v>
      </c>
      <c r="N49" s="2">
        <v>4.5</v>
      </c>
      <c r="O49" s="3">
        <v>4</v>
      </c>
      <c r="P49" s="3">
        <v>5</v>
      </c>
      <c r="Q49" s="1">
        <v>4.5</v>
      </c>
    </row>
    <row r="50" spans="1:17" x14ac:dyDescent="0.35">
      <c r="A50" t="s">
        <v>3</v>
      </c>
      <c r="B50" t="s">
        <v>4</v>
      </c>
      <c r="C50" s="3">
        <v>1</v>
      </c>
      <c r="D50" s="3">
        <v>3</v>
      </c>
      <c r="E50" s="3">
        <v>1</v>
      </c>
      <c r="F50" s="3">
        <v>1</v>
      </c>
      <c r="G50" s="3">
        <v>1</v>
      </c>
      <c r="H50" s="3">
        <v>1</v>
      </c>
      <c r="I50" s="2">
        <v>1</v>
      </c>
      <c r="J50" s="3">
        <v>2</v>
      </c>
      <c r="K50" s="3">
        <v>6</v>
      </c>
      <c r="L50" s="3">
        <v>5</v>
      </c>
      <c r="M50" s="3">
        <v>5</v>
      </c>
      <c r="N50" s="2">
        <v>4.5</v>
      </c>
      <c r="O50" s="3">
        <v>2</v>
      </c>
      <c r="P50" s="3">
        <v>1</v>
      </c>
      <c r="Q50" s="1">
        <v>1.5</v>
      </c>
    </row>
    <row r="51" spans="1:17" x14ac:dyDescent="0.35">
      <c r="A51" t="s">
        <v>5</v>
      </c>
      <c r="B51" t="s">
        <v>6</v>
      </c>
      <c r="C51" s="3">
        <v>0</v>
      </c>
      <c r="D51" s="3">
        <v>3</v>
      </c>
      <c r="E51" s="3">
        <v>1</v>
      </c>
      <c r="F51" s="3">
        <v>1</v>
      </c>
      <c r="G51" s="3">
        <v>3</v>
      </c>
      <c r="H51" s="3">
        <v>4</v>
      </c>
      <c r="I51" s="2">
        <v>2.25</v>
      </c>
      <c r="J51" s="3">
        <v>2</v>
      </c>
      <c r="K51" s="3">
        <v>7</v>
      </c>
      <c r="L51" s="3">
        <v>6</v>
      </c>
      <c r="M51" s="3">
        <v>5</v>
      </c>
      <c r="N51" s="2">
        <v>5</v>
      </c>
      <c r="O51" s="3">
        <v>5</v>
      </c>
      <c r="P51" s="3">
        <v>5</v>
      </c>
      <c r="Q51" s="1">
        <v>5</v>
      </c>
    </row>
    <row r="52" spans="1:17" x14ac:dyDescent="0.35">
      <c r="A52" t="s">
        <v>5</v>
      </c>
      <c r="B52" t="s">
        <v>6</v>
      </c>
      <c r="C52" s="3">
        <v>0</v>
      </c>
      <c r="D52" s="3">
        <v>2</v>
      </c>
      <c r="E52" s="3">
        <v>1</v>
      </c>
      <c r="F52" s="3">
        <v>1</v>
      </c>
      <c r="G52" s="3">
        <v>1</v>
      </c>
      <c r="H52" s="3">
        <v>1</v>
      </c>
      <c r="I52" s="2">
        <v>1</v>
      </c>
      <c r="J52" s="3">
        <v>1</v>
      </c>
      <c r="K52" s="3">
        <v>7</v>
      </c>
      <c r="L52" s="3">
        <v>1</v>
      </c>
      <c r="M52" s="3">
        <v>1</v>
      </c>
      <c r="N52" s="2">
        <v>2.5</v>
      </c>
      <c r="O52" s="3">
        <v>1</v>
      </c>
      <c r="P52" s="3">
        <v>1</v>
      </c>
      <c r="Q52" s="1">
        <v>1</v>
      </c>
    </row>
    <row r="53" spans="1:17" x14ac:dyDescent="0.35">
      <c r="A53" t="s">
        <v>5</v>
      </c>
      <c r="B53" t="s">
        <v>4</v>
      </c>
      <c r="C53" s="3">
        <v>0</v>
      </c>
      <c r="D53" s="3">
        <v>4</v>
      </c>
      <c r="E53" s="3">
        <v>1</v>
      </c>
      <c r="F53" s="3">
        <v>1</v>
      </c>
      <c r="G53" s="3">
        <v>1</v>
      </c>
      <c r="H53" s="3">
        <v>1</v>
      </c>
      <c r="I53" s="2">
        <v>1</v>
      </c>
      <c r="J53" s="3">
        <v>1</v>
      </c>
      <c r="K53" s="3">
        <v>2</v>
      </c>
      <c r="L53" s="3">
        <v>1</v>
      </c>
      <c r="M53" s="3">
        <v>7</v>
      </c>
      <c r="N53" s="2">
        <v>2.75</v>
      </c>
      <c r="O53" s="3">
        <v>1</v>
      </c>
      <c r="P53" s="3">
        <v>1</v>
      </c>
      <c r="Q53" s="1">
        <v>1</v>
      </c>
    </row>
    <row r="54" spans="1:17" x14ac:dyDescent="0.35">
      <c r="A54" t="s">
        <v>3</v>
      </c>
      <c r="B54" t="s">
        <v>6</v>
      </c>
      <c r="C54" s="3">
        <v>1</v>
      </c>
      <c r="D54" s="3">
        <v>2</v>
      </c>
      <c r="E54" s="3">
        <v>1</v>
      </c>
      <c r="F54" s="3">
        <v>5</v>
      </c>
      <c r="G54" s="3">
        <v>5</v>
      </c>
      <c r="H54" s="3">
        <v>3</v>
      </c>
      <c r="I54" s="2">
        <v>3.5</v>
      </c>
      <c r="J54" s="3">
        <v>2</v>
      </c>
      <c r="K54" s="3">
        <v>1</v>
      </c>
      <c r="L54" s="3">
        <v>3</v>
      </c>
      <c r="M54" s="3">
        <v>3</v>
      </c>
      <c r="N54" s="2">
        <v>2.25</v>
      </c>
      <c r="O54" s="3">
        <v>1</v>
      </c>
      <c r="P54" s="3">
        <v>2</v>
      </c>
      <c r="Q54" s="1">
        <v>1.5</v>
      </c>
    </row>
    <row r="55" spans="1:17" x14ac:dyDescent="0.35">
      <c r="A55" t="s">
        <v>5</v>
      </c>
      <c r="B55" t="s">
        <v>4</v>
      </c>
      <c r="C55" s="3">
        <v>0</v>
      </c>
      <c r="D55" s="3">
        <v>2</v>
      </c>
      <c r="E55" s="3">
        <v>1</v>
      </c>
      <c r="F55" s="3">
        <v>4</v>
      </c>
      <c r="G55" s="3">
        <v>4</v>
      </c>
      <c r="H55" s="3">
        <v>4</v>
      </c>
      <c r="I55" s="2">
        <v>3.25</v>
      </c>
      <c r="J55" s="3">
        <v>1</v>
      </c>
      <c r="K55" s="3">
        <v>7</v>
      </c>
      <c r="L55" s="3">
        <v>7</v>
      </c>
      <c r="M55" s="3">
        <v>7</v>
      </c>
      <c r="N55" s="2">
        <v>5.5</v>
      </c>
      <c r="O55" s="3">
        <v>1</v>
      </c>
      <c r="P55" s="3">
        <v>1</v>
      </c>
      <c r="Q55" s="1">
        <v>1</v>
      </c>
    </row>
    <row r="56" spans="1:17" x14ac:dyDescent="0.35">
      <c r="A56" t="s">
        <v>5</v>
      </c>
      <c r="B56" t="s">
        <v>4</v>
      </c>
      <c r="C56" s="3">
        <v>0</v>
      </c>
      <c r="D56" s="3">
        <v>4</v>
      </c>
      <c r="E56" s="3">
        <v>1</v>
      </c>
      <c r="F56" s="3">
        <v>1</v>
      </c>
      <c r="G56" s="3">
        <v>1</v>
      </c>
      <c r="H56" s="3">
        <v>1</v>
      </c>
      <c r="I56" s="2">
        <v>1</v>
      </c>
      <c r="J56" s="3">
        <v>1</v>
      </c>
      <c r="K56" s="3">
        <v>4</v>
      </c>
      <c r="L56" s="3">
        <v>3</v>
      </c>
      <c r="M56" s="3">
        <v>6</v>
      </c>
      <c r="N56" s="2">
        <v>3.5</v>
      </c>
      <c r="O56" s="3">
        <v>3</v>
      </c>
      <c r="P56" s="3">
        <v>1</v>
      </c>
      <c r="Q56" s="1">
        <v>2</v>
      </c>
    </row>
    <row r="57" spans="1:17" x14ac:dyDescent="0.35">
      <c r="A57" t="s">
        <v>3</v>
      </c>
      <c r="B57" t="s">
        <v>4</v>
      </c>
      <c r="C57" s="3">
        <v>1</v>
      </c>
      <c r="D57" s="3">
        <v>4</v>
      </c>
      <c r="E57" s="3">
        <v>1</v>
      </c>
      <c r="F57" s="3">
        <v>1</v>
      </c>
      <c r="G57" s="3">
        <v>1</v>
      </c>
      <c r="H57" s="3">
        <v>1</v>
      </c>
      <c r="I57" s="2">
        <v>1</v>
      </c>
      <c r="J57" s="3">
        <v>2</v>
      </c>
      <c r="K57" s="3">
        <v>6</v>
      </c>
      <c r="L57" s="3">
        <v>7</v>
      </c>
      <c r="M57" s="3">
        <v>6</v>
      </c>
      <c r="N57" s="2">
        <v>5.25</v>
      </c>
      <c r="O57" s="3">
        <v>1</v>
      </c>
      <c r="P57" s="3">
        <v>2</v>
      </c>
      <c r="Q57" s="1">
        <v>1.5</v>
      </c>
    </row>
    <row r="58" spans="1:17" x14ac:dyDescent="0.35">
      <c r="A58" t="s">
        <v>3</v>
      </c>
      <c r="B58" t="s">
        <v>6</v>
      </c>
      <c r="C58" s="3">
        <v>1</v>
      </c>
      <c r="D58" s="3">
        <v>2</v>
      </c>
      <c r="E58" s="3">
        <v>3</v>
      </c>
      <c r="F58" s="3">
        <v>3</v>
      </c>
      <c r="G58" s="3">
        <v>3</v>
      </c>
      <c r="H58" s="3">
        <v>3</v>
      </c>
      <c r="I58" s="2">
        <v>3</v>
      </c>
      <c r="J58" s="3">
        <v>3</v>
      </c>
      <c r="K58" s="3">
        <v>5</v>
      </c>
      <c r="L58" s="3">
        <v>5</v>
      </c>
      <c r="M58" s="3">
        <v>5</v>
      </c>
      <c r="N58" s="2">
        <v>4.5</v>
      </c>
      <c r="O58" s="3">
        <v>2</v>
      </c>
      <c r="P58" s="3">
        <v>4</v>
      </c>
      <c r="Q58" s="1">
        <v>3</v>
      </c>
    </row>
    <row r="59" spans="1:17" x14ac:dyDescent="0.35">
      <c r="A59" t="s">
        <v>5</v>
      </c>
      <c r="B59" t="s">
        <v>4</v>
      </c>
      <c r="C59" s="3">
        <v>0</v>
      </c>
      <c r="D59" s="3">
        <v>4</v>
      </c>
      <c r="E59" s="3">
        <v>2</v>
      </c>
      <c r="F59" s="3">
        <v>1</v>
      </c>
      <c r="G59" s="3">
        <v>1</v>
      </c>
      <c r="H59" s="3">
        <v>1</v>
      </c>
      <c r="I59" s="2">
        <v>1.25</v>
      </c>
      <c r="J59" s="3">
        <v>4</v>
      </c>
      <c r="K59" s="3">
        <v>6</v>
      </c>
      <c r="L59" s="3">
        <v>6</v>
      </c>
      <c r="M59" s="3">
        <v>6</v>
      </c>
      <c r="N59" s="2">
        <v>5.5</v>
      </c>
      <c r="O59" s="3">
        <v>2</v>
      </c>
      <c r="P59" s="3">
        <v>2</v>
      </c>
      <c r="Q59" s="1">
        <v>2</v>
      </c>
    </row>
    <row r="60" spans="1:17" x14ac:dyDescent="0.35">
      <c r="A60" t="s">
        <v>3</v>
      </c>
      <c r="B60" t="s">
        <v>4</v>
      </c>
      <c r="C60" s="3">
        <v>1</v>
      </c>
      <c r="D60" s="3">
        <v>2</v>
      </c>
      <c r="E60" s="3">
        <v>1</v>
      </c>
      <c r="F60" s="3">
        <v>2</v>
      </c>
      <c r="G60" s="3">
        <v>2</v>
      </c>
      <c r="H60" s="3">
        <v>4</v>
      </c>
      <c r="I60" s="2">
        <v>2.25</v>
      </c>
      <c r="J60" s="3">
        <v>7</v>
      </c>
      <c r="K60" s="3">
        <v>7</v>
      </c>
      <c r="L60" s="3">
        <v>4</v>
      </c>
      <c r="M60" s="3">
        <v>7</v>
      </c>
      <c r="N60" s="2">
        <v>6.25</v>
      </c>
      <c r="O60" s="3">
        <v>1</v>
      </c>
      <c r="P60" s="3">
        <v>4</v>
      </c>
      <c r="Q60" s="1">
        <v>2.5</v>
      </c>
    </row>
    <row r="61" spans="1:17" x14ac:dyDescent="0.35">
      <c r="A61" t="s">
        <v>3</v>
      </c>
      <c r="B61" t="s">
        <v>6</v>
      </c>
      <c r="C61" s="3">
        <v>1</v>
      </c>
      <c r="D61" s="3">
        <v>2</v>
      </c>
      <c r="E61" s="3">
        <v>4</v>
      </c>
      <c r="F61" s="3">
        <v>3</v>
      </c>
      <c r="G61" s="3">
        <v>3</v>
      </c>
      <c r="H61" s="3">
        <v>5</v>
      </c>
      <c r="I61" s="2">
        <v>3.75</v>
      </c>
      <c r="J61" s="3">
        <v>6</v>
      </c>
      <c r="K61" s="3">
        <v>5</v>
      </c>
      <c r="L61" s="3">
        <v>3</v>
      </c>
      <c r="M61" s="3">
        <v>3</v>
      </c>
      <c r="N61" s="2">
        <v>4.25</v>
      </c>
      <c r="O61" s="3">
        <v>1</v>
      </c>
      <c r="P61" s="3">
        <v>4</v>
      </c>
      <c r="Q61" s="1">
        <v>2.5</v>
      </c>
    </row>
    <row r="62" spans="1:17" x14ac:dyDescent="0.35">
      <c r="A62" t="s">
        <v>3</v>
      </c>
      <c r="B62" t="s">
        <v>4</v>
      </c>
      <c r="C62" s="3">
        <v>1</v>
      </c>
      <c r="D62" s="3">
        <v>4</v>
      </c>
      <c r="E62" s="3">
        <v>1</v>
      </c>
      <c r="F62" s="3">
        <v>1</v>
      </c>
      <c r="G62" s="3">
        <v>1</v>
      </c>
      <c r="H62" s="3">
        <v>1</v>
      </c>
      <c r="I62" s="2">
        <v>1</v>
      </c>
      <c r="J62" s="3">
        <v>2</v>
      </c>
      <c r="K62" s="3">
        <v>7</v>
      </c>
      <c r="L62" s="3">
        <v>5</v>
      </c>
      <c r="M62" s="3">
        <v>6</v>
      </c>
      <c r="N62" s="2">
        <v>5</v>
      </c>
      <c r="O62" s="3">
        <v>1</v>
      </c>
      <c r="P62" s="3">
        <v>2</v>
      </c>
      <c r="Q62" s="1">
        <v>1.5</v>
      </c>
    </row>
    <row r="63" spans="1:17" x14ac:dyDescent="0.35">
      <c r="A63" t="s">
        <v>5</v>
      </c>
      <c r="B63" t="s">
        <v>4</v>
      </c>
      <c r="C63" s="3">
        <v>0</v>
      </c>
      <c r="D63" s="3">
        <v>3</v>
      </c>
      <c r="E63" s="3">
        <v>1</v>
      </c>
      <c r="F63" s="3">
        <v>1</v>
      </c>
      <c r="G63" s="3">
        <v>1</v>
      </c>
      <c r="H63" s="3">
        <v>1</v>
      </c>
      <c r="I63" s="2">
        <v>1</v>
      </c>
      <c r="J63" s="3">
        <v>2</v>
      </c>
      <c r="K63" s="3">
        <v>7</v>
      </c>
      <c r="L63" s="3">
        <v>7</v>
      </c>
      <c r="M63" s="3">
        <v>6</v>
      </c>
      <c r="N63" s="2">
        <v>5.5</v>
      </c>
      <c r="O63" s="3">
        <v>1</v>
      </c>
      <c r="P63" s="3">
        <v>1</v>
      </c>
      <c r="Q63" s="1">
        <v>1</v>
      </c>
    </row>
    <row r="64" spans="1:17" x14ac:dyDescent="0.35">
      <c r="A64" t="s">
        <v>5</v>
      </c>
      <c r="B64" t="s">
        <v>4</v>
      </c>
      <c r="C64" s="3">
        <v>0</v>
      </c>
      <c r="D64" s="3">
        <v>4</v>
      </c>
      <c r="E64" s="3">
        <v>1</v>
      </c>
      <c r="F64" s="3">
        <v>1</v>
      </c>
      <c r="G64" s="3">
        <v>2</v>
      </c>
      <c r="H64" s="3">
        <v>1</v>
      </c>
      <c r="I64" s="2">
        <v>1.25</v>
      </c>
      <c r="J64" s="3">
        <v>1</v>
      </c>
      <c r="K64" s="3">
        <v>6</v>
      </c>
      <c r="L64" s="3">
        <v>5</v>
      </c>
      <c r="M64" s="3">
        <v>5</v>
      </c>
      <c r="N64" s="2">
        <v>4.25</v>
      </c>
      <c r="O64" s="3">
        <v>2</v>
      </c>
      <c r="P64" s="3">
        <v>1</v>
      </c>
      <c r="Q64" s="1">
        <v>1.5</v>
      </c>
    </row>
    <row r="65" spans="1:17" x14ac:dyDescent="0.35">
      <c r="A65" t="s">
        <v>3</v>
      </c>
      <c r="B65" t="s">
        <v>4</v>
      </c>
      <c r="C65" s="3">
        <v>1</v>
      </c>
      <c r="D65" s="3">
        <v>3</v>
      </c>
      <c r="E65" s="3">
        <v>1</v>
      </c>
      <c r="F65" s="3">
        <v>1</v>
      </c>
      <c r="G65" s="3">
        <v>1</v>
      </c>
      <c r="H65" s="3">
        <v>1</v>
      </c>
      <c r="I65" s="2">
        <v>1</v>
      </c>
      <c r="J65" s="3">
        <v>1</v>
      </c>
      <c r="K65" s="3">
        <v>3</v>
      </c>
      <c r="L65" s="3">
        <v>4</v>
      </c>
      <c r="M65" s="3">
        <v>4</v>
      </c>
      <c r="N65" s="2">
        <v>3</v>
      </c>
      <c r="O65" s="3">
        <v>1</v>
      </c>
      <c r="P65" s="3">
        <v>1</v>
      </c>
      <c r="Q65" s="1">
        <v>1</v>
      </c>
    </row>
    <row r="66" spans="1:17" x14ac:dyDescent="0.35">
      <c r="A66" t="s">
        <v>5</v>
      </c>
      <c r="B66" t="s">
        <v>4</v>
      </c>
      <c r="C66" s="3">
        <v>0</v>
      </c>
      <c r="D66" s="3">
        <v>4</v>
      </c>
      <c r="E66" s="3">
        <v>1</v>
      </c>
      <c r="F66" s="3">
        <v>3</v>
      </c>
      <c r="G66" s="3">
        <v>3</v>
      </c>
      <c r="H66" s="3">
        <v>1</v>
      </c>
      <c r="I66" s="2">
        <v>2</v>
      </c>
      <c r="J66" s="3">
        <v>1</v>
      </c>
      <c r="K66" s="3">
        <v>5</v>
      </c>
      <c r="L66" s="3">
        <v>3</v>
      </c>
      <c r="M66" s="3">
        <v>4</v>
      </c>
      <c r="N66" s="2">
        <v>3.25</v>
      </c>
      <c r="O66" s="3">
        <v>1</v>
      </c>
      <c r="P66" s="3">
        <v>1</v>
      </c>
      <c r="Q66" s="1">
        <v>1</v>
      </c>
    </row>
    <row r="67" spans="1:17" x14ac:dyDescent="0.35">
      <c r="A67" t="s">
        <v>3</v>
      </c>
      <c r="B67" t="s">
        <v>4</v>
      </c>
      <c r="C67" s="3">
        <v>1</v>
      </c>
      <c r="D67" s="3">
        <v>4</v>
      </c>
      <c r="E67" s="3">
        <v>1</v>
      </c>
      <c r="F67" s="3">
        <v>1</v>
      </c>
      <c r="G67" s="3">
        <v>1</v>
      </c>
      <c r="H67" s="3">
        <v>1</v>
      </c>
      <c r="I67" s="2">
        <v>1</v>
      </c>
      <c r="J67" s="3">
        <v>1</v>
      </c>
      <c r="K67" s="3">
        <v>7</v>
      </c>
      <c r="L67" s="3">
        <v>6</v>
      </c>
      <c r="M67" s="3">
        <v>7</v>
      </c>
      <c r="N67" s="2">
        <v>5.25</v>
      </c>
      <c r="O67" s="3">
        <v>1</v>
      </c>
      <c r="P67" s="3">
        <v>4</v>
      </c>
      <c r="Q67" s="1">
        <v>2.5</v>
      </c>
    </row>
    <row r="68" spans="1:17" x14ac:dyDescent="0.35">
      <c r="A68" t="s">
        <v>5</v>
      </c>
      <c r="B68" t="s">
        <v>4</v>
      </c>
      <c r="C68" s="3">
        <v>0</v>
      </c>
      <c r="D68" s="3">
        <v>4</v>
      </c>
      <c r="E68" s="3">
        <v>4</v>
      </c>
      <c r="F68" s="3">
        <v>6</v>
      </c>
      <c r="G68" s="3">
        <v>7</v>
      </c>
      <c r="H68" s="3">
        <v>3</v>
      </c>
      <c r="I68" s="2">
        <v>5</v>
      </c>
      <c r="J68" s="3">
        <v>2</v>
      </c>
      <c r="K68" s="3">
        <v>7</v>
      </c>
      <c r="L68" s="3">
        <v>3</v>
      </c>
      <c r="M68" s="3">
        <v>5</v>
      </c>
      <c r="N68" s="2">
        <v>4.25</v>
      </c>
      <c r="O68" s="3">
        <v>5</v>
      </c>
      <c r="P68" s="3">
        <v>3</v>
      </c>
      <c r="Q68" s="1">
        <v>4</v>
      </c>
    </row>
    <row r="69" spans="1:17" x14ac:dyDescent="0.35">
      <c r="A69" t="s">
        <v>5</v>
      </c>
      <c r="B69" t="s">
        <v>6</v>
      </c>
      <c r="C69" s="3">
        <v>0</v>
      </c>
      <c r="D69" s="3">
        <v>3</v>
      </c>
      <c r="E69" s="3">
        <v>1</v>
      </c>
      <c r="F69" s="3">
        <v>5</v>
      </c>
      <c r="G69" s="3">
        <v>5</v>
      </c>
      <c r="H69" s="3">
        <v>2</v>
      </c>
      <c r="I69" s="2">
        <v>3.25</v>
      </c>
      <c r="J69" s="3">
        <v>6</v>
      </c>
      <c r="K69" s="3">
        <v>4</v>
      </c>
      <c r="L69" s="3">
        <v>6</v>
      </c>
      <c r="M69" s="3">
        <v>6</v>
      </c>
      <c r="N69" s="2">
        <v>5.5</v>
      </c>
      <c r="O69" s="3">
        <v>2</v>
      </c>
      <c r="P69" s="3">
        <v>1</v>
      </c>
      <c r="Q69" s="1">
        <v>1.5</v>
      </c>
    </row>
    <row r="70" spans="1:17" x14ac:dyDescent="0.35">
      <c r="A70" t="s">
        <v>3</v>
      </c>
      <c r="B70" t="s">
        <v>4</v>
      </c>
      <c r="C70" s="3">
        <v>1</v>
      </c>
      <c r="D70" s="3">
        <v>3</v>
      </c>
      <c r="E70" s="3">
        <v>1</v>
      </c>
      <c r="F70" s="3">
        <v>1</v>
      </c>
      <c r="G70" s="3">
        <v>1</v>
      </c>
      <c r="H70" s="3">
        <v>1</v>
      </c>
      <c r="I70" s="2">
        <v>1</v>
      </c>
      <c r="J70" s="3">
        <v>1</v>
      </c>
      <c r="K70" s="3">
        <v>1</v>
      </c>
      <c r="L70" s="3">
        <v>5</v>
      </c>
      <c r="M70" s="3">
        <v>5</v>
      </c>
      <c r="N70" s="2">
        <v>3</v>
      </c>
      <c r="O70" s="3">
        <v>2</v>
      </c>
      <c r="P70" s="3">
        <v>1</v>
      </c>
      <c r="Q70" s="1">
        <v>1.5</v>
      </c>
    </row>
    <row r="71" spans="1:17" x14ac:dyDescent="0.35">
      <c r="A71" t="s">
        <v>5</v>
      </c>
      <c r="B71" t="s">
        <v>4</v>
      </c>
      <c r="C71" s="3">
        <v>0</v>
      </c>
      <c r="D71" s="3">
        <v>3</v>
      </c>
      <c r="E71" s="3">
        <v>1</v>
      </c>
      <c r="F71" s="3">
        <v>3</v>
      </c>
      <c r="G71" s="3">
        <v>1</v>
      </c>
      <c r="H71" s="3">
        <v>2</v>
      </c>
      <c r="I71" s="2">
        <v>1.75</v>
      </c>
      <c r="J71" s="3">
        <v>2</v>
      </c>
      <c r="K71" s="3">
        <v>5</v>
      </c>
      <c r="L71" s="3">
        <v>7</v>
      </c>
      <c r="M71" s="3">
        <v>7</v>
      </c>
      <c r="N71" s="2">
        <v>5.25</v>
      </c>
      <c r="O71" s="3">
        <v>4</v>
      </c>
      <c r="P71" s="3">
        <v>1</v>
      </c>
      <c r="Q71" s="1">
        <v>2.5</v>
      </c>
    </row>
    <row r="72" spans="1:17" x14ac:dyDescent="0.35">
      <c r="A72" t="s">
        <v>5</v>
      </c>
      <c r="B72" t="s">
        <v>4</v>
      </c>
      <c r="C72" s="3">
        <v>0</v>
      </c>
      <c r="D72" s="3">
        <v>4</v>
      </c>
      <c r="E72" s="3">
        <v>1</v>
      </c>
      <c r="F72" s="3">
        <v>2</v>
      </c>
      <c r="G72" s="3">
        <v>1</v>
      </c>
      <c r="H72" s="3">
        <v>1</v>
      </c>
      <c r="I72" s="2">
        <v>1.25</v>
      </c>
      <c r="J72" s="3">
        <v>3</v>
      </c>
      <c r="K72" s="3">
        <v>4</v>
      </c>
      <c r="L72" s="3">
        <v>2</v>
      </c>
      <c r="M72" s="3">
        <v>2</v>
      </c>
      <c r="N72" s="2">
        <v>2.75</v>
      </c>
      <c r="O72" s="3">
        <v>2</v>
      </c>
      <c r="P72" s="3">
        <v>2</v>
      </c>
      <c r="Q72" s="1">
        <v>2</v>
      </c>
    </row>
    <row r="73" spans="1:17" x14ac:dyDescent="0.35">
      <c r="A73" t="s">
        <v>5</v>
      </c>
      <c r="B73" t="s">
        <v>4</v>
      </c>
      <c r="C73" s="3">
        <v>0</v>
      </c>
      <c r="D73" s="3">
        <v>4</v>
      </c>
      <c r="E73" s="3">
        <v>2</v>
      </c>
      <c r="F73" s="3">
        <v>2</v>
      </c>
      <c r="G73" s="3">
        <v>2</v>
      </c>
      <c r="H73" s="3">
        <v>2</v>
      </c>
      <c r="I73" s="2">
        <v>2</v>
      </c>
      <c r="J73" s="3">
        <v>2</v>
      </c>
      <c r="K73" s="3">
        <v>3</v>
      </c>
      <c r="L73" s="3">
        <v>3</v>
      </c>
      <c r="M73" s="3">
        <v>3</v>
      </c>
      <c r="N73" s="2">
        <v>2.75</v>
      </c>
      <c r="O73" s="3">
        <v>4</v>
      </c>
      <c r="P73" s="3">
        <v>1</v>
      </c>
      <c r="Q73" s="1">
        <v>2.5</v>
      </c>
    </row>
    <row r="74" spans="1:17" x14ac:dyDescent="0.35">
      <c r="A74" t="s">
        <v>3</v>
      </c>
      <c r="B74" t="s">
        <v>7</v>
      </c>
      <c r="C74" s="3">
        <v>1</v>
      </c>
      <c r="D74" s="3">
        <v>4</v>
      </c>
      <c r="E74" s="3">
        <v>2</v>
      </c>
      <c r="F74" s="3">
        <v>2</v>
      </c>
      <c r="G74" s="3">
        <v>2</v>
      </c>
      <c r="H74" s="3">
        <v>1</v>
      </c>
      <c r="I74" s="2">
        <v>1.75</v>
      </c>
      <c r="J74" s="3">
        <v>2</v>
      </c>
      <c r="K74" s="3">
        <v>4</v>
      </c>
      <c r="L74" s="3">
        <v>4</v>
      </c>
      <c r="M74" s="3">
        <v>4</v>
      </c>
      <c r="N74" s="2">
        <v>3.5</v>
      </c>
      <c r="O74" s="3">
        <v>4</v>
      </c>
      <c r="P74" s="3">
        <v>4</v>
      </c>
      <c r="Q74" s="1">
        <v>4</v>
      </c>
    </row>
    <row r="75" spans="1:17" x14ac:dyDescent="0.35">
      <c r="A75" t="s">
        <v>5</v>
      </c>
      <c r="B75" t="s">
        <v>4</v>
      </c>
      <c r="C75" s="3">
        <v>0</v>
      </c>
      <c r="D75" s="3">
        <v>3</v>
      </c>
      <c r="E75" s="3">
        <v>1</v>
      </c>
      <c r="F75" s="3">
        <v>2</v>
      </c>
      <c r="G75" s="3">
        <v>2</v>
      </c>
      <c r="H75" s="3">
        <v>2</v>
      </c>
      <c r="I75" s="2">
        <v>1.75</v>
      </c>
      <c r="J75" s="3">
        <v>5</v>
      </c>
      <c r="K75" s="3">
        <v>7</v>
      </c>
      <c r="L75" s="3">
        <v>7</v>
      </c>
      <c r="M75" s="3">
        <v>7</v>
      </c>
      <c r="N75" s="2">
        <v>6.5</v>
      </c>
      <c r="O75" s="3">
        <v>1</v>
      </c>
      <c r="P75" s="3">
        <v>1</v>
      </c>
      <c r="Q75" s="1">
        <v>1</v>
      </c>
    </row>
    <row r="76" spans="1:17" x14ac:dyDescent="0.35">
      <c r="A76" t="s">
        <v>3</v>
      </c>
      <c r="B76" t="s">
        <v>6</v>
      </c>
      <c r="C76" s="3">
        <v>1</v>
      </c>
      <c r="D76" s="3">
        <v>2</v>
      </c>
      <c r="E76" s="3">
        <v>1</v>
      </c>
      <c r="F76" s="3">
        <v>5</v>
      </c>
      <c r="G76" s="3">
        <v>2</v>
      </c>
      <c r="H76" s="3">
        <v>5</v>
      </c>
      <c r="I76" s="2">
        <v>3.25</v>
      </c>
      <c r="J76" s="3">
        <v>5</v>
      </c>
      <c r="K76" s="3">
        <v>4</v>
      </c>
      <c r="L76" s="3">
        <v>3</v>
      </c>
      <c r="M76" s="3">
        <v>3</v>
      </c>
      <c r="N76" s="2">
        <v>3.75</v>
      </c>
      <c r="O76" s="3">
        <v>2</v>
      </c>
      <c r="P76" s="3">
        <v>4</v>
      </c>
      <c r="Q76" s="1">
        <v>3</v>
      </c>
    </row>
    <row r="77" spans="1:17" x14ac:dyDescent="0.35">
      <c r="A77" t="s">
        <v>5</v>
      </c>
      <c r="B77" t="s">
        <v>4</v>
      </c>
      <c r="C77" s="3">
        <v>0</v>
      </c>
      <c r="D77" s="3">
        <v>2</v>
      </c>
      <c r="E77" s="3">
        <v>2</v>
      </c>
      <c r="F77" s="3">
        <v>1</v>
      </c>
      <c r="G77" s="3">
        <v>1</v>
      </c>
      <c r="H77" s="3">
        <v>1</v>
      </c>
      <c r="I77" s="2">
        <v>1.25</v>
      </c>
      <c r="J77" s="3">
        <v>2</v>
      </c>
      <c r="K77" s="3">
        <v>4</v>
      </c>
      <c r="L77" s="3">
        <v>3</v>
      </c>
      <c r="M77" s="3">
        <v>3</v>
      </c>
      <c r="N77" s="2">
        <v>3</v>
      </c>
      <c r="O77" s="3">
        <v>1</v>
      </c>
      <c r="P77" s="3">
        <v>1</v>
      </c>
      <c r="Q77" s="1">
        <v>1</v>
      </c>
    </row>
    <row r="78" spans="1:17" x14ac:dyDescent="0.35">
      <c r="A78" t="s">
        <v>5</v>
      </c>
      <c r="B78" t="s">
        <v>6</v>
      </c>
      <c r="C78" s="3">
        <v>0</v>
      </c>
      <c r="D78" s="3">
        <v>2</v>
      </c>
      <c r="E78" s="3">
        <v>1</v>
      </c>
      <c r="F78" s="3">
        <v>1</v>
      </c>
      <c r="G78" s="3">
        <v>5</v>
      </c>
      <c r="H78" s="3">
        <v>5</v>
      </c>
      <c r="I78" s="2">
        <v>3</v>
      </c>
      <c r="J78" s="3">
        <v>1</v>
      </c>
      <c r="K78" s="3">
        <v>6</v>
      </c>
      <c r="L78" s="3">
        <v>1</v>
      </c>
      <c r="M78" s="3">
        <v>1</v>
      </c>
      <c r="N78" s="2">
        <v>2.25</v>
      </c>
      <c r="O78" s="3">
        <v>2</v>
      </c>
      <c r="P78" s="3">
        <v>2</v>
      </c>
      <c r="Q78" s="1">
        <v>2</v>
      </c>
    </row>
    <row r="79" spans="1:17" x14ac:dyDescent="0.35">
      <c r="A79" t="s">
        <v>3</v>
      </c>
      <c r="B79" t="s">
        <v>4</v>
      </c>
      <c r="C79" s="3">
        <v>1</v>
      </c>
      <c r="D79" s="3">
        <v>3</v>
      </c>
      <c r="E79" s="3">
        <v>1</v>
      </c>
      <c r="F79" s="3">
        <v>1</v>
      </c>
      <c r="G79" s="3">
        <v>1</v>
      </c>
      <c r="H79" s="3">
        <v>4</v>
      </c>
      <c r="I79" s="2">
        <v>1.75</v>
      </c>
      <c r="J79" s="3">
        <v>4</v>
      </c>
      <c r="K79" s="3">
        <v>4</v>
      </c>
      <c r="L79" s="3">
        <v>5</v>
      </c>
      <c r="M79" s="3">
        <v>4</v>
      </c>
      <c r="N79" s="2">
        <v>4.25</v>
      </c>
      <c r="O79" s="3">
        <v>1</v>
      </c>
      <c r="P79" s="3">
        <v>1</v>
      </c>
      <c r="Q79" s="1">
        <v>1</v>
      </c>
    </row>
    <row r="80" spans="1:17" x14ac:dyDescent="0.35">
      <c r="A80" t="s">
        <v>3</v>
      </c>
      <c r="B80" t="s">
        <v>4</v>
      </c>
      <c r="C80" s="3">
        <v>1</v>
      </c>
      <c r="D80" s="3">
        <v>2</v>
      </c>
      <c r="E80" s="3">
        <v>4</v>
      </c>
      <c r="F80" s="3">
        <v>2</v>
      </c>
      <c r="G80" s="3">
        <v>2</v>
      </c>
      <c r="H80" s="3">
        <v>2</v>
      </c>
      <c r="I80" s="2">
        <v>2.5</v>
      </c>
      <c r="J80" s="3">
        <v>3</v>
      </c>
      <c r="K80" s="3">
        <v>7</v>
      </c>
      <c r="L80" s="3">
        <v>7</v>
      </c>
      <c r="M80" s="3">
        <v>7</v>
      </c>
      <c r="N80" s="2">
        <v>6</v>
      </c>
      <c r="O80" s="3">
        <v>4</v>
      </c>
      <c r="P80" s="3">
        <v>6</v>
      </c>
      <c r="Q80" s="1">
        <v>5</v>
      </c>
    </row>
    <row r="81" spans="1:17" x14ac:dyDescent="0.35">
      <c r="A81" t="s">
        <v>3</v>
      </c>
      <c r="B81" t="s">
        <v>4</v>
      </c>
      <c r="C81" s="3">
        <v>1</v>
      </c>
      <c r="D81" s="3">
        <v>3</v>
      </c>
      <c r="E81" s="3">
        <v>1</v>
      </c>
      <c r="F81" s="3">
        <v>1</v>
      </c>
      <c r="G81" s="3">
        <v>1</v>
      </c>
      <c r="H81" s="3">
        <v>1</v>
      </c>
      <c r="I81" s="2">
        <v>1</v>
      </c>
      <c r="J81" s="3">
        <v>1</v>
      </c>
      <c r="K81" s="3">
        <v>7</v>
      </c>
      <c r="L81" s="3">
        <v>1</v>
      </c>
      <c r="M81" s="3">
        <v>1</v>
      </c>
      <c r="N81" s="2">
        <v>2.5</v>
      </c>
      <c r="O81" s="3">
        <v>1</v>
      </c>
      <c r="P81" s="3">
        <v>1</v>
      </c>
      <c r="Q81" s="1">
        <v>1</v>
      </c>
    </row>
    <row r="82" spans="1:17" x14ac:dyDescent="0.35">
      <c r="A82" t="s">
        <v>3</v>
      </c>
      <c r="B82" t="s">
        <v>4</v>
      </c>
      <c r="C82" s="3">
        <v>1</v>
      </c>
      <c r="D82" s="3">
        <v>3</v>
      </c>
      <c r="E82" s="3">
        <v>2</v>
      </c>
      <c r="F82" s="3">
        <v>1</v>
      </c>
      <c r="G82" s="3">
        <v>1</v>
      </c>
      <c r="H82" s="3">
        <v>1</v>
      </c>
      <c r="I82" s="2">
        <v>1.25</v>
      </c>
      <c r="J82" s="3">
        <v>2</v>
      </c>
      <c r="K82" s="3">
        <v>5</v>
      </c>
      <c r="L82" s="3">
        <v>1</v>
      </c>
      <c r="M82" s="3">
        <v>1</v>
      </c>
      <c r="N82" s="2">
        <v>2.25</v>
      </c>
      <c r="O82" s="3">
        <v>4</v>
      </c>
      <c r="P82" s="3">
        <v>1</v>
      </c>
      <c r="Q82" s="1">
        <v>2.5</v>
      </c>
    </row>
    <row r="83" spans="1:17" x14ac:dyDescent="0.35">
      <c r="A83" t="s">
        <v>3</v>
      </c>
      <c r="B83" t="s">
        <v>4</v>
      </c>
      <c r="C83" s="3">
        <v>1</v>
      </c>
      <c r="D83" s="3">
        <v>4</v>
      </c>
      <c r="E83" s="3">
        <v>1</v>
      </c>
      <c r="F83" s="3">
        <v>1</v>
      </c>
      <c r="G83" s="3">
        <v>4</v>
      </c>
      <c r="H83" s="3">
        <v>4</v>
      </c>
      <c r="I83" s="2">
        <v>2.5</v>
      </c>
      <c r="J83" s="3">
        <v>6</v>
      </c>
      <c r="K83" s="3">
        <v>6</v>
      </c>
      <c r="L83" s="3">
        <v>6</v>
      </c>
      <c r="M83" s="3">
        <v>4</v>
      </c>
      <c r="N83" s="2">
        <v>5.5</v>
      </c>
      <c r="O83" s="3">
        <v>1</v>
      </c>
      <c r="P83" s="3">
        <v>1</v>
      </c>
      <c r="Q83" s="1">
        <v>1</v>
      </c>
    </row>
    <row r="84" spans="1:17" x14ac:dyDescent="0.35">
      <c r="A84" t="s">
        <v>3</v>
      </c>
      <c r="B84" t="s">
        <v>6</v>
      </c>
      <c r="C84" s="3">
        <v>1</v>
      </c>
      <c r="D84" s="3">
        <v>2</v>
      </c>
      <c r="E84" s="3">
        <v>3</v>
      </c>
      <c r="F84" s="3">
        <v>4</v>
      </c>
      <c r="G84" s="3">
        <v>3</v>
      </c>
      <c r="H84" s="3">
        <v>5</v>
      </c>
      <c r="I84" s="2">
        <v>3.75</v>
      </c>
      <c r="J84" s="3">
        <v>3</v>
      </c>
      <c r="K84" s="3">
        <v>4</v>
      </c>
      <c r="L84" s="3">
        <v>5</v>
      </c>
      <c r="M84" s="3">
        <v>6</v>
      </c>
      <c r="N84" s="2">
        <v>4.5</v>
      </c>
      <c r="O84" s="3">
        <v>5</v>
      </c>
      <c r="P84" s="3">
        <v>5</v>
      </c>
      <c r="Q84" s="1">
        <v>5</v>
      </c>
    </row>
    <row r="85" spans="1:17" x14ac:dyDescent="0.35">
      <c r="A85" t="s">
        <v>5</v>
      </c>
      <c r="B85" t="s">
        <v>6</v>
      </c>
      <c r="C85" s="3">
        <v>0</v>
      </c>
      <c r="D85" s="3">
        <v>2</v>
      </c>
      <c r="E85" s="3">
        <v>1</v>
      </c>
      <c r="F85" s="3">
        <v>1</v>
      </c>
      <c r="G85" s="3">
        <v>1</v>
      </c>
      <c r="H85" s="3">
        <v>1</v>
      </c>
      <c r="I85" s="2">
        <v>1</v>
      </c>
      <c r="J85" s="3">
        <v>3</v>
      </c>
      <c r="K85" s="3">
        <v>6</v>
      </c>
      <c r="L85" s="3">
        <v>3</v>
      </c>
      <c r="M85" s="3">
        <v>3</v>
      </c>
      <c r="N85" s="2">
        <v>3.75</v>
      </c>
      <c r="O85" s="3">
        <v>1</v>
      </c>
      <c r="P85" s="3">
        <v>1</v>
      </c>
      <c r="Q85" s="1">
        <v>1</v>
      </c>
    </row>
    <row r="86" spans="1:17" x14ac:dyDescent="0.35">
      <c r="A86" t="s">
        <v>5</v>
      </c>
      <c r="B86" t="s">
        <v>4</v>
      </c>
      <c r="C86" s="3">
        <v>0</v>
      </c>
      <c r="D86" s="3">
        <v>3</v>
      </c>
      <c r="E86" s="3">
        <v>1</v>
      </c>
      <c r="F86" s="3">
        <v>2</v>
      </c>
      <c r="G86" s="3">
        <v>1</v>
      </c>
      <c r="H86" s="3">
        <v>1</v>
      </c>
      <c r="I86" s="2">
        <v>1.25</v>
      </c>
      <c r="J86" s="3">
        <v>1</v>
      </c>
      <c r="K86" s="3">
        <v>5</v>
      </c>
      <c r="L86" s="3">
        <v>2</v>
      </c>
      <c r="M86" s="3">
        <v>2</v>
      </c>
      <c r="N86" s="2">
        <v>2.5</v>
      </c>
      <c r="O86" s="3">
        <v>1</v>
      </c>
      <c r="P86" s="3">
        <v>1</v>
      </c>
      <c r="Q86" s="1">
        <v>1</v>
      </c>
    </row>
    <row r="87" spans="1:17" x14ac:dyDescent="0.35">
      <c r="A87" t="s">
        <v>3</v>
      </c>
      <c r="B87" t="s">
        <v>4</v>
      </c>
      <c r="C87" s="3">
        <v>1</v>
      </c>
      <c r="D87" s="3">
        <v>4</v>
      </c>
      <c r="E87" s="3">
        <v>3</v>
      </c>
      <c r="F87" s="3">
        <v>5</v>
      </c>
      <c r="G87" s="3">
        <v>6</v>
      </c>
      <c r="H87" s="3">
        <v>7</v>
      </c>
      <c r="I87" s="2">
        <v>5.25</v>
      </c>
      <c r="J87" s="3">
        <v>6</v>
      </c>
      <c r="K87" s="3">
        <v>7</v>
      </c>
      <c r="L87" s="3">
        <v>4</v>
      </c>
      <c r="M87" s="3">
        <v>4</v>
      </c>
      <c r="N87" s="2">
        <v>5.25</v>
      </c>
      <c r="O87" s="3">
        <v>7</v>
      </c>
      <c r="P87" s="3">
        <v>1</v>
      </c>
      <c r="Q87" s="1">
        <v>4</v>
      </c>
    </row>
    <row r="88" spans="1:17" x14ac:dyDescent="0.35">
      <c r="A88" t="s">
        <v>3</v>
      </c>
      <c r="B88" t="s">
        <v>4</v>
      </c>
      <c r="C88" s="3">
        <v>1</v>
      </c>
      <c r="D88" s="3">
        <v>4</v>
      </c>
      <c r="E88" s="3">
        <v>1</v>
      </c>
      <c r="F88" s="3">
        <v>4</v>
      </c>
      <c r="G88" s="3">
        <v>3</v>
      </c>
      <c r="H88" s="3">
        <v>2</v>
      </c>
      <c r="I88" s="2">
        <v>2.5</v>
      </c>
      <c r="J88" s="3">
        <v>1</v>
      </c>
      <c r="K88" s="3">
        <v>7</v>
      </c>
      <c r="L88" s="3">
        <v>7</v>
      </c>
      <c r="M88" s="3">
        <v>7</v>
      </c>
      <c r="N88" s="2">
        <v>5.5</v>
      </c>
      <c r="O88" s="3">
        <v>1</v>
      </c>
      <c r="P88" s="3">
        <v>1</v>
      </c>
      <c r="Q88" s="1">
        <v>1</v>
      </c>
    </row>
    <row r="89" spans="1:17" x14ac:dyDescent="0.35">
      <c r="A89" t="s">
        <v>3</v>
      </c>
      <c r="B89" t="s">
        <v>4</v>
      </c>
      <c r="C89" s="3">
        <v>1</v>
      </c>
      <c r="D89" s="3">
        <v>2</v>
      </c>
      <c r="E89" s="3">
        <v>2</v>
      </c>
      <c r="F89" s="3">
        <v>4</v>
      </c>
      <c r="G89" s="3">
        <v>3</v>
      </c>
      <c r="H89" s="3">
        <v>2</v>
      </c>
      <c r="I89" s="2">
        <v>2.75</v>
      </c>
      <c r="J89" s="3">
        <v>3</v>
      </c>
      <c r="K89" s="3">
        <v>6</v>
      </c>
      <c r="L89" s="3">
        <v>5</v>
      </c>
      <c r="M89" s="3">
        <v>7</v>
      </c>
      <c r="N89" s="2">
        <v>5.25</v>
      </c>
      <c r="O89" s="3">
        <v>1</v>
      </c>
      <c r="P89" s="3">
        <v>2</v>
      </c>
      <c r="Q89" s="1">
        <v>1.5</v>
      </c>
    </row>
    <row r="90" spans="1:17" x14ac:dyDescent="0.35">
      <c r="A90" t="s">
        <v>5</v>
      </c>
      <c r="B90" t="s">
        <v>4</v>
      </c>
      <c r="C90" s="3">
        <v>0</v>
      </c>
      <c r="D90" s="3">
        <v>3</v>
      </c>
      <c r="E90" s="3">
        <v>1</v>
      </c>
      <c r="F90" s="3">
        <v>1</v>
      </c>
      <c r="G90" s="3">
        <v>1</v>
      </c>
      <c r="H90" s="3">
        <v>1</v>
      </c>
      <c r="I90" s="2">
        <v>1</v>
      </c>
      <c r="J90" s="3">
        <v>1</v>
      </c>
      <c r="K90" s="3">
        <v>3</v>
      </c>
      <c r="L90" s="3">
        <v>1</v>
      </c>
      <c r="M90" s="3">
        <v>3</v>
      </c>
      <c r="N90" s="2">
        <v>2</v>
      </c>
      <c r="O90" s="3">
        <v>1</v>
      </c>
      <c r="P90" s="3">
        <v>2</v>
      </c>
      <c r="Q90" s="1">
        <v>1.5</v>
      </c>
    </row>
    <row r="91" spans="1:17" x14ac:dyDescent="0.35">
      <c r="A91" t="s">
        <v>5</v>
      </c>
      <c r="B91" t="s">
        <v>6</v>
      </c>
      <c r="C91" s="3">
        <v>0</v>
      </c>
      <c r="D91" s="3">
        <v>3</v>
      </c>
      <c r="E91" s="3">
        <v>1</v>
      </c>
      <c r="F91" s="3">
        <v>1</v>
      </c>
      <c r="G91" s="3">
        <v>1</v>
      </c>
      <c r="H91" s="3">
        <v>1</v>
      </c>
      <c r="I91" s="2">
        <v>1</v>
      </c>
      <c r="J91" s="3">
        <v>2</v>
      </c>
      <c r="K91" s="3">
        <v>4</v>
      </c>
      <c r="L91" s="3">
        <v>2</v>
      </c>
      <c r="M91" s="3">
        <v>7</v>
      </c>
      <c r="N91" s="2">
        <v>3.75</v>
      </c>
      <c r="O91" s="3">
        <v>3</v>
      </c>
      <c r="P91" s="3">
        <v>3</v>
      </c>
      <c r="Q91" s="1">
        <v>3</v>
      </c>
    </row>
    <row r="92" spans="1:17" x14ac:dyDescent="0.35">
      <c r="A92" t="s">
        <v>3</v>
      </c>
      <c r="B92" t="s">
        <v>7</v>
      </c>
      <c r="C92" s="3">
        <v>1</v>
      </c>
      <c r="D92" s="3">
        <v>4</v>
      </c>
      <c r="E92" s="3">
        <v>1</v>
      </c>
      <c r="F92" s="3">
        <v>1</v>
      </c>
      <c r="G92" s="3">
        <v>1</v>
      </c>
      <c r="H92" s="3">
        <v>3</v>
      </c>
      <c r="I92" s="2">
        <v>1.5</v>
      </c>
      <c r="J92" s="3">
        <v>1</v>
      </c>
      <c r="K92" s="3">
        <v>1</v>
      </c>
      <c r="L92" s="3">
        <v>1</v>
      </c>
      <c r="M92" s="3">
        <v>1</v>
      </c>
      <c r="N92" s="2">
        <v>1</v>
      </c>
      <c r="O92" s="3">
        <v>2</v>
      </c>
      <c r="P92" s="3">
        <v>2</v>
      </c>
      <c r="Q92" s="1">
        <v>2</v>
      </c>
    </row>
    <row r="93" spans="1:17" x14ac:dyDescent="0.35">
      <c r="A93" t="s">
        <v>3</v>
      </c>
      <c r="B93" t="s">
        <v>6</v>
      </c>
      <c r="C93" s="3">
        <v>1</v>
      </c>
      <c r="D93" s="3">
        <v>2</v>
      </c>
      <c r="E93" s="3">
        <v>4</v>
      </c>
      <c r="F93" s="3">
        <v>6</v>
      </c>
      <c r="G93" s="3">
        <v>5</v>
      </c>
      <c r="H93" s="3">
        <v>6</v>
      </c>
      <c r="I93" s="2">
        <v>5.25</v>
      </c>
      <c r="J93" s="3">
        <v>5</v>
      </c>
      <c r="K93" s="3">
        <v>6</v>
      </c>
      <c r="L93" s="3">
        <v>4</v>
      </c>
      <c r="M93" s="3">
        <v>4</v>
      </c>
      <c r="N93" s="2">
        <v>4.75</v>
      </c>
      <c r="O93" s="3">
        <v>4</v>
      </c>
      <c r="P93" s="3">
        <v>6</v>
      </c>
      <c r="Q93" s="1">
        <v>5</v>
      </c>
    </row>
    <row r="94" spans="1:17" x14ac:dyDescent="0.35">
      <c r="A94" t="s">
        <v>3</v>
      </c>
      <c r="B94" t="s">
        <v>4</v>
      </c>
      <c r="C94" s="3">
        <v>1</v>
      </c>
      <c r="D94" s="3">
        <v>4</v>
      </c>
      <c r="E94" s="3">
        <v>1</v>
      </c>
      <c r="F94" s="3">
        <v>1</v>
      </c>
      <c r="G94" s="3">
        <v>1</v>
      </c>
      <c r="H94" s="3">
        <v>1</v>
      </c>
      <c r="I94" s="2">
        <v>1</v>
      </c>
      <c r="J94" s="3">
        <v>4</v>
      </c>
      <c r="K94" s="3">
        <v>4</v>
      </c>
      <c r="L94" s="3">
        <v>4</v>
      </c>
      <c r="M94" s="3">
        <v>1</v>
      </c>
      <c r="N94" s="2">
        <v>3.25</v>
      </c>
      <c r="O94" s="3">
        <v>1</v>
      </c>
      <c r="P94" s="3">
        <v>1</v>
      </c>
      <c r="Q94" s="1">
        <v>1</v>
      </c>
    </row>
    <row r="95" spans="1:17" x14ac:dyDescent="0.35">
      <c r="A95" t="s">
        <v>3</v>
      </c>
      <c r="B95" t="s">
        <v>6</v>
      </c>
      <c r="C95" s="3">
        <v>1</v>
      </c>
      <c r="D95" s="3">
        <v>2</v>
      </c>
      <c r="E95" s="3">
        <v>2</v>
      </c>
      <c r="F95" s="3">
        <v>5</v>
      </c>
      <c r="G95" s="3">
        <v>6</v>
      </c>
      <c r="H95" s="3">
        <v>1</v>
      </c>
      <c r="I95" s="2">
        <v>3.5</v>
      </c>
      <c r="J95" s="3">
        <v>4</v>
      </c>
      <c r="K95" s="3">
        <v>7</v>
      </c>
      <c r="L95" s="3">
        <v>7</v>
      </c>
      <c r="M95" s="3">
        <v>7</v>
      </c>
      <c r="N95" s="2">
        <v>6.25</v>
      </c>
      <c r="O95" s="3">
        <v>1</v>
      </c>
      <c r="P95" s="3">
        <v>1</v>
      </c>
      <c r="Q95" s="1">
        <v>1</v>
      </c>
    </row>
    <row r="96" spans="1:17" x14ac:dyDescent="0.35">
      <c r="A96" t="s">
        <v>3</v>
      </c>
      <c r="B96" t="s">
        <v>4</v>
      </c>
      <c r="C96" s="3">
        <v>1</v>
      </c>
      <c r="D96" s="3">
        <v>4</v>
      </c>
      <c r="E96" s="3">
        <v>1</v>
      </c>
      <c r="F96" s="3">
        <v>1</v>
      </c>
      <c r="G96" s="3">
        <v>1</v>
      </c>
      <c r="H96" s="3">
        <v>6</v>
      </c>
      <c r="I96" s="2">
        <v>2.25</v>
      </c>
      <c r="J96" s="3">
        <v>2</v>
      </c>
      <c r="K96" s="3">
        <v>6</v>
      </c>
      <c r="L96" s="3">
        <v>6</v>
      </c>
      <c r="M96" s="3">
        <v>6</v>
      </c>
      <c r="N96" s="2">
        <v>5</v>
      </c>
      <c r="O96" s="3">
        <v>5</v>
      </c>
      <c r="P96" s="3">
        <v>1</v>
      </c>
      <c r="Q96" s="1">
        <v>3</v>
      </c>
    </row>
    <row r="97" spans="1:17" x14ac:dyDescent="0.35">
      <c r="A97" t="s">
        <v>3</v>
      </c>
      <c r="B97" t="s">
        <v>7</v>
      </c>
      <c r="C97" s="3">
        <v>1</v>
      </c>
      <c r="D97" s="3">
        <v>4</v>
      </c>
      <c r="E97" s="3">
        <v>1</v>
      </c>
      <c r="F97" s="3">
        <v>1</v>
      </c>
      <c r="G97" s="3">
        <v>1</v>
      </c>
      <c r="H97" s="3">
        <v>4</v>
      </c>
      <c r="I97" s="2">
        <v>1.75</v>
      </c>
      <c r="J97" s="3">
        <v>1</v>
      </c>
      <c r="K97" s="3">
        <v>7</v>
      </c>
      <c r="L97" s="3">
        <v>5</v>
      </c>
      <c r="M97" s="3">
        <v>6</v>
      </c>
      <c r="N97" s="2">
        <v>4.75</v>
      </c>
      <c r="O97" s="3">
        <v>4</v>
      </c>
      <c r="P97" s="3">
        <v>1</v>
      </c>
      <c r="Q97" s="1">
        <v>2.5</v>
      </c>
    </row>
    <row r="98" spans="1:17" x14ac:dyDescent="0.35">
      <c r="A98" t="s">
        <v>3</v>
      </c>
      <c r="B98" t="s">
        <v>6</v>
      </c>
      <c r="C98" s="3">
        <v>1</v>
      </c>
      <c r="D98" s="3">
        <v>0</v>
      </c>
      <c r="E98" s="3">
        <v>1</v>
      </c>
      <c r="F98" s="3">
        <v>1</v>
      </c>
      <c r="G98" s="3">
        <v>1</v>
      </c>
      <c r="H98" s="3">
        <v>1</v>
      </c>
      <c r="I98" s="2">
        <v>1</v>
      </c>
      <c r="J98" s="3">
        <v>5</v>
      </c>
      <c r="K98" s="3">
        <v>4</v>
      </c>
      <c r="L98" s="3">
        <v>4</v>
      </c>
      <c r="M98" s="3">
        <v>4</v>
      </c>
      <c r="N98" s="2">
        <v>4.25</v>
      </c>
      <c r="O98" s="3">
        <v>2</v>
      </c>
      <c r="P98" s="3">
        <v>1</v>
      </c>
      <c r="Q98" s="1">
        <v>1.5</v>
      </c>
    </row>
    <row r="99" spans="1:17" x14ac:dyDescent="0.35">
      <c r="A99" t="s">
        <v>5</v>
      </c>
      <c r="B99" t="s">
        <v>6</v>
      </c>
      <c r="C99" s="3">
        <v>0</v>
      </c>
      <c r="D99" s="3">
        <v>2</v>
      </c>
      <c r="E99" s="3">
        <v>1</v>
      </c>
      <c r="F99" s="3">
        <v>1</v>
      </c>
      <c r="G99" s="3">
        <v>2</v>
      </c>
      <c r="H99" s="3">
        <v>1</v>
      </c>
      <c r="I99" s="2">
        <v>1.25</v>
      </c>
      <c r="J99" s="3">
        <v>4</v>
      </c>
      <c r="K99" s="3">
        <v>7</v>
      </c>
      <c r="L99" s="3">
        <v>6</v>
      </c>
      <c r="M99" s="3">
        <v>6</v>
      </c>
      <c r="N99" s="2">
        <v>5.75</v>
      </c>
      <c r="O99" s="3">
        <v>1</v>
      </c>
      <c r="P99" s="3">
        <v>1</v>
      </c>
      <c r="Q99" s="1">
        <v>1</v>
      </c>
    </row>
    <row r="100" spans="1:17" x14ac:dyDescent="0.35">
      <c r="A100" t="s">
        <v>3</v>
      </c>
      <c r="B100" t="s">
        <v>6</v>
      </c>
      <c r="C100" s="3">
        <v>1</v>
      </c>
      <c r="D100" s="3">
        <v>2</v>
      </c>
      <c r="E100" s="3">
        <v>1</v>
      </c>
      <c r="F100" s="3">
        <v>5</v>
      </c>
      <c r="G100" s="3">
        <v>5</v>
      </c>
      <c r="H100" s="3">
        <v>5</v>
      </c>
      <c r="I100" s="2">
        <v>4</v>
      </c>
      <c r="J100" s="3">
        <v>1</v>
      </c>
      <c r="K100" s="3">
        <v>3</v>
      </c>
      <c r="L100" s="3">
        <v>6</v>
      </c>
      <c r="M100" s="3">
        <v>5</v>
      </c>
      <c r="N100" s="2">
        <v>3.75</v>
      </c>
      <c r="O100" s="3">
        <v>4</v>
      </c>
      <c r="P100" s="3">
        <v>4</v>
      </c>
      <c r="Q100" s="1">
        <v>4</v>
      </c>
    </row>
    <row r="101" spans="1:17" x14ac:dyDescent="0.35">
      <c r="A101" t="s">
        <v>3</v>
      </c>
      <c r="B101" t="s">
        <v>7</v>
      </c>
      <c r="C101" s="3">
        <v>1</v>
      </c>
      <c r="D101" s="3">
        <v>4</v>
      </c>
      <c r="E101" s="3">
        <v>1</v>
      </c>
      <c r="F101" s="3">
        <v>1</v>
      </c>
      <c r="G101" s="3">
        <v>1</v>
      </c>
      <c r="H101" s="3">
        <v>2</v>
      </c>
      <c r="I101" s="2">
        <v>1.25</v>
      </c>
      <c r="J101" s="3">
        <v>7</v>
      </c>
      <c r="K101" s="3">
        <v>6</v>
      </c>
      <c r="L101" s="3">
        <v>2</v>
      </c>
      <c r="M101" s="3">
        <v>2</v>
      </c>
      <c r="N101" s="2">
        <v>4.25</v>
      </c>
      <c r="O101" s="3">
        <v>1</v>
      </c>
      <c r="P101" s="3">
        <v>1</v>
      </c>
      <c r="Q101" s="1">
        <v>1</v>
      </c>
    </row>
    <row r="102" spans="1:17" x14ac:dyDescent="0.35">
      <c r="A102" t="s">
        <v>5</v>
      </c>
      <c r="B102" t="s">
        <v>6</v>
      </c>
      <c r="C102" s="3">
        <v>0</v>
      </c>
      <c r="D102" s="3">
        <v>2</v>
      </c>
      <c r="E102" s="3">
        <v>1</v>
      </c>
      <c r="F102" s="3">
        <v>1</v>
      </c>
      <c r="G102" s="3">
        <v>1</v>
      </c>
      <c r="H102" s="3">
        <v>1</v>
      </c>
      <c r="I102" s="2">
        <v>1</v>
      </c>
      <c r="J102" s="3">
        <v>1</v>
      </c>
      <c r="K102" s="3">
        <v>3</v>
      </c>
      <c r="L102" s="3">
        <v>1</v>
      </c>
      <c r="M102" s="3">
        <v>3</v>
      </c>
      <c r="N102" s="2">
        <v>2</v>
      </c>
      <c r="O102" s="3">
        <v>1</v>
      </c>
      <c r="P102" s="3">
        <v>1</v>
      </c>
      <c r="Q102" s="1">
        <v>1</v>
      </c>
    </row>
    <row r="103" spans="1:17" x14ac:dyDescent="0.35">
      <c r="A103" t="s">
        <v>3</v>
      </c>
      <c r="B103" t="s">
        <v>4</v>
      </c>
      <c r="C103" s="3">
        <v>1</v>
      </c>
      <c r="D103" s="3">
        <v>2</v>
      </c>
      <c r="E103" s="3">
        <v>5</v>
      </c>
      <c r="F103" s="3">
        <v>1</v>
      </c>
      <c r="G103" s="3">
        <v>2</v>
      </c>
      <c r="H103" s="3">
        <v>2</v>
      </c>
      <c r="I103" s="2">
        <v>2.5</v>
      </c>
      <c r="J103" s="3">
        <v>2</v>
      </c>
      <c r="K103" s="3">
        <v>4</v>
      </c>
      <c r="L103" s="3">
        <v>1</v>
      </c>
      <c r="M103" s="3">
        <v>4</v>
      </c>
      <c r="N103" s="2">
        <v>2.75</v>
      </c>
      <c r="O103" s="3">
        <v>3</v>
      </c>
      <c r="P103" s="3">
        <v>5</v>
      </c>
      <c r="Q103" s="1">
        <v>4</v>
      </c>
    </row>
    <row r="104" spans="1:17" x14ac:dyDescent="0.35">
      <c r="A104" t="s">
        <v>3</v>
      </c>
      <c r="B104" t="s">
        <v>4</v>
      </c>
      <c r="C104" s="3">
        <v>1</v>
      </c>
      <c r="D104" s="3">
        <v>4</v>
      </c>
      <c r="E104" s="3">
        <v>1</v>
      </c>
      <c r="F104" s="3">
        <v>1</v>
      </c>
      <c r="G104" s="3">
        <v>2</v>
      </c>
      <c r="H104" s="3">
        <v>1</v>
      </c>
      <c r="I104" s="2">
        <v>1.25</v>
      </c>
      <c r="J104" s="3">
        <v>4</v>
      </c>
      <c r="K104" s="3">
        <v>6</v>
      </c>
      <c r="L104" s="3">
        <v>5</v>
      </c>
      <c r="M104" s="3">
        <v>5</v>
      </c>
      <c r="N104" s="2">
        <v>5</v>
      </c>
      <c r="O104" s="3">
        <v>2</v>
      </c>
      <c r="P104" s="3">
        <v>4</v>
      </c>
      <c r="Q104" s="1">
        <v>3</v>
      </c>
    </row>
    <row r="105" spans="1:17" x14ac:dyDescent="0.35">
      <c r="A105" t="s">
        <v>3</v>
      </c>
      <c r="B105" t="s">
        <v>4</v>
      </c>
      <c r="C105" s="3">
        <v>1</v>
      </c>
      <c r="D105" s="3">
        <v>3</v>
      </c>
      <c r="E105" s="3">
        <v>1</v>
      </c>
      <c r="F105" s="3">
        <v>6</v>
      </c>
      <c r="G105" s="3">
        <v>5</v>
      </c>
      <c r="H105" s="3">
        <v>3</v>
      </c>
      <c r="I105" s="2">
        <v>3.75</v>
      </c>
      <c r="J105" s="3">
        <v>4</v>
      </c>
      <c r="K105" s="3">
        <v>5</v>
      </c>
      <c r="L105" s="3">
        <v>6</v>
      </c>
      <c r="M105" s="3">
        <v>7</v>
      </c>
      <c r="N105" s="2">
        <v>5.5</v>
      </c>
      <c r="O105" s="3">
        <v>2</v>
      </c>
      <c r="P105" s="3">
        <v>2</v>
      </c>
      <c r="Q105" s="1">
        <v>2</v>
      </c>
    </row>
    <row r="106" spans="1:17" x14ac:dyDescent="0.35">
      <c r="A106" t="s">
        <v>5</v>
      </c>
      <c r="B106" t="s">
        <v>4</v>
      </c>
      <c r="C106" s="3">
        <v>0</v>
      </c>
      <c r="D106" s="3">
        <v>4</v>
      </c>
      <c r="E106" s="3">
        <v>1</v>
      </c>
      <c r="F106" s="3">
        <v>1</v>
      </c>
      <c r="G106" s="3">
        <v>1</v>
      </c>
      <c r="H106" s="3">
        <v>1</v>
      </c>
      <c r="I106" s="2">
        <v>1</v>
      </c>
      <c r="J106" s="3">
        <v>1</v>
      </c>
      <c r="K106" s="3">
        <v>7</v>
      </c>
      <c r="L106" s="3">
        <v>3</v>
      </c>
      <c r="M106" s="3">
        <v>2</v>
      </c>
      <c r="N106" s="2">
        <v>3.25</v>
      </c>
      <c r="O106" s="3">
        <v>2</v>
      </c>
      <c r="P106" s="3">
        <v>1</v>
      </c>
      <c r="Q106" s="1">
        <v>1.5</v>
      </c>
    </row>
    <row r="107" spans="1:17" x14ac:dyDescent="0.35">
      <c r="A107" t="s">
        <v>5</v>
      </c>
      <c r="B107" t="s">
        <v>6</v>
      </c>
      <c r="C107" s="3">
        <v>0</v>
      </c>
      <c r="D107" s="3">
        <v>3</v>
      </c>
      <c r="E107" s="3">
        <v>2</v>
      </c>
      <c r="F107" s="3">
        <v>3</v>
      </c>
      <c r="G107" s="3">
        <v>3</v>
      </c>
      <c r="H107" s="3">
        <v>4</v>
      </c>
      <c r="I107" s="2">
        <v>3</v>
      </c>
      <c r="J107" s="3">
        <v>4</v>
      </c>
      <c r="K107" s="3">
        <v>5</v>
      </c>
      <c r="L107" s="3">
        <v>7</v>
      </c>
      <c r="M107" s="3">
        <v>7</v>
      </c>
      <c r="N107" s="2">
        <v>5.75</v>
      </c>
      <c r="O107" s="3">
        <v>5</v>
      </c>
      <c r="P107" s="3">
        <v>5</v>
      </c>
      <c r="Q107" s="1">
        <v>5</v>
      </c>
    </row>
    <row r="108" spans="1:17" x14ac:dyDescent="0.35">
      <c r="A108" t="s">
        <v>5</v>
      </c>
      <c r="B108" t="s">
        <v>4</v>
      </c>
      <c r="C108" s="3">
        <v>0</v>
      </c>
      <c r="D108" s="3">
        <v>4</v>
      </c>
      <c r="E108" s="3">
        <v>1</v>
      </c>
      <c r="F108" s="3">
        <v>1</v>
      </c>
      <c r="G108" s="3">
        <v>1</v>
      </c>
      <c r="H108" s="3">
        <v>1</v>
      </c>
      <c r="I108" s="2">
        <v>1</v>
      </c>
      <c r="J108" s="3">
        <v>3</v>
      </c>
      <c r="K108" s="3">
        <v>4</v>
      </c>
      <c r="L108" s="3">
        <v>4</v>
      </c>
      <c r="M108" s="3">
        <v>4</v>
      </c>
      <c r="N108" s="2">
        <v>3.75</v>
      </c>
      <c r="O108" s="3">
        <v>3</v>
      </c>
      <c r="P108" s="3">
        <v>2</v>
      </c>
      <c r="Q108" s="1">
        <v>2.5</v>
      </c>
    </row>
    <row r="109" spans="1:17" x14ac:dyDescent="0.35">
      <c r="A109" t="s">
        <v>3</v>
      </c>
      <c r="B109" t="s">
        <v>7</v>
      </c>
      <c r="C109" s="3">
        <v>1</v>
      </c>
      <c r="D109" s="3">
        <v>4</v>
      </c>
      <c r="E109" s="3">
        <v>1</v>
      </c>
      <c r="F109" s="3">
        <v>1</v>
      </c>
      <c r="G109" s="3">
        <v>1</v>
      </c>
      <c r="H109" s="3">
        <v>1</v>
      </c>
      <c r="I109" s="2">
        <v>1</v>
      </c>
      <c r="J109" s="3">
        <v>1</v>
      </c>
      <c r="K109" s="3">
        <v>1</v>
      </c>
      <c r="L109" s="3">
        <v>2</v>
      </c>
      <c r="M109" s="3">
        <v>1</v>
      </c>
      <c r="N109" s="2">
        <v>1.25</v>
      </c>
      <c r="O109" s="3">
        <v>1</v>
      </c>
      <c r="P109" s="3">
        <v>1</v>
      </c>
      <c r="Q109" s="1">
        <v>1</v>
      </c>
    </row>
    <row r="110" spans="1:17" x14ac:dyDescent="0.35">
      <c r="A110" t="s">
        <v>3</v>
      </c>
      <c r="B110" t="s">
        <v>7</v>
      </c>
      <c r="C110" s="3">
        <v>1</v>
      </c>
      <c r="D110" s="3">
        <v>4</v>
      </c>
      <c r="E110" s="3">
        <v>2</v>
      </c>
      <c r="F110" s="3">
        <v>3</v>
      </c>
      <c r="G110" s="3">
        <v>5</v>
      </c>
      <c r="H110" s="3">
        <v>3</v>
      </c>
      <c r="I110" s="2">
        <v>3.25</v>
      </c>
      <c r="J110" s="3">
        <v>5</v>
      </c>
      <c r="K110" s="3">
        <v>6</v>
      </c>
      <c r="L110" s="3">
        <v>3</v>
      </c>
      <c r="M110" s="3">
        <v>3</v>
      </c>
      <c r="N110" s="2">
        <v>4.25</v>
      </c>
      <c r="O110" s="3">
        <v>2</v>
      </c>
      <c r="P110" s="3">
        <v>3</v>
      </c>
      <c r="Q110" s="1">
        <v>2.5</v>
      </c>
    </row>
    <row r="111" spans="1:17" x14ac:dyDescent="0.35">
      <c r="A111" t="s">
        <v>3</v>
      </c>
      <c r="B111" t="s">
        <v>4</v>
      </c>
      <c r="C111" s="3">
        <v>1</v>
      </c>
      <c r="D111" s="3">
        <v>4</v>
      </c>
      <c r="E111" s="3">
        <v>1</v>
      </c>
      <c r="F111" s="3">
        <v>1</v>
      </c>
      <c r="G111" s="3">
        <v>1</v>
      </c>
      <c r="H111" s="3">
        <v>1</v>
      </c>
      <c r="I111" s="2">
        <v>1</v>
      </c>
      <c r="J111" s="3">
        <v>4</v>
      </c>
      <c r="K111" s="3">
        <v>7</v>
      </c>
      <c r="L111" s="3">
        <v>4</v>
      </c>
      <c r="M111" s="3">
        <v>5</v>
      </c>
      <c r="N111" s="2">
        <v>5</v>
      </c>
      <c r="O111" s="3">
        <v>4</v>
      </c>
      <c r="P111" s="3">
        <v>2</v>
      </c>
      <c r="Q111" s="1">
        <v>3</v>
      </c>
    </row>
    <row r="112" spans="1:17" x14ac:dyDescent="0.35">
      <c r="A112" t="s">
        <v>5</v>
      </c>
      <c r="B112" t="s">
        <v>6</v>
      </c>
      <c r="C112" s="3">
        <v>0</v>
      </c>
      <c r="D112" s="3">
        <v>2</v>
      </c>
      <c r="E112" s="3">
        <v>1</v>
      </c>
      <c r="F112" s="3">
        <v>2</v>
      </c>
      <c r="G112" s="3">
        <v>1</v>
      </c>
      <c r="H112" s="3">
        <v>2</v>
      </c>
      <c r="I112" s="2">
        <v>1.5</v>
      </c>
      <c r="J112" s="3">
        <v>2</v>
      </c>
      <c r="K112" s="3">
        <v>4</v>
      </c>
      <c r="L112" s="3">
        <v>5</v>
      </c>
      <c r="M112" s="3">
        <v>6</v>
      </c>
      <c r="N112" s="2">
        <v>4.25</v>
      </c>
      <c r="O112" s="3">
        <v>1</v>
      </c>
      <c r="P112" s="3">
        <v>1</v>
      </c>
      <c r="Q112" s="1">
        <v>1</v>
      </c>
    </row>
    <row r="113" spans="1:17" x14ac:dyDescent="0.35">
      <c r="A113" t="s">
        <v>5</v>
      </c>
      <c r="B113" t="s">
        <v>4</v>
      </c>
      <c r="C113" s="3">
        <v>0</v>
      </c>
      <c r="D113" s="3">
        <v>2</v>
      </c>
      <c r="E113" s="3">
        <v>1</v>
      </c>
      <c r="F113" s="3">
        <v>1</v>
      </c>
      <c r="G113" s="3">
        <v>1</v>
      </c>
      <c r="H113" s="3">
        <v>1</v>
      </c>
      <c r="I113" s="2">
        <v>1</v>
      </c>
      <c r="J113" s="3">
        <v>1</v>
      </c>
      <c r="K113" s="3">
        <v>7</v>
      </c>
      <c r="L113" s="3">
        <v>4</v>
      </c>
      <c r="M113" s="3">
        <v>7</v>
      </c>
      <c r="N113" s="2">
        <v>4.75</v>
      </c>
      <c r="O113" s="3">
        <v>1</v>
      </c>
      <c r="P113" s="3">
        <v>1</v>
      </c>
      <c r="Q113" s="1">
        <v>1</v>
      </c>
    </row>
    <row r="114" spans="1:17" x14ac:dyDescent="0.35">
      <c r="A114" t="s">
        <v>3</v>
      </c>
      <c r="B114" t="s">
        <v>4</v>
      </c>
      <c r="C114" s="3">
        <v>1</v>
      </c>
      <c r="D114" s="3">
        <v>4</v>
      </c>
      <c r="E114" s="3">
        <v>5</v>
      </c>
      <c r="F114" s="3">
        <v>7</v>
      </c>
      <c r="G114" s="3">
        <v>5</v>
      </c>
      <c r="H114" s="3">
        <v>5</v>
      </c>
      <c r="I114" s="2">
        <v>5.5</v>
      </c>
      <c r="J114" s="3">
        <v>6</v>
      </c>
      <c r="K114" s="3">
        <v>6</v>
      </c>
      <c r="L114" s="3">
        <v>5</v>
      </c>
      <c r="M114" s="3">
        <v>6</v>
      </c>
      <c r="N114" s="2">
        <v>5.75</v>
      </c>
      <c r="O114" s="3">
        <v>7</v>
      </c>
      <c r="P114" s="3">
        <v>7</v>
      </c>
      <c r="Q114" s="1">
        <v>7</v>
      </c>
    </row>
    <row r="115" spans="1:17" x14ac:dyDescent="0.35">
      <c r="A115" t="s">
        <v>3</v>
      </c>
      <c r="B115" t="s">
        <v>4</v>
      </c>
      <c r="C115" s="3">
        <v>1</v>
      </c>
      <c r="D115" s="3">
        <v>2</v>
      </c>
      <c r="E115" s="3">
        <v>1</v>
      </c>
      <c r="F115" s="3">
        <v>2</v>
      </c>
      <c r="G115" s="3">
        <v>3</v>
      </c>
      <c r="H115" s="3">
        <v>3</v>
      </c>
      <c r="I115" s="2">
        <v>2.25</v>
      </c>
      <c r="J115" s="3">
        <v>3</v>
      </c>
      <c r="K115" s="3">
        <v>4</v>
      </c>
      <c r="L115" s="3">
        <v>1</v>
      </c>
      <c r="M115" s="3">
        <v>3</v>
      </c>
      <c r="N115" s="2">
        <v>2.75</v>
      </c>
      <c r="O115" s="3">
        <v>3</v>
      </c>
      <c r="P115" s="3">
        <v>2</v>
      </c>
      <c r="Q115" s="1">
        <v>2.5</v>
      </c>
    </row>
    <row r="116" spans="1:17" x14ac:dyDescent="0.35">
      <c r="A116" t="s">
        <v>3</v>
      </c>
      <c r="B116" t="s">
        <v>4</v>
      </c>
      <c r="C116" s="3">
        <v>1</v>
      </c>
      <c r="D116" s="3">
        <v>4</v>
      </c>
      <c r="E116" s="3">
        <v>1</v>
      </c>
      <c r="F116" s="3">
        <v>1</v>
      </c>
      <c r="G116" s="3">
        <v>1</v>
      </c>
      <c r="H116" s="3">
        <v>1</v>
      </c>
      <c r="I116" s="2">
        <v>1</v>
      </c>
      <c r="J116" s="3">
        <v>5</v>
      </c>
      <c r="K116" s="3">
        <v>3</v>
      </c>
      <c r="L116" s="3">
        <v>4</v>
      </c>
      <c r="M116" s="3">
        <v>4</v>
      </c>
      <c r="N116" s="2">
        <v>4</v>
      </c>
      <c r="O116" s="3">
        <v>3</v>
      </c>
      <c r="P116" s="3">
        <v>3</v>
      </c>
      <c r="Q116" s="1">
        <v>3</v>
      </c>
    </row>
    <row r="117" spans="1:17" x14ac:dyDescent="0.35">
      <c r="A117" t="s">
        <v>5</v>
      </c>
      <c r="B117" t="s">
        <v>4</v>
      </c>
      <c r="C117" s="3">
        <v>0</v>
      </c>
      <c r="D117" s="3">
        <v>3</v>
      </c>
      <c r="E117" s="3">
        <v>2</v>
      </c>
      <c r="F117" s="3">
        <v>5</v>
      </c>
      <c r="G117" s="3">
        <v>5</v>
      </c>
      <c r="H117" s="3">
        <v>5</v>
      </c>
      <c r="I117" s="2">
        <v>4.25</v>
      </c>
      <c r="J117" s="3">
        <v>4</v>
      </c>
      <c r="K117" s="3">
        <v>6</v>
      </c>
      <c r="L117" s="3">
        <v>4</v>
      </c>
      <c r="M117" s="3">
        <v>5</v>
      </c>
      <c r="N117" s="2">
        <v>4.75</v>
      </c>
      <c r="O117" s="3">
        <v>2</v>
      </c>
      <c r="P117" s="3">
        <v>2</v>
      </c>
      <c r="Q117" s="1">
        <v>2</v>
      </c>
    </row>
    <row r="118" spans="1:17" x14ac:dyDescent="0.35">
      <c r="A118" t="s">
        <v>3</v>
      </c>
      <c r="B118" t="s">
        <v>4</v>
      </c>
      <c r="C118" s="3">
        <v>1</v>
      </c>
      <c r="D118" s="3">
        <v>4</v>
      </c>
      <c r="E118" s="3">
        <v>2</v>
      </c>
      <c r="F118" s="3">
        <v>2</v>
      </c>
      <c r="G118" s="3">
        <v>2</v>
      </c>
      <c r="H118" s="3">
        <v>2</v>
      </c>
      <c r="I118" s="2">
        <v>2</v>
      </c>
      <c r="J118" s="3">
        <v>1</v>
      </c>
      <c r="K118" s="3">
        <v>6</v>
      </c>
      <c r="L118" s="3">
        <v>4</v>
      </c>
      <c r="M118" s="3">
        <v>3</v>
      </c>
      <c r="N118" s="2">
        <v>3.5</v>
      </c>
      <c r="O118" s="3">
        <v>1</v>
      </c>
      <c r="P118" s="3">
        <v>1</v>
      </c>
      <c r="Q118" s="1">
        <v>1</v>
      </c>
    </row>
    <row r="119" spans="1:17" x14ac:dyDescent="0.35">
      <c r="A119" t="s">
        <v>3</v>
      </c>
      <c r="B119" t="s">
        <v>4</v>
      </c>
      <c r="C119" s="3">
        <v>1</v>
      </c>
      <c r="D119" s="3">
        <v>4</v>
      </c>
      <c r="E119" s="3">
        <v>1</v>
      </c>
      <c r="F119" s="3">
        <v>1</v>
      </c>
      <c r="G119" s="3">
        <v>1</v>
      </c>
      <c r="H119" s="3">
        <v>1</v>
      </c>
      <c r="I119" s="2">
        <v>1</v>
      </c>
      <c r="J119" s="3">
        <v>2</v>
      </c>
      <c r="K119" s="3">
        <v>7</v>
      </c>
      <c r="L119" s="3">
        <v>7</v>
      </c>
      <c r="M119" s="3">
        <v>1</v>
      </c>
      <c r="N119" s="2">
        <v>4.25</v>
      </c>
      <c r="O119" s="3">
        <v>1</v>
      </c>
      <c r="P119" s="3">
        <v>6</v>
      </c>
      <c r="Q119" s="1">
        <v>3.5</v>
      </c>
    </row>
    <row r="120" spans="1:17" x14ac:dyDescent="0.35">
      <c r="A120" t="s">
        <v>3</v>
      </c>
      <c r="B120" t="s">
        <v>6</v>
      </c>
      <c r="C120" s="3">
        <v>1</v>
      </c>
      <c r="D120" s="3">
        <v>2</v>
      </c>
      <c r="E120" s="3">
        <v>1</v>
      </c>
      <c r="F120" s="3">
        <v>1</v>
      </c>
      <c r="G120" s="3">
        <v>1</v>
      </c>
      <c r="H120" s="3">
        <v>1</v>
      </c>
      <c r="I120" s="2">
        <v>1</v>
      </c>
      <c r="J120" s="3">
        <v>1</v>
      </c>
      <c r="K120" s="3">
        <v>1</v>
      </c>
      <c r="L120" s="3">
        <v>1</v>
      </c>
      <c r="M120" s="3">
        <v>1</v>
      </c>
      <c r="N120" s="2">
        <v>1</v>
      </c>
      <c r="O120" s="3">
        <v>1</v>
      </c>
      <c r="P120" s="3">
        <v>1</v>
      </c>
      <c r="Q120" s="1">
        <v>1</v>
      </c>
    </row>
    <row r="121" spans="1:17" x14ac:dyDescent="0.35">
      <c r="A121" t="s">
        <v>3</v>
      </c>
      <c r="B121" t="s">
        <v>6</v>
      </c>
      <c r="C121" s="3">
        <v>1</v>
      </c>
      <c r="D121" s="3">
        <v>2</v>
      </c>
      <c r="E121" s="3">
        <v>2</v>
      </c>
      <c r="F121" s="3">
        <v>2</v>
      </c>
      <c r="G121" s="3">
        <v>4</v>
      </c>
      <c r="H121" s="3">
        <v>4</v>
      </c>
      <c r="I121" s="2">
        <v>3</v>
      </c>
      <c r="J121" s="3">
        <v>5</v>
      </c>
      <c r="K121" s="3">
        <v>5</v>
      </c>
      <c r="L121" s="3">
        <v>3</v>
      </c>
      <c r="M121" s="3">
        <v>5</v>
      </c>
      <c r="N121" s="2">
        <v>4.5</v>
      </c>
      <c r="O121" s="3">
        <v>2</v>
      </c>
      <c r="P121" s="3">
        <v>2</v>
      </c>
      <c r="Q121" s="1">
        <v>2</v>
      </c>
    </row>
    <row r="122" spans="1:17" x14ac:dyDescent="0.35">
      <c r="A122" t="s">
        <v>3</v>
      </c>
      <c r="B122" t="s">
        <v>7</v>
      </c>
      <c r="C122" s="3">
        <v>1</v>
      </c>
      <c r="D122" s="3">
        <v>4</v>
      </c>
      <c r="E122" s="3">
        <v>1</v>
      </c>
      <c r="F122" s="3">
        <v>5</v>
      </c>
      <c r="G122" s="3">
        <v>3</v>
      </c>
      <c r="H122" s="3">
        <v>3</v>
      </c>
      <c r="I122" s="2">
        <v>3</v>
      </c>
      <c r="J122" s="3">
        <v>4</v>
      </c>
      <c r="K122" s="3">
        <v>5</v>
      </c>
      <c r="L122" s="3">
        <v>4</v>
      </c>
      <c r="M122" s="3">
        <v>4</v>
      </c>
      <c r="N122" s="2">
        <v>4.25</v>
      </c>
      <c r="O122" s="3">
        <v>1</v>
      </c>
      <c r="P122" s="3">
        <v>1</v>
      </c>
      <c r="Q122" s="1">
        <v>1</v>
      </c>
    </row>
    <row r="123" spans="1:17" x14ac:dyDescent="0.35">
      <c r="A123" t="s">
        <v>3</v>
      </c>
      <c r="B123" t="s">
        <v>6</v>
      </c>
      <c r="C123" s="3">
        <v>1</v>
      </c>
      <c r="D123" s="3">
        <v>2</v>
      </c>
      <c r="E123" s="3">
        <v>5</v>
      </c>
      <c r="F123" s="3">
        <v>5</v>
      </c>
      <c r="G123" s="3">
        <v>5</v>
      </c>
      <c r="H123" s="3">
        <v>5</v>
      </c>
      <c r="I123" s="2">
        <v>5</v>
      </c>
      <c r="J123" s="3">
        <v>3</v>
      </c>
      <c r="K123" s="3">
        <v>4</v>
      </c>
      <c r="L123" s="3">
        <v>3</v>
      </c>
      <c r="M123" s="3">
        <v>6</v>
      </c>
      <c r="N123" s="2">
        <v>4</v>
      </c>
      <c r="O123" s="3">
        <v>5</v>
      </c>
      <c r="P123" s="3">
        <v>5</v>
      </c>
      <c r="Q123" s="1">
        <v>5</v>
      </c>
    </row>
    <row r="124" spans="1:17" x14ac:dyDescent="0.35">
      <c r="A124" t="s">
        <v>5</v>
      </c>
      <c r="B124" t="s">
        <v>4</v>
      </c>
      <c r="C124" s="3">
        <v>0</v>
      </c>
      <c r="D124" s="3">
        <v>3</v>
      </c>
      <c r="E124" s="3">
        <v>1</v>
      </c>
      <c r="F124" s="3">
        <v>1</v>
      </c>
      <c r="G124" s="3">
        <v>1</v>
      </c>
      <c r="H124" s="3">
        <v>1</v>
      </c>
      <c r="I124" s="2">
        <v>1</v>
      </c>
      <c r="J124" s="3">
        <v>3</v>
      </c>
      <c r="K124" s="3">
        <v>6</v>
      </c>
      <c r="L124" s="3">
        <v>4</v>
      </c>
      <c r="M124" s="3">
        <v>5</v>
      </c>
      <c r="N124" s="2">
        <v>4.5</v>
      </c>
      <c r="O124" s="3">
        <v>5</v>
      </c>
      <c r="P124" s="3">
        <v>6</v>
      </c>
      <c r="Q124" s="1">
        <v>5.5</v>
      </c>
    </row>
    <row r="125" spans="1:17" x14ac:dyDescent="0.35">
      <c r="A125" t="s">
        <v>5</v>
      </c>
      <c r="B125" t="s">
        <v>4</v>
      </c>
      <c r="C125" s="3">
        <v>0</v>
      </c>
      <c r="D125" s="3">
        <v>4</v>
      </c>
      <c r="E125" s="3">
        <v>1</v>
      </c>
      <c r="F125" s="3">
        <v>1</v>
      </c>
      <c r="G125" s="3">
        <v>2</v>
      </c>
      <c r="H125" s="3">
        <v>1</v>
      </c>
      <c r="I125" s="2">
        <v>1.25</v>
      </c>
      <c r="J125" s="3">
        <v>3</v>
      </c>
      <c r="K125" s="3">
        <v>5</v>
      </c>
      <c r="L125" s="3">
        <v>4</v>
      </c>
      <c r="M125" s="3">
        <v>4</v>
      </c>
      <c r="N125" s="2">
        <v>4</v>
      </c>
      <c r="O125" s="3">
        <v>3</v>
      </c>
      <c r="P125" s="3">
        <v>2</v>
      </c>
      <c r="Q125" s="1">
        <v>2.5</v>
      </c>
    </row>
    <row r="126" spans="1:17" x14ac:dyDescent="0.35">
      <c r="A126" t="s">
        <v>3</v>
      </c>
      <c r="B126" t="s">
        <v>4</v>
      </c>
      <c r="C126" s="3">
        <v>1</v>
      </c>
      <c r="D126" s="3">
        <v>4</v>
      </c>
      <c r="E126" s="3">
        <v>2</v>
      </c>
      <c r="F126" s="3">
        <v>2</v>
      </c>
      <c r="G126" s="3">
        <v>2</v>
      </c>
      <c r="H126" s="3">
        <v>2</v>
      </c>
      <c r="I126" s="2">
        <v>2</v>
      </c>
      <c r="J126" s="3">
        <v>6</v>
      </c>
      <c r="K126" s="3">
        <v>7</v>
      </c>
      <c r="L126" s="3">
        <v>7</v>
      </c>
      <c r="M126" s="3">
        <v>7</v>
      </c>
      <c r="N126" s="2">
        <v>6.75</v>
      </c>
      <c r="O126" s="3">
        <v>2</v>
      </c>
      <c r="P126" s="3">
        <v>2</v>
      </c>
      <c r="Q126" s="1">
        <v>2</v>
      </c>
    </row>
    <row r="127" spans="1:17" x14ac:dyDescent="0.35">
      <c r="A127" t="s">
        <v>3</v>
      </c>
      <c r="B127" t="s">
        <v>6</v>
      </c>
      <c r="C127" s="3">
        <v>1</v>
      </c>
      <c r="D127" s="3">
        <v>2</v>
      </c>
      <c r="E127" s="3">
        <v>1</v>
      </c>
      <c r="F127" s="3">
        <v>2</v>
      </c>
      <c r="G127" s="3">
        <v>1</v>
      </c>
      <c r="H127" s="3">
        <v>1</v>
      </c>
      <c r="I127" s="2">
        <v>1.25</v>
      </c>
      <c r="J127" s="3">
        <v>1</v>
      </c>
      <c r="K127" s="3">
        <v>6</v>
      </c>
      <c r="L127" s="3">
        <v>5</v>
      </c>
      <c r="M127" s="3">
        <v>5</v>
      </c>
      <c r="N127" s="2">
        <v>4.25</v>
      </c>
      <c r="O127" s="3">
        <v>1</v>
      </c>
      <c r="P127" s="3">
        <v>1</v>
      </c>
      <c r="Q127" s="1">
        <v>1</v>
      </c>
    </row>
    <row r="128" spans="1:17" x14ac:dyDescent="0.35">
      <c r="A128" t="s">
        <v>3</v>
      </c>
      <c r="B128" t="s">
        <v>4</v>
      </c>
      <c r="C128" s="3">
        <v>1</v>
      </c>
      <c r="D128" s="3">
        <v>4</v>
      </c>
      <c r="E128" s="3">
        <v>6</v>
      </c>
      <c r="F128" s="3">
        <v>6</v>
      </c>
      <c r="G128" s="3">
        <v>7</v>
      </c>
      <c r="H128" s="3">
        <v>6</v>
      </c>
      <c r="I128" s="2">
        <v>6.25</v>
      </c>
      <c r="J128" s="3">
        <v>7</v>
      </c>
      <c r="K128" s="3">
        <v>7</v>
      </c>
      <c r="L128" s="3">
        <v>7</v>
      </c>
      <c r="M128" s="3">
        <v>7</v>
      </c>
      <c r="N128" s="2">
        <v>7</v>
      </c>
      <c r="O128" s="3">
        <v>4</v>
      </c>
      <c r="P128" s="3">
        <v>5</v>
      </c>
      <c r="Q128" s="1">
        <v>4.5</v>
      </c>
    </row>
    <row r="129" spans="1:17" x14ac:dyDescent="0.35">
      <c r="A129" t="s">
        <v>5</v>
      </c>
      <c r="B129" t="s">
        <v>7</v>
      </c>
      <c r="C129" s="3">
        <v>0</v>
      </c>
      <c r="D129" s="3">
        <v>4</v>
      </c>
      <c r="E129" s="3">
        <v>1</v>
      </c>
      <c r="F129" s="3">
        <v>2</v>
      </c>
      <c r="G129" s="3">
        <v>1</v>
      </c>
      <c r="H129" s="3">
        <v>1</v>
      </c>
      <c r="I129" s="2">
        <v>1.25</v>
      </c>
      <c r="J129" s="3">
        <v>1</v>
      </c>
      <c r="K129" s="3">
        <v>3</v>
      </c>
      <c r="L129" s="3">
        <v>5</v>
      </c>
      <c r="M129" s="3">
        <v>5</v>
      </c>
      <c r="N129" s="2">
        <v>3.5</v>
      </c>
      <c r="O129" s="3">
        <v>2</v>
      </c>
      <c r="P129" s="3">
        <v>1</v>
      </c>
      <c r="Q129" s="1">
        <v>1.5</v>
      </c>
    </row>
    <row r="130" spans="1:17" x14ac:dyDescent="0.35">
      <c r="A130" t="s">
        <v>5</v>
      </c>
      <c r="B130" t="s">
        <v>7</v>
      </c>
      <c r="C130" s="3">
        <v>0</v>
      </c>
      <c r="D130" s="3">
        <v>4</v>
      </c>
      <c r="E130" s="3">
        <v>1</v>
      </c>
      <c r="F130" s="3">
        <v>1</v>
      </c>
      <c r="G130" s="3">
        <v>1</v>
      </c>
      <c r="H130" s="3">
        <v>1</v>
      </c>
      <c r="I130" s="2">
        <v>1</v>
      </c>
      <c r="J130" s="3">
        <v>1</v>
      </c>
      <c r="K130" s="3">
        <v>5</v>
      </c>
      <c r="L130" s="3">
        <v>2</v>
      </c>
      <c r="M130" s="3">
        <v>2</v>
      </c>
      <c r="N130" s="2">
        <v>2.5</v>
      </c>
      <c r="O130" s="3">
        <v>1</v>
      </c>
      <c r="P130" s="3">
        <v>1</v>
      </c>
      <c r="Q130" s="1">
        <v>1</v>
      </c>
    </row>
    <row r="131" spans="1:17" x14ac:dyDescent="0.35">
      <c r="A131" t="s">
        <v>3</v>
      </c>
      <c r="B131" t="s">
        <v>6</v>
      </c>
      <c r="C131" s="3">
        <v>1</v>
      </c>
      <c r="D131" s="3">
        <v>2</v>
      </c>
      <c r="E131" s="3">
        <v>2</v>
      </c>
      <c r="F131" s="3">
        <v>7</v>
      </c>
      <c r="G131" s="3">
        <v>3</v>
      </c>
      <c r="H131" s="3">
        <v>5</v>
      </c>
      <c r="I131" s="2">
        <v>4.25</v>
      </c>
      <c r="J131" s="3">
        <v>2</v>
      </c>
      <c r="K131" s="3">
        <v>4</v>
      </c>
      <c r="L131" s="3">
        <v>2</v>
      </c>
      <c r="M131" s="3">
        <v>6</v>
      </c>
      <c r="N131" s="2">
        <v>3.5</v>
      </c>
      <c r="O131" s="3">
        <v>2</v>
      </c>
      <c r="P131" s="3">
        <v>5</v>
      </c>
      <c r="Q131" s="1">
        <v>3.5</v>
      </c>
    </row>
    <row r="132" spans="1:17" x14ac:dyDescent="0.35">
      <c r="A132" t="s">
        <v>5</v>
      </c>
      <c r="B132" t="s">
        <v>4</v>
      </c>
      <c r="C132" s="3">
        <v>0</v>
      </c>
      <c r="D132" s="3">
        <v>2</v>
      </c>
      <c r="E132" s="3">
        <v>1</v>
      </c>
      <c r="F132" s="3">
        <v>3</v>
      </c>
      <c r="G132" s="3">
        <v>3</v>
      </c>
      <c r="H132" s="3">
        <v>1</v>
      </c>
      <c r="I132" s="2">
        <v>2</v>
      </c>
      <c r="J132" s="3">
        <v>3</v>
      </c>
      <c r="K132" s="3">
        <v>6</v>
      </c>
      <c r="L132" s="3">
        <v>5</v>
      </c>
      <c r="M132" s="3">
        <v>6</v>
      </c>
      <c r="N132" s="2">
        <v>5</v>
      </c>
      <c r="O132" s="3">
        <v>1</v>
      </c>
      <c r="P132" s="3">
        <v>2</v>
      </c>
      <c r="Q132" s="1">
        <v>1.5</v>
      </c>
    </row>
    <row r="133" spans="1:17" x14ac:dyDescent="0.35">
      <c r="A133" t="s">
        <v>5</v>
      </c>
      <c r="B133" t="s">
        <v>4</v>
      </c>
      <c r="C133" s="3">
        <v>0</v>
      </c>
      <c r="D133" s="3">
        <v>4</v>
      </c>
      <c r="E133" s="3">
        <v>1</v>
      </c>
      <c r="F133" s="3">
        <v>1</v>
      </c>
      <c r="G133" s="3">
        <v>2</v>
      </c>
      <c r="H133" s="3">
        <v>2</v>
      </c>
      <c r="I133" s="2">
        <v>1.5</v>
      </c>
      <c r="J133" s="3">
        <v>1</v>
      </c>
      <c r="K133" s="3">
        <v>4</v>
      </c>
      <c r="L133" s="3">
        <v>4</v>
      </c>
      <c r="M133" s="3">
        <v>6</v>
      </c>
      <c r="N133" s="2">
        <v>3.75</v>
      </c>
      <c r="O133" s="3">
        <v>1</v>
      </c>
      <c r="P133" s="3">
        <v>1</v>
      </c>
      <c r="Q133" s="1">
        <v>1</v>
      </c>
    </row>
    <row r="134" spans="1:17" x14ac:dyDescent="0.35">
      <c r="A134" t="s">
        <v>3</v>
      </c>
      <c r="B134" t="s">
        <v>6</v>
      </c>
      <c r="C134" s="3">
        <v>1</v>
      </c>
      <c r="D134" s="3">
        <v>3</v>
      </c>
      <c r="E134" s="3">
        <v>2</v>
      </c>
      <c r="F134" s="3">
        <v>1</v>
      </c>
      <c r="G134" s="3">
        <v>2</v>
      </c>
      <c r="H134" s="3">
        <v>2</v>
      </c>
      <c r="I134" s="2">
        <v>1.75</v>
      </c>
      <c r="J134" s="3">
        <v>4</v>
      </c>
      <c r="K134" s="3">
        <v>5</v>
      </c>
      <c r="L134" s="3">
        <v>3</v>
      </c>
      <c r="M134" s="3">
        <v>4</v>
      </c>
      <c r="N134" s="2">
        <v>4</v>
      </c>
      <c r="O134" s="3">
        <v>1</v>
      </c>
      <c r="P134" s="3">
        <v>1</v>
      </c>
      <c r="Q134" s="1">
        <v>1</v>
      </c>
    </row>
    <row r="135" spans="1:17" x14ac:dyDescent="0.35">
      <c r="A135" t="s">
        <v>5</v>
      </c>
      <c r="B135" t="s">
        <v>6</v>
      </c>
      <c r="C135" s="3">
        <v>0</v>
      </c>
      <c r="D135" s="3">
        <v>1</v>
      </c>
      <c r="E135" s="3">
        <v>1</v>
      </c>
      <c r="F135" s="3">
        <v>4</v>
      </c>
      <c r="G135" s="3">
        <v>4</v>
      </c>
      <c r="H135" s="3">
        <v>3</v>
      </c>
      <c r="I135" s="2">
        <v>3</v>
      </c>
      <c r="J135" s="3">
        <v>4</v>
      </c>
      <c r="K135" s="3">
        <v>6</v>
      </c>
      <c r="L135" s="3">
        <v>6</v>
      </c>
      <c r="M135" s="3">
        <v>7</v>
      </c>
      <c r="N135" s="2">
        <v>5.75</v>
      </c>
      <c r="O135" s="3">
        <v>4</v>
      </c>
      <c r="P135" s="3">
        <v>2</v>
      </c>
      <c r="Q135" s="1">
        <v>3</v>
      </c>
    </row>
    <row r="136" spans="1:17" x14ac:dyDescent="0.35">
      <c r="A136" t="s">
        <v>5</v>
      </c>
      <c r="B136" t="s">
        <v>6</v>
      </c>
      <c r="C136" s="3">
        <v>0</v>
      </c>
      <c r="D136" s="3">
        <v>2</v>
      </c>
      <c r="E136" s="3">
        <v>1</v>
      </c>
      <c r="F136" s="3">
        <v>1</v>
      </c>
      <c r="G136" s="3">
        <v>1</v>
      </c>
      <c r="H136" s="3">
        <v>1</v>
      </c>
      <c r="I136" s="2">
        <v>1</v>
      </c>
      <c r="J136" s="3">
        <v>1</v>
      </c>
      <c r="K136" s="3">
        <v>6</v>
      </c>
      <c r="L136" s="3">
        <v>1</v>
      </c>
      <c r="M136" s="3">
        <v>2</v>
      </c>
      <c r="N136" s="2">
        <v>2.5</v>
      </c>
      <c r="O136" s="3">
        <v>1</v>
      </c>
      <c r="P136" s="3">
        <v>1</v>
      </c>
      <c r="Q136" s="1">
        <v>1</v>
      </c>
    </row>
    <row r="137" spans="1:17" x14ac:dyDescent="0.35">
      <c r="A137" t="s">
        <v>5</v>
      </c>
      <c r="B137" t="s">
        <v>6</v>
      </c>
      <c r="C137" s="3">
        <v>0</v>
      </c>
      <c r="D137" s="3">
        <v>2</v>
      </c>
      <c r="E137" s="3">
        <v>1</v>
      </c>
      <c r="F137" s="3">
        <v>1</v>
      </c>
      <c r="G137" s="3">
        <v>1</v>
      </c>
      <c r="H137" s="3">
        <v>1</v>
      </c>
      <c r="I137" s="2">
        <v>1</v>
      </c>
      <c r="J137" s="3">
        <v>1</v>
      </c>
      <c r="K137" s="3">
        <v>4</v>
      </c>
      <c r="L137" s="3">
        <v>7</v>
      </c>
      <c r="M137" s="3">
        <v>7</v>
      </c>
      <c r="N137" s="2">
        <v>4.75</v>
      </c>
      <c r="O137" s="3">
        <v>1</v>
      </c>
      <c r="P137" s="3">
        <v>1</v>
      </c>
      <c r="Q137" s="1">
        <v>1</v>
      </c>
    </row>
    <row r="138" spans="1:17" x14ac:dyDescent="0.35">
      <c r="A138" t="s">
        <v>3</v>
      </c>
      <c r="B138" t="s">
        <v>6</v>
      </c>
      <c r="C138" s="3">
        <v>1</v>
      </c>
      <c r="D138" s="3">
        <v>2</v>
      </c>
      <c r="E138" s="3">
        <v>1</v>
      </c>
      <c r="F138" s="3">
        <v>1</v>
      </c>
      <c r="G138" s="3">
        <v>6</v>
      </c>
      <c r="H138" s="3">
        <v>1</v>
      </c>
      <c r="I138" s="2">
        <v>2.25</v>
      </c>
      <c r="J138" s="3">
        <v>1</v>
      </c>
      <c r="K138" s="3">
        <v>7</v>
      </c>
      <c r="L138" s="3">
        <v>1</v>
      </c>
      <c r="M138" s="3">
        <v>7</v>
      </c>
      <c r="N138" s="2">
        <v>4</v>
      </c>
      <c r="O138" s="3">
        <v>1</v>
      </c>
      <c r="P138" s="3">
        <v>7</v>
      </c>
      <c r="Q138" s="1">
        <v>4</v>
      </c>
    </row>
    <row r="139" spans="1:17" x14ac:dyDescent="0.35">
      <c r="A139" t="s">
        <v>3</v>
      </c>
      <c r="B139" t="s">
        <v>7</v>
      </c>
      <c r="C139" s="3">
        <v>1</v>
      </c>
      <c r="D139" s="3">
        <v>4</v>
      </c>
      <c r="E139" s="3">
        <v>2</v>
      </c>
      <c r="F139" s="3">
        <v>2</v>
      </c>
      <c r="G139" s="3">
        <v>1</v>
      </c>
      <c r="H139" s="3">
        <v>1</v>
      </c>
      <c r="I139" s="2">
        <v>1.5</v>
      </c>
      <c r="J139" s="3">
        <v>1</v>
      </c>
      <c r="K139" s="3">
        <v>6</v>
      </c>
      <c r="L139" s="3">
        <v>5</v>
      </c>
      <c r="M139" s="3">
        <v>5</v>
      </c>
      <c r="N139" s="2">
        <v>4.25</v>
      </c>
      <c r="O139" s="3">
        <v>2</v>
      </c>
      <c r="P139" s="3">
        <v>2</v>
      </c>
      <c r="Q139" s="1">
        <v>2</v>
      </c>
    </row>
    <row r="140" spans="1:17" x14ac:dyDescent="0.35">
      <c r="A140" t="s">
        <v>5</v>
      </c>
      <c r="B140" t="s">
        <v>6</v>
      </c>
      <c r="C140" s="3">
        <v>0</v>
      </c>
      <c r="D140" s="3">
        <v>2</v>
      </c>
      <c r="E140" s="3">
        <v>1</v>
      </c>
      <c r="F140" s="3">
        <v>6</v>
      </c>
      <c r="G140" s="3">
        <v>2</v>
      </c>
      <c r="H140" s="3">
        <v>1</v>
      </c>
      <c r="I140" s="2">
        <v>2.5</v>
      </c>
      <c r="J140" s="3">
        <v>4</v>
      </c>
      <c r="K140" s="3">
        <v>6</v>
      </c>
      <c r="L140" s="3">
        <v>5</v>
      </c>
      <c r="M140" s="3">
        <v>6</v>
      </c>
      <c r="N140" s="2">
        <v>5.25</v>
      </c>
      <c r="O140" s="3">
        <v>1</v>
      </c>
      <c r="P140" s="3">
        <v>2</v>
      </c>
      <c r="Q140" s="1">
        <v>1.5</v>
      </c>
    </row>
    <row r="141" spans="1:17" x14ac:dyDescent="0.35">
      <c r="A141" t="s">
        <v>3</v>
      </c>
      <c r="B141" t="s">
        <v>6</v>
      </c>
      <c r="C141" s="3">
        <v>1</v>
      </c>
      <c r="D141" s="3">
        <v>2</v>
      </c>
      <c r="E141" s="3">
        <v>4</v>
      </c>
      <c r="F141" s="3">
        <v>1</v>
      </c>
      <c r="G141" s="3">
        <v>1</v>
      </c>
      <c r="H141" s="3">
        <v>2</v>
      </c>
      <c r="I141" s="2">
        <v>2</v>
      </c>
      <c r="J141" s="3">
        <v>2</v>
      </c>
      <c r="K141" s="3">
        <v>6</v>
      </c>
      <c r="L141" s="3">
        <v>2</v>
      </c>
      <c r="M141" s="3">
        <v>2</v>
      </c>
      <c r="N141" s="2">
        <v>3</v>
      </c>
      <c r="O141" s="3">
        <v>3</v>
      </c>
      <c r="P141" s="3">
        <v>4</v>
      </c>
      <c r="Q141" s="1">
        <v>3.5</v>
      </c>
    </row>
    <row r="142" spans="1:17" x14ac:dyDescent="0.35">
      <c r="A142" t="s">
        <v>3</v>
      </c>
      <c r="B142" t="s">
        <v>4</v>
      </c>
      <c r="C142" s="3">
        <v>1</v>
      </c>
      <c r="D142" s="3">
        <v>3</v>
      </c>
      <c r="E142" s="3">
        <v>2</v>
      </c>
      <c r="F142" s="3">
        <v>2</v>
      </c>
      <c r="G142" s="3">
        <v>2</v>
      </c>
      <c r="H142" s="3">
        <v>2</v>
      </c>
      <c r="I142" s="2">
        <v>2</v>
      </c>
      <c r="J142" s="3">
        <v>2</v>
      </c>
      <c r="K142" s="3">
        <v>5</v>
      </c>
      <c r="L142" s="3">
        <v>5</v>
      </c>
      <c r="M142" s="3">
        <v>5</v>
      </c>
      <c r="N142" s="2">
        <v>4.25</v>
      </c>
      <c r="O142" s="3">
        <v>3</v>
      </c>
      <c r="P142" s="3">
        <v>2</v>
      </c>
      <c r="Q142" s="1">
        <v>2.5</v>
      </c>
    </row>
    <row r="143" spans="1:17" x14ac:dyDescent="0.35">
      <c r="A143" t="s">
        <v>3</v>
      </c>
      <c r="B143" t="s">
        <v>4</v>
      </c>
      <c r="C143" s="3">
        <v>1</v>
      </c>
      <c r="D143" s="3">
        <v>4</v>
      </c>
      <c r="E143" s="3">
        <v>5</v>
      </c>
      <c r="F143" s="3">
        <v>5</v>
      </c>
      <c r="G143" s="3">
        <v>6</v>
      </c>
      <c r="H143" s="3">
        <v>6</v>
      </c>
      <c r="I143" s="2">
        <v>5.5</v>
      </c>
      <c r="J143" s="3">
        <v>5</v>
      </c>
      <c r="K143" s="3">
        <v>6</v>
      </c>
      <c r="L143" s="3">
        <v>7</v>
      </c>
      <c r="M143" s="3">
        <v>6</v>
      </c>
      <c r="N143" s="2">
        <v>6</v>
      </c>
      <c r="O143" s="3">
        <v>5</v>
      </c>
      <c r="P143" s="3">
        <v>5</v>
      </c>
      <c r="Q143" s="1">
        <v>5</v>
      </c>
    </row>
    <row r="144" spans="1:17" x14ac:dyDescent="0.35">
      <c r="A144" t="s">
        <v>5</v>
      </c>
      <c r="B144" t="s">
        <v>4</v>
      </c>
      <c r="C144" s="3">
        <v>0</v>
      </c>
      <c r="D144" s="3">
        <v>3</v>
      </c>
      <c r="E144" s="3">
        <v>1</v>
      </c>
      <c r="F144" s="3">
        <v>1</v>
      </c>
      <c r="G144" s="3">
        <v>1</v>
      </c>
      <c r="H144" s="3">
        <v>1</v>
      </c>
      <c r="I144" s="2">
        <v>1</v>
      </c>
      <c r="J144" s="3">
        <v>1</v>
      </c>
      <c r="K144" s="3">
        <v>6</v>
      </c>
      <c r="L144" s="3">
        <v>2</v>
      </c>
      <c r="M144" s="3">
        <v>5</v>
      </c>
      <c r="N144" s="2">
        <v>3.5</v>
      </c>
      <c r="O144" s="3">
        <v>1</v>
      </c>
      <c r="P144" s="3">
        <v>1</v>
      </c>
      <c r="Q144" s="1">
        <v>1</v>
      </c>
    </row>
    <row r="145" spans="1:17" x14ac:dyDescent="0.35">
      <c r="A145" t="s">
        <v>3</v>
      </c>
      <c r="B145" t="s">
        <v>6</v>
      </c>
      <c r="C145" s="3">
        <v>1</v>
      </c>
      <c r="D145" s="3">
        <v>2</v>
      </c>
      <c r="E145" s="3">
        <v>1</v>
      </c>
      <c r="F145" s="3">
        <v>1</v>
      </c>
      <c r="G145" s="3">
        <v>1</v>
      </c>
      <c r="H145" s="3">
        <v>1</v>
      </c>
      <c r="I145" s="2">
        <v>1</v>
      </c>
      <c r="J145" s="3">
        <v>4</v>
      </c>
      <c r="K145" s="3">
        <v>7</v>
      </c>
      <c r="L145" s="3">
        <v>5</v>
      </c>
      <c r="M145" s="3">
        <v>1</v>
      </c>
      <c r="N145" s="2">
        <v>4.25</v>
      </c>
      <c r="O145" s="3">
        <v>4</v>
      </c>
      <c r="P145" s="3">
        <v>2</v>
      </c>
      <c r="Q145" s="1">
        <v>3</v>
      </c>
    </row>
    <row r="146" spans="1:17" x14ac:dyDescent="0.35">
      <c r="A146" t="s">
        <v>3</v>
      </c>
      <c r="B146" t="s">
        <v>7</v>
      </c>
      <c r="C146" s="3">
        <v>1</v>
      </c>
      <c r="D146" s="3">
        <v>4</v>
      </c>
      <c r="E146" s="3">
        <v>1</v>
      </c>
      <c r="F146" s="3">
        <v>1</v>
      </c>
      <c r="G146" s="3">
        <v>1</v>
      </c>
      <c r="H146" s="3">
        <v>1</v>
      </c>
      <c r="I146" s="2">
        <v>1</v>
      </c>
      <c r="J146" s="3">
        <v>1</v>
      </c>
      <c r="K146" s="3">
        <v>4</v>
      </c>
      <c r="L146" s="3">
        <v>4</v>
      </c>
      <c r="M146" s="3">
        <v>4</v>
      </c>
      <c r="N146" s="2">
        <v>3.25</v>
      </c>
      <c r="O146" s="3">
        <v>2</v>
      </c>
      <c r="P146" s="3">
        <v>1</v>
      </c>
      <c r="Q146" s="1">
        <v>1.5</v>
      </c>
    </row>
    <row r="147" spans="1:17" x14ac:dyDescent="0.35">
      <c r="A147" t="s">
        <v>5</v>
      </c>
      <c r="B147" t="s">
        <v>6</v>
      </c>
      <c r="C147" s="3">
        <v>0</v>
      </c>
      <c r="D147" s="3">
        <v>2</v>
      </c>
      <c r="E147" s="3">
        <v>2</v>
      </c>
      <c r="F147" s="3">
        <v>2</v>
      </c>
      <c r="G147" s="3">
        <v>1</v>
      </c>
      <c r="H147" s="3">
        <v>2</v>
      </c>
      <c r="I147" s="2">
        <v>1.75</v>
      </c>
      <c r="J147" s="3">
        <v>1</v>
      </c>
      <c r="K147" s="3">
        <v>7</v>
      </c>
      <c r="L147" s="3">
        <v>4</v>
      </c>
      <c r="M147" s="3">
        <v>7</v>
      </c>
      <c r="N147" s="2">
        <v>4.75</v>
      </c>
      <c r="O147" s="3">
        <v>7</v>
      </c>
      <c r="P147" s="3">
        <v>7</v>
      </c>
      <c r="Q147" s="1">
        <v>7</v>
      </c>
    </row>
    <row r="148" spans="1:17" x14ac:dyDescent="0.35">
      <c r="A148" t="s">
        <v>3</v>
      </c>
      <c r="B148" t="s">
        <v>4</v>
      </c>
      <c r="C148" s="3">
        <v>1</v>
      </c>
      <c r="D148" s="3">
        <v>4</v>
      </c>
      <c r="E148" s="3">
        <v>2</v>
      </c>
      <c r="F148" s="3">
        <v>4</v>
      </c>
      <c r="G148" s="3">
        <v>3</v>
      </c>
      <c r="H148" s="3">
        <v>4</v>
      </c>
      <c r="I148" s="2">
        <v>3.25</v>
      </c>
      <c r="J148" s="3">
        <v>3</v>
      </c>
      <c r="K148" s="3">
        <v>5</v>
      </c>
      <c r="L148" s="3">
        <v>5</v>
      </c>
      <c r="M148" s="3">
        <v>4</v>
      </c>
      <c r="N148" s="2">
        <v>4.25</v>
      </c>
      <c r="O148" s="3">
        <v>4</v>
      </c>
      <c r="P148" s="3">
        <v>2</v>
      </c>
      <c r="Q148" s="1">
        <v>3</v>
      </c>
    </row>
    <row r="149" spans="1:17" x14ac:dyDescent="0.35">
      <c r="A149" t="s">
        <v>5</v>
      </c>
      <c r="B149" t="s">
        <v>4</v>
      </c>
      <c r="C149" s="3">
        <v>0</v>
      </c>
      <c r="D149" s="3">
        <v>3</v>
      </c>
      <c r="E149" s="3">
        <v>1</v>
      </c>
      <c r="F149" s="3">
        <v>1</v>
      </c>
      <c r="G149" s="3">
        <v>1</v>
      </c>
      <c r="H149" s="3">
        <v>2</v>
      </c>
      <c r="I149" s="2">
        <v>1.25</v>
      </c>
      <c r="J149" s="3">
        <v>2</v>
      </c>
      <c r="K149" s="3">
        <v>4</v>
      </c>
      <c r="L149" s="3">
        <v>3</v>
      </c>
      <c r="M149" s="3">
        <v>3</v>
      </c>
      <c r="N149" s="2">
        <v>3</v>
      </c>
      <c r="O149" s="3">
        <v>2</v>
      </c>
      <c r="P149" s="3">
        <v>1</v>
      </c>
      <c r="Q149" s="1">
        <v>1.5</v>
      </c>
    </row>
    <row r="150" spans="1:17" x14ac:dyDescent="0.35">
      <c r="A150" t="s">
        <v>3</v>
      </c>
      <c r="B150" t="s">
        <v>4</v>
      </c>
      <c r="C150" s="3">
        <v>1</v>
      </c>
      <c r="D150" s="3">
        <v>3</v>
      </c>
      <c r="E150" s="3">
        <v>4</v>
      </c>
      <c r="F150" s="3">
        <v>2</v>
      </c>
      <c r="G150" s="3">
        <v>5</v>
      </c>
      <c r="H150" s="3">
        <v>5</v>
      </c>
      <c r="I150" s="2">
        <v>4</v>
      </c>
      <c r="J150" s="3">
        <v>3</v>
      </c>
      <c r="K150" s="3">
        <v>5</v>
      </c>
      <c r="L150" s="3">
        <v>4</v>
      </c>
      <c r="M150" s="3">
        <v>5</v>
      </c>
      <c r="N150" s="2">
        <v>4.25</v>
      </c>
      <c r="O150" s="3">
        <v>6</v>
      </c>
      <c r="P150" s="3">
        <v>1</v>
      </c>
      <c r="Q150" s="1">
        <v>3.5</v>
      </c>
    </row>
    <row r="151" spans="1:17" x14ac:dyDescent="0.35">
      <c r="A151" t="s">
        <v>3</v>
      </c>
      <c r="B151" t="s">
        <v>4</v>
      </c>
      <c r="C151" s="3">
        <v>1</v>
      </c>
      <c r="D151" s="3">
        <v>3</v>
      </c>
      <c r="E151" s="3">
        <v>1</v>
      </c>
      <c r="F151" s="3">
        <v>4</v>
      </c>
      <c r="G151" s="3">
        <v>4</v>
      </c>
      <c r="H151" s="3">
        <v>4</v>
      </c>
      <c r="I151" s="2">
        <v>3.25</v>
      </c>
      <c r="J151" s="3">
        <v>1</v>
      </c>
      <c r="K151" s="3">
        <v>4</v>
      </c>
      <c r="L151" s="3">
        <v>1</v>
      </c>
      <c r="M151" s="3">
        <v>1</v>
      </c>
      <c r="N151" s="2">
        <v>1.75</v>
      </c>
      <c r="O151" s="3">
        <v>1</v>
      </c>
      <c r="P151" s="3">
        <v>1</v>
      </c>
      <c r="Q151" s="1">
        <v>1</v>
      </c>
    </row>
    <row r="152" spans="1:17" x14ac:dyDescent="0.35">
      <c r="A152" t="s">
        <v>3</v>
      </c>
      <c r="B152" t="s">
        <v>6</v>
      </c>
      <c r="C152" s="3">
        <v>1</v>
      </c>
      <c r="D152" s="3">
        <v>2</v>
      </c>
      <c r="E152" s="3">
        <v>3</v>
      </c>
      <c r="F152" s="3">
        <v>1</v>
      </c>
      <c r="G152" s="3">
        <v>2</v>
      </c>
      <c r="H152" s="3">
        <v>1</v>
      </c>
      <c r="I152" s="2">
        <v>1.75</v>
      </c>
      <c r="J152" s="3">
        <v>3</v>
      </c>
      <c r="K152" s="3">
        <v>4</v>
      </c>
      <c r="L152" s="3">
        <v>2</v>
      </c>
      <c r="M152" s="3">
        <v>3</v>
      </c>
      <c r="N152" s="2">
        <v>3</v>
      </c>
      <c r="O152" s="3">
        <v>3</v>
      </c>
      <c r="P152" s="3">
        <v>2</v>
      </c>
      <c r="Q152" s="1">
        <v>2.5</v>
      </c>
    </row>
    <row r="153" spans="1:17" x14ac:dyDescent="0.35">
      <c r="A153" t="s">
        <v>3</v>
      </c>
      <c r="B153" t="s">
        <v>6</v>
      </c>
      <c r="C153" s="3">
        <v>1</v>
      </c>
      <c r="D153" s="3">
        <v>2</v>
      </c>
      <c r="E153" s="3">
        <v>1</v>
      </c>
      <c r="F153" s="3">
        <v>5</v>
      </c>
      <c r="G153" s="3">
        <v>2</v>
      </c>
      <c r="H153" s="3">
        <v>5</v>
      </c>
      <c r="I153" s="2">
        <v>3.25</v>
      </c>
      <c r="J153" s="3">
        <v>2</v>
      </c>
      <c r="K153" s="3">
        <v>7</v>
      </c>
      <c r="L153" s="3">
        <v>5</v>
      </c>
      <c r="M153" s="3">
        <v>5</v>
      </c>
      <c r="N153" s="2">
        <v>4.75</v>
      </c>
      <c r="O153" s="3">
        <v>1</v>
      </c>
      <c r="P153" s="3">
        <v>1</v>
      </c>
      <c r="Q153" s="1">
        <v>1</v>
      </c>
    </row>
    <row r="154" spans="1:17" x14ac:dyDescent="0.35">
      <c r="A154" t="s">
        <v>3</v>
      </c>
      <c r="B154" t="s">
        <v>4</v>
      </c>
      <c r="C154" s="3">
        <v>1</v>
      </c>
      <c r="D154" s="3">
        <v>3</v>
      </c>
      <c r="E154" s="3">
        <v>5</v>
      </c>
      <c r="F154" s="3">
        <v>2</v>
      </c>
      <c r="G154" s="3">
        <v>1</v>
      </c>
      <c r="H154" s="3">
        <v>2</v>
      </c>
      <c r="I154" s="2">
        <v>2.5</v>
      </c>
      <c r="J154" s="3">
        <v>6</v>
      </c>
      <c r="K154" s="3">
        <v>5</v>
      </c>
      <c r="L154" s="3">
        <v>7</v>
      </c>
      <c r="M154" s="3">
        <v>7</v>
      </c>
      <c r="N154" s="2">
        <v>6.25</v>
      </c>
      <c r="O154" s="3">
        <v>7</v>
      </c>
      <c r="P154" s="3">
        <v>6</v>
      </c>
      <c r="Q154" s="1">
        <v>6.5</v>
      </c>
    </row>
    <row r="155" spans="1:17" x14ac:dyDescent="0.35">
      <c r="A155" t="s">
        <v>3</v>
      </c>
      <c r="B155" t="s">
        <v>4</v>
      </c>
      <c r="C155" s="3">
        <v>1</v>
      </c>
      <c r="D155" s="3">
        <v>4</v>
      </c>
      <c r="E155" s="3">
        <v>1</v>
      </c>
      <c r="F155" s="3">
        <v>5</v>
      </c>
      <c r="G155" s="3">
        <v>3</v>
      </c>
      <c r="H155" s="3">
        <v>2</v>
      </c>
      <c r="I155" s="2">
        <v>2.75</v>
      </c>
      <c r="J155" s="3">
        <v>4</v>
      </c>
      <c r="K155" s="3">
        <v>7</v>
      </c>
      <c r="L155" s="3">
        <v>4</v>
      </c>
      <c r="M155" s="3">
        <v>6</v>
      </c>
      <c r="N155" s="2">
        <v>5.25</v>
      </c>
      <c r="O155" s="3">
        <v>1</v>
      </c>
      <c r="P155" s="3">
        <v>1</v>
      </c>
      <c r="Q155" s="1">
        <v>1</v>
      </c>
    </row>
    <row r="156" spans="1:17" x14ac:dyDescent="0.35">
      <c r="A156" t="s">
        <v>5</v>
      </c>
      <c r="B156" t="s">
        <v>6</v>
      </c>
      <c r="C156" s="3">
        <v>0</v>
      </c>
      <c r="D156" s="3">
        <v>2</v>
      </c>
      <c r="E156" s="3">
        <v>4</v>
      </c>
      <c r="F156" s="3">
        <v>2</v>
      </c>
      <c r="G156" s="3">
        <v>6</v>
      </c>
      <c r="H156" s="3">
        <v>6</v>
      </c>
      <c r="I156" s="2">
        <v>4.5</v>
      </c>
      <c r="J156" s="3">
        <v>7</v>
      </c>
      <c r="K156" s="3">
        <v>6</v>
      </c>
      <c r="L156" s="3">
        <v>7</v>
      </c>
      <c r="M156" s="3">
        <v>7</v>
      </c>
      <c r="N156" s="2">
        <v>6.75</v>
      </c>
      <c r="O156" s="3">
        <v>2</v>
      </c>
      <c r="P156" s="3">
        <v>2</v>
      </c>
      <c r="Q156" s="1">
        <v>2</v>
      </c>
    </row>
    <row r="157" spans="1:17" x14ac:dyDescent="0.35">
      <c r="A157" t="s">
        <v>3</v>
      </c>
      <c r="B157" t="s">
        <v>7</v>
      </c>
      <c r="C157" s="3">
        <v>1</v>
      </c>
      <c r="D157" s="3">
        <v>4</v>
      </c>
      <c r="E157" s="3">
        <v>1</v>
      </c>
      <c r="F157" s="3">
        <v>5</v>
      </c>
      <c r="G157" s="3">
        <v>1</v>
      </c>
      <c r="H157" s="3">
        <v>1</v>
      </c>
      <c r="I157" s="2">
        <v>2</v>
      </c>
      <c r="J157" s="3">
        <v>5</v>
      </c>
      <c r="K157" s="3">
        <v>6</v>
      </c>
      <c r="L157" s="3">
        <v>7</v>
      </c>
      <c r="M157" s="3">
        <v>6</v>
      </c>
      <c r="N157" s="2">
        <v>6</v>
      </c>
      <c r="O157" s="3">
        <v>1</v>
      </c>
      <c r="P157" s="3">
        <v>1</v>
      </c>
      <c r="Q157" s="1">
        <v>1</v>
      </c>
    </row>
    <row r="158" spans="1:17" x14ac:dyDescent="0.35">
      <c r="A158" t="s">
        <v>5</v>
      </c>
      <c r="B158" t="s">
        <v>7</v>
      </c>
      <c r="C158" s="3">
        <v>0</v>
      </c>
      <c r="D158" s="3">
        <v>4</v>
      </c>
      <c r="E158" s="3">
        <v>1</v>
      </c>
      <c r="F158" s="3">
        <v>7</v>
      </c>
      <c r="G158" s="3">
        <v>3</v>
      </c>
      <c r="H158" s="3">
        <v>3</v>
      </c>
      <c r="I158" s="2">
        <v>3.5</v>
      </c>
      <c r="J158" s="3">
        <v>4</v>
      </c>
      <c r="K158" s="3">
        <v>7</v>
      </c>
      <c r="L158" s="3">
        <v>6</v>
      </c>
      <c r="M158" s="3">
        <v>7</v>
      </c>
      <c r="N158" s="2">
        <v>6</v>
      </c>
      <c r="O158" s="3">
        <v>5</v>
      </c>
      <c r="P158" s="3">
        <v>6</v>
      </c>
      <c r="Q158" s="1">
        <v>5.5</v>
      </c>
    </row>
    <row r="159" spans="1:17" x14ac:dyDescent="0.35">
      <c r="A159" t="s">
        <v>3</v>
      </c>
      <c r="B159" t="s">
        <v>7</v>
      </c>
      <c r="C159" s="3">
        <v>1</v>
      </c>
      <c r="D159" s="3">
        <v>4</v>
      </c>
      <c r="E159" s="3">
        <v>1</v>
      </c>
      <c r="F159" s="3">
        <v>1</v>
      </c>
      <c r="G159" s="3">
        <v>1</v>
      </c>
      <c r="H159" s="3">
        <v>1</v>
      </c>
      <c r="I159" s="2">
        <v>1</v>
      </c>
      <c r="J159" s="3">
        <v>2</v>
      </c>
      <c r="K159" s="3">
        <v>4</v>
      </c>
      <c r="L159" s="3">
        <v>4</v>
      </c>
      <c r="M159" s="3">
        <v>4</v>
      </c>
      <c r="N159" s="2">
        <v>3.5</v>
      </c>
      <c r="O159" s="3">
        <v>1</v>
      </c>
      <c r="P159" s="3">
        <v>1</v>
      </c>
      <c r="Q159" s="1">
        <v>1</v>
      </c>
    </row>
    <row r="160" spans="1:17" x14ac:dyDescent="0.35">
      <c r="A160" t="s">
        <v>5</v>
      </c>
      <c r="B160" t="s">
        <v>4</v>
      </c>
      <c r="C160" s="3">
        <v>0</v>
      </c>
      <c r="D160" s="3">
        <v>2</v>
      </c>
      <c r="E160" s="3">
        <v>1</v>
      </c>
      <c r="F160" s="3">
        <v>1</v>
      </c>
      <c r="G160" s="3">
        <v>1</v>
      </c>
      <c r="H160" s="3">
        <v>1</v>
      </c>
      <c r="I160" s="2">
        <v>1</v>
      </c>
      <c r="J160" s="3">
        <v>3</v>
      </c>
      <c r="K160" s="3">
        <v>3</v>
      </c>
      <c r="L160" s="3">
        <v>2</v>
      </c>
      <c r="M160" s="3">
        <v>2</v>
      </c>
      <c r="N160" s="2">
        <v>2.5</v>
      </c>
      <c r="O160" s="3">
        <v>1</v>
      </c>
      <c r="P160" s="3">
        <v>2</v>
      </c>
      <c r="Q160" s="1">
        <v>1.5</v>
      </c>
    </row>
    <row r="161" spans="1:17" x14ac:dyDescent="0.35">
      <c r="A161" t="s">
        <v>3</v>
      </c>
      <c r="B161" t="s">
        <v>6</v>
      </c>
      <c r="C161" s="3">
        <v>1</v>
      </c>
      <c r="D161" s="3">
        <v>2</v>
      </c>
      <c r="E161" s="3">
        <v>1</v>
      </c>
      <c r="F161" s="3">
        <v>3</v>
      </c>
      <c r="G161" s="3">
        <v>5</v>
      </c>
      <c r="H161" s="3">
        <v>5</v>
      </c>
      <c r="I161" s="2">
        <v>3.5</v>
      </c>
      <c r="J161" s="3">
        <v>3</v>
      </c>
      <c r="K161" s="3">
        <v>6</v>
      </c>
      <c r="L161" s="3">
        <v>6</v>
      </c>
      <c r="M161" s="3">
        <v>6</v>
      </c>
      <c r="N161" s="2">
        <v>5.25</v>
      </c>
      <c r="O161" s="3">
        <v>3</v>
      </c>
      <c r="P161" s="3">
        <v>1</v>
      </c>
      <c r="Q161" s="1">
        <v>2</v>
      </c>
    </row>
    <row r="162" spans="1:17" x14ac:dyDescent="0.35">
      <c r="A162" t="s">
        <v>3</v>
      </c>
      <c r="B162" t="s">
        <v>4</v>
      </c>
      <c r="C162" s="3">
        <v>1</v>
      </c>
      <c r="D162" s="3">
        <v>4</v>
      </c>
      <c r="E162" s="3">
        <v>1</v>
      </c>
      <c r="F162" s="3">
        <v>1</v>
      </c>
      <c r="G162" s="3">
        <v>1</v>
      </c>
      <c r="H162" s="3">
        <v>1</v>
      </c>
      <c r="I162" s="2">
        <v>1</v>
      </c>
      <c r="J162" s="3">
        <v>4</v>
      </c>
      <c r="K162" s="3">
        <v>6</v>
      </c>
      <c r="L162" s="3">
        <v>7</v>
      </c>
      <c r="M162" s="3">
        <v>2</v>
      </c>
      <c r="N162" s="2">
        <v>4.75</v>
      </c>
      <c r="O162" s="3">
        <v>1</v>
      </c>
      <c r="P162" s="3">
        <v>1</v>
      </c>
      <c r="Q162" s="1">
        <v>1</v>
      </c>
    </row>
    <row r="163" spans="1:17" x14ac:dyDescent="0.35">
      <c r="A163" t="s">
        <v>3</v>
      </c>
      <c r="B163" t="s">
        <v>7</v>
      </c>
      <c r="C163" s="3">
        <v>1</v>
      </c>
      <c r="D163" s="3">
        <v>4</v>
      </c>
      <c r="E163" s="3">
        <v>1</v>
      </c>
      <c r="F163" s="3">
        <v>2</v>
      </c>
      <c r="G163" s="3">
        <v>2</v>
      </c>
      <c r="H163" s="3">
        <v>1</v>
      </c>
      <c r="I163" s="2">
        <v>1.5</v>
      </c>
      <c r="J163" s="3">
        <v>2</v>
      </c>
      <c r="K163" s="3">
        <v>6</v>
      </c>
      <c r="L163" s="3">
        <v>6</v>
      </c>
      <c r="M163" s="3">
        <v>5</v>
      </c>
      <c r="N163" s="2">
        <v>4.75</v>
      </c>
      <c r="O163" s="3">
        <v>1</v>
      </c>
      <c r="P163" s="3">
        <v>1</v>
      </c>
      <c r="Q163" s="1">
        <v>1</v>
      </c>
    </row>
    <row r="164" spans="1:17" x14ac:dyDescent="0.35">
      <c r="A164" t="s">
        <v>5</v>
      </c>
      <c r="B164" t="s">
        <v>4</v>
      </c>
      <c r="C164" s="3">
        <v>0</v>
      </c>
      <c r="D164" s="3">
        <v>2</v>
      </c>
      <c r="E164" s="3">
        <v>1</v>
      </c>
      <c r="F164" s="3">
        <v>4</v>
      </c>
      <c r="G164" s="3">
        <v>1</v>
      </c>
      <c r="H164" s="3">
        <v>1</v>
      </c>
      <c r="I164" s="2">
        <v>1.75</v>
      </c>
      <c r="J164" s="3">
        <v>1</v>
      </c>
      <c r="K164" s="3">
        <v>5</v>
      </c>
      <c r="L164" s="3">
        <v>5</v>
      </c>
      <c r="M164" s="3">
        <v>4</v>
      </c>
      <c r="N164" s="2">
        <v>3.75</v>
      </c>
      <c r="O164" s="3">
        <v>2</v>
      </c>
      <c r="P164" s="3">
        <v>1</v>
      </c>
      <c r="Q164" s="1">
        <v>1.5</v>
      </c>
    </row>
    <row r="165" spans="1:17" x14ac:dyDescent="0.35">
      <c r="A165" t="s">
        <v>3</v>
      </c>
      <c r="B165" t="s">
        <v>4</v>
      </c>
      <c r="C165" s="3">
        <v>1</v>
      </c>
      <c r="D165" s="3">
        <v>4</v>
      </c>
      <c r="E165" s="3">
        <v>1</v>
      </c>
      <c r="F165" s="3">
        <v>1</v>
      </c>
      <c r="G165" s="3">
        <v>1</v>
      </c>
      <c r="H165" s="3">
        <v>1</v>
      </c>
      <c r="I165" s="2">
        <v>1</v>
      </c>
      <c r="J165" s="3">
        <v>1</v>
      </c>
      <c r="K165" s="3">
        <v>5</v>
      </c>
      <c r="L165" s="3">
        <v>5</v>
      </c>
      <c r="M165" s="3">
        <v>5</v>
      </c>
      <c r="N165" s="2">
        <v>4</v>
      </c>
      <c r="O165" s="3">
        <v>2</v>
      </c>
      <c r="P165" s="3">
        <v>1</v>
      </c>
      <c r="Q165" s="1">
        <v>1.5</v>
      </c>
    </row>
    <row r="166" spans="1:17" x14ac:dyDescent="0.35">
      <c r="A166" t="s">
        <v>3</v>
      </c>
      <c r="B166" t="s">
        <v>6</v>
      </c>
      <c r="C166" s="3">
        <v>1</v>
      </c>
      <c r="D166" s="3">
        <v>2</v>
      </c>
      <c r="E166" s="3">
        <v>1</v>
      </c>
      <c r="F166" s="3">
        <v>1</v>
      </c>
      <c r="G166" s="3">
        <v>2</v>
      </c>
      <c r="H166" s="3">
        <v>2</v>
      </c>
      <c r="I166" s="2">
        <v>1.5</v>
      </c>
      <c r="J166" s="3">
        <v>2</v>
      </c>
      <c r="K166" s="3">
        <v>2</v>
      </c>
      <c r="L166" s="3">
        <v>2</v>
      </c>
      <c r="M166" s="3">
        <v>2</v>
      </c>
      <c r="N166" s="2">
        <v>2</v>
      </c>
      <c r="O166" s="3">
        <v>1</v>
      </c>
      <c r="P166" s="3">
        <v>1</v>
      </c>
      <c r="Q166" s="1">
        <v>1</v>
      </c>
    </row>
    <row r="167" spans="1:17" x14ac:dyDescent="0.35">
      <c r="A167" t="s">
        <v>3</v>
      </c>
      <c r="B167" t="s">
        <v>6</v>
      </c>
      <c r="C167" s="3">
        <v>1</v>
      </c>
      <c r="D167" s="3">
        <v>2</v>
      </c>
      <c r="E167" s="3">
        <v>2</v>
      </c>
      <c r="F167" s="3">
        <v>2</v>
      </c>
      <c r="G167" s="3">
        <v>6</v>
      </c>
      <c r="H167" s="3">
        <v>5</v>
      </c>
      <c r="I167" s="2">
        <v>3.75</v>
      </c>
      <c r="J167" s="3">
        <v>3</v>
      </c>
      <c r="K167" s="3">
        <v>6</v>
      </c>
      <c r="L167" s="3">
        <v>3</v>
      </c>
      <c r="M167" s="3">
        <v>4</v>
      </c>
      <c r="N167" s="2">
        <v>4</v>
      </c>
      <c r="O167" s="3">
        <v>3</v>
      </c>
      <c r="P167" s="3">
        <v>2</v>
      </c>
      <c r="Q167" s="1">
        <v>2.5</v>
      </c>
    </row>
    <row r="168" spans="1:17" x14ac:dyDescent="0.35">
      <c r="A168" t="s">
        <v>3</v>
      </c>
      <c r="B168" t="s">
        <v>4</v>
      </c>
      <c r="C168" s="3">
        <v>1</v>
      </c>
      <c r="D168" s="3">
        <v>3</v>
      </c>
      <c r="E168" s="3">
        <v>2</v>
      </c>
      <c r="F168" s="3">
        <v>5</v>
      </c>
      <c r="G168" s="3">
        <v>3</v>
      </c>
      <c r="H168" s="3">
        <v>3</v>
      </c>
      <c r="I168" s="2">
        <v>3.25</v>
      </c>
      <c r="J168" s="3">
        <v>4</v>
      </c>
      <c r="K168" s="3">
        <v>5</v>
      </c>
      <c r="L168" s="3">
        <v>5</v>
      </c>
      <c r="M168" s="3">
        <v>6</v>
      </c>
      <c r="N168" s="2">
        <v>5</v>
      </c>
      <c r="O168" s="3">
        <v>2</v>
      </c>
      <c r="P168" s="3">
        <v>3</v>
      </c>
      <c r="Q168" s="1">
        <v>2.5</v>
      </c>
    </row>
    <row r="169" spans="1:17" x14ac:dyDescent="0.35">
      <c r="A169" t="s">
        <v>3</v>
      </c>
      <c r="B169" t="s">
        <v>6</v>
      </c>
      <c r="C169" s="3">
        <v>1</v>
      </c>
      <c r="D169" s="3">
        <v>2</v>
      </c>
      <c r="E169" s="3">
        <v>1</v>
      </c>
      <c r="F169" s="3">
        <v>1</v>
      </c>
      <c r="G169" s="3">
        <v>3</v>
      </c>
      <c r="H169" s="3">
        <v>2</v>
      </c>
      <c r="I169" s="2">
        <v>1.75</v>
      </c>
      <c r="J169" s="3">
        <v>5</v>
      </c>
      <c r="K169" s="3">
        <v>3</v>
      </c>
      <c r="L169" s="3">
        <v>3</v>
      </c>
      <c r="M169" s="3">
        <v>5</v>
      </c>
      <c r="N169" s="2">
        <v>4</v>
      </c>
      <c r="O169" s="3">
        <v>2</v>
      </c>
      <c r="P169" s="3">
        <v>2</v>
      </c>
      <c r="Q169" s="1">
        <v>2</v>
      </c>
    </row>
    <row r="170" spans="1:17" x14ac:dyDescent="0.35">
      <c r="A170" t="s">
        <v>3</v>
      </c>
      <c r="B170" t="s">
        <v>4</v>
      </c>
      <c r="C170" s="3">
        <v>1</v>
      </c>
      <c r="D170" s="3">
        <v>4</v>
      </c>
      <c r="E170" s="3">
        <v>1</v>
      </c>
      <c r="F170" s="3">
        <v>1</v>
      </c>
      <c r="G170" s="3">
        <v>1</v>
      </c>
      <c r="H170" s="3">
        <v>1</v>
      </c>
      <c r="I170" s="2">
        <v>1</v>
      </c>
      <c r="J170" s="3">
        <v>1</v>
      </c>
      <c r="K170" s="3">
        <v>7</v>
      </c>
      <c r="L170" s="3">
        <v>5</v>
      </c>
      <c r="M170" s="3">
        <v>5</v>
      </c>
      <c r="N170" s="2">
        <v>4.5</v>
      </c>
      <c r="O170" s="3">
        <v>1</v>
      </c>
      <c r="P170" s="3">
        <v>1</v>
      </c>
      <c r="Q170" s="1">
        <v>1</v>
      </c>
    </row>
    <row r="171" spans="1:17" x14ac:dyDescent="0.35">
      <c r="A171" t="s">
        <v>5</v>
      </c>
      <c r="B171" t="s">
        <v>4</v>
      </c>
      <c r="C171" s="3">
        <v>0</v>
      </c>
      <c r="D171" s="3">
        <v>3</v>
      </c>
      <c r="E171" s="3">
        <v>1</v>
      </c>
      <c r="F171" s="3">
        <v>1</v>
      </c>
      <c r="G171" s="3">
        <v>1</v>
      </c>
      <c r="H171" s="3">
        <v>1</v>
      </c>
      <c r="I171" s="2">
        <v>1</v>
      </c>
      <c r="J171" s="3">
        <v>2</v>
      </c>
      <c r="K171" s="3">
        <v>6</v>
      </c>
      <c r="L171" s="3">
        <v>5</v>
      </c>
      <c r="M171" s="3">
        <v>6</v>
      </c>
      <c r="N171" s="2">
        <v>4.75</v>
      </c>
      <c r="O171" s="3">
        <v>2</v>
      </c>
      <c r="P171" s="3">
        <v>2</v>
      </c>
      <c r="Q171" s="1">
        <v>2</v>
      </c>
    </row>
    <row r="172" spans="1:17" x14ac:dyDescent="0.35">
      <c r="A172" t="s">
        <v>5</v>
      </c>
      <c r="B172" t="s">
        <v>6</v>
      </c>
      <c r="C172" s="3">
        <v>0</v>
      </c>
      <c r="D172" s="3">
        <v>2</v>
      </c>
      <c r="E172" s="3">
        <v>2</v>
      </c>
      <c r="F172" s="3">
        <v>1</v>
      </c>
      <c r="G172" s="3">
        <v>3</v>
      </c>
      <c r="H172" s="3">
        <v>3</v>
      </c>
      <c r="I172" s="2">
        <v>2.25</v>
      </c>
      <c r="J172" s="3">
        <v>2</v>
      </c>
      <c r="K172" s="3">
        <v>6</v>
      </c>
      <c r="L172" s="3">
        <v>6</v>
      </c>
      <c r="M172" s="3">
        <v>6</v>
      </c>
      <c r="N172" s="2">
        <v>5</v>
      </c>
      <c r="O172" s="3">
        <v>3</v>
      </c>
      <c r="P172" s="3">
        <v>3</v>
      </c>
      <c r="Q172" s="1">
        <v>3</v>
      </c>
    </row>
    <row r="173" spans="1:17" x14ac:dyDescent="0.35">
      <c r="A173" t="s">
        <v>5</v>
      </c>
      <c r="B173" t="s">
        <v>4</v>
      </c>
      <c r="C173" s="3">
        <v>0</v>
      </c>
      <c r="D173" s="3">
        <v>4</v>
      </c>
      <c r="E173" s="3">
        <v>1</v>
      </c>
      <c r="F173" s="3">
        <v>3</v>
      </c>
      <c r="G173" s="3">
        <v>4</v>
      </c>
      <c r="H173" s="3">
        <v>3</v>
      </c>
      <c r="I173" s="2">
        <v>2.75</v>
      </c>
      <c r="J173" s="3">
        <v>4</v>
      </c>
      <c r="K173" s="3">
        <v>5</v>
      </c>
      <c r="L173" s="3">
        <v>3</v>
      </c>
      <c r="M173" s="3">
        <v>4</v>
      </c>
      <c r="N173" s="2">
        <v>4</v>
      </c>
      <c r="O173" s="3">
        <v>2</v>
      </c>
      <c r="P173" s="3">
        <v>2</v>
      </c>
      <c r="Q173" s="1">
        <v>2</v>
      </c>
    </row>
    <row r="174" spans="1:17" x14ac:dyDescent="0.35">
      <c r="A174" t="s">
        <v>5</v>
      </c>
      <c r="B174" t="s">
        <v>6</v>
      </c>
      <c r="C174" s="3">
        <v>0</v>
      </c>
      <c r="D174" s="3">
        <v>2</v>
      </c>
      <c r="E174" s="3">
        <v>1</v>
      </c>
      <c r="F174" s="3">
        <v>1</v>
      </c>
      <c r="G174" s="3">
        <v>1</v>
      </c>
      <c r="H174" s="3">
        <v>1</v>
      </c>
      <c r="I174" s="2">
        <v>1</v>
      </c>
      <c r="J174" s="3">
        <v>6</v>
      </c>
      <c r="K174" s="3">
        <v>6</v>
      </c>
      <c r="L174" s="3">
        <v>2</v>
      </c>
      <c r="M174" s="3">
        <v>6</v>
      </c>
      <c r="N174" s="2">
        <v>5</v>
      </c>
      <c r="O174" s="3">
        <v>1</v>
      </c>
      <c r="P174" s="3">
        <v>1</v>
      </c>
      <c r="Q174" s="1">
        <v>1</v>
      </c>
    </row>
    <row r="175" spans="1:17" x14ac:dyDescent="0.35">
      <c r="A175" t="s">
        <v>3</v>
      </c>
      <c r="B175" t="s">
        <v>6</v>
      </c>
      <c r="C175" s="3">
        <v>1</v>
      </c>
      <c r="D175" s="3">
        <v>2</v>
      </c>
      <c r="E175" s="3">
        <v>1</v>
      </c>
      <c r="F175" s="3">
        <v>2</v>
      </c>
      <c r="G175" s="3">
        <v>2</v>
      </c>
      <c r="H175" s="3">
        <v>4</v>
      </c>
      <c r="I175" s="2">
        <v>2.25</v>
      </c>
      <c r="J175" s="3">
        <v>4</v>
      </c>
      <c r="K175" s="3">
        <v>6</v>
      </c>
      <c r="L175" s="3">
        <v>7</v>
      </c>
      <c r="M175" s="3">
        <v>7</v>
      </c>
      <c r="N175" s="2">
        <v>6</v>
      </c>
      <c r="O175" s="3">
        <v>1</v>
      </c>
      <c r="P175" s="3">
        <v>1</v>
      </c>
      <c r="Q175" s="1">
        <v>1</v>
      </c>
    </row>
    <row r="176" spans="1:17" x14ac:dyDescent="0.35">
      <c r="A176" t="s">
        <v>3</v>
      </c>
      <c r="B176" t="s">
        <v>7</v>
      </c>
      <c r="C176" s="3">
        <v>1</v>
      </c>
      <c r="D176" s="3">
        <v>4</v>
      </c>
      <c r="E176" s="3">
        <v>1</v>
      </c>
      <c r="F176" s="3">
        <v>1</v>
      </c>
      <c r="G176" s="3">
        <v>1</v>
      </c>
      <c r="H176" s="3">
        <v>1</v>
      </c>
      <c r="I176" s="2">
        <v>1</v>
      </c>
      <c r="J176" s="3">
        <v>7</v>
      </c>
      <c r="K176" s="3">
        <v>7</v>
      </c>
      <c r="L176" s="3">
        <v>7</v>
      </c>
      <c r="M176" s="3">
        <v>1</v>
      </c>
      <c r="N176" s="2">
        <v>5.5</v>
      </c>
      <c r="O176" s="3">
        <v>7</v>
      </c>
      <c r="P176" s="3">
        <v>1</v>
      </c>
      <c r="Q176" s="1">
        <v>4</v>
      </c>
    </row>
    <row r="177" spans="1:17" x14ac:dyDescent="0.35">
      <c r="A177" t="s">
        <v>5</v>
      </c>
      <c r="B177" t="s">
        <v>6</v>
      </c>
      <c r="C177" s="3">
        <v>0</v>
      </c>
      <c r="D177" s="3">
        <v>2</v>
      </c>
      <c r="E177" s="3">
        <v>3</v>
      </c>
      <c r="F177" s="3">
        <v>6</v>
      </c>
      <c r="G177" s="3">
        <v>4</v>
      </c>
      <c r="H177" s="3">
        <v>4</v>
      </c>
      <c r="I177" s="2">
        <v>4.25</v>
      </c>
      <c r="J177" s="3">
        <v>3</v>
      </c>
      <c r="K177" s="3">
        <v>5</v>
      </c>
      <c r="L177" s="3">
        <v>6</v>
      </c>
      <c r="M177" s="3">
        <v>6</v>
      </c>
      <c r="N177" s="2">
        <v>5</v>
      </c>
      <c r="O177" s="3">
        <v>4</v>
      </c>
      <c r="P177" s="3">
        <v>5</v>
      </c>
      <c r="Q177" s="1">
        <v>4.5</v>
      </c>
    </row>
    <row r="178" spans="1:17" x14ac:dyDescent="0.35">
      <c r="A178" t="s">
        <v>5</v>
      </c>
      <c r="B178" t="s">
        <v>4</v>
      </c>
      <c r="C178" s="3">
        <v>0</v>
      </c>
      <c r="D178" s="3">
        <v>2</v>
      </c>
      <c r="E178" s="3">
        <v>1</v>
      </c>
      <c r="F178" s="3">
        <v>1</v>
      </c>
      <c r="G178" s="3">
        <v>1</v>
      </c>
      <c r="H178" s="3">
        <v>1</v>
      </c>
      <c r="I178" s="2">
        <v>1</v>
      </c>
      <c r="J178" s="3">
        <v>2</v>
      </c>
      <c r="K178" s="3">
        <v>7</v>
      </c>
      <c r="L178" s="3">
        <v>5</v>
      </c>
      <c r="M178" s="3">
        <v>5</v>
      </c>
      <c r="N178" s="2">
        <v>4.75</v>
      </c>
      <c r="O178" s="3">
        <v>1</v>
      </c>
      <c r="P178" s="3">
        <v>1</v>
      </c>
      <c r="Q178" s="1">
        <v>1</v>
      </c>
    </row>
    <row r="179" spans="1:17" x14ac:dyDescent="0.35">
      <c r="A179" t="s">
        <v>3</v>
      </c>
      <c r="B179" t="s">
        <v>6</v>
      </c>
      <c r="C179" s="3">
        <v>1</v>
      </c>
      <c r="D179" s="3">
        <v>2</v>
      </c>
      <c r="E179" s="3">
        <v>2</v>
      </c>
      <c r="F179" s="3">
        <v>2</v>
      </c>
      <c r="G179" s="3">
        <v>4</v>
      </c>
      <c r="H179" s="3">
        <v>3</v>
      </c>
      <c r="I179" s="2">
        <v>2.75</v>
      </c>
      <c r="J179" s="3">
        <v>3</v>
      </c>
      <c r="K179" s="3">
        <v>6</v>
      </c>
      <c r="L179" s="3">
        <v>6</v>
      </c>
      <c r="M179" s="3">
        <v>4</v>
      </c>
      <c r="N179" s="2">
        <v>4.75</v>
      </c>
      <c r="O179" s="3">
        <v>3</v>
      </c>
      <c r="P179" s="3">
        <v>2</v>
      </c>
      <c r="Q179" s="1">
        <v>2.5</v>
      </c>
    </row>
    <row r="180" spans="1:17" x14ac:dyDescent="0.35">
      <c r="A180" t="s">
        <v>5</v>
      </c>
      <c r="B180" t="s">
        <v>4</v>
      </c>
      <c r="C180" s="3">
        <v>0</v>
      </c>
      <c r="D180" s="3">
        <v>4</v>
      </c>
      <c r="E180" s="3">
        <v>1</v>
      </c>
      <c r="F180" s="3">
        <v>3</v>
      </c>
      <c r="G180" s="3">
        <v>2</v>
      </c>
      <c r="H180" s="3">
        <v>2</v>
      </c>
      <c r="I180" s="2">
        <v>2</v>
      </c>
      <c r="J180" s="3">
        <v>2</v>
      </c>
      <c r="K180" s="3">
        <v>6</v>
      </c>
      <c r="L180" s="3">
        <v>5</v>
      </c>
      <c r="M180" s="3">
        <v>6</v>
      </c>
      <c r="N180" s="2">
        <v>4.75</v>
      </c>
      <c r="O180" s="3">
        <v>2</v>
      </c>
      <c r="P180" s="3">
        <v>2</v>
      </c>
      <c r="Q180" s="1">
        <v>2</v>
      </c>
    </row>
    <row r="181" spans="1:17" x14ac:dyDescent="0.35">
      <c r="A181" t="s">
        <v>5</v>
      </c>
      <c r="B181" t="s">
        <v>4</v>
      </c>
      <c r="C181" s="3">
        <v>0</v>
      </c>
      <c r="D181" s="3">
        <v>4</v>
      </c>
      <c r="E181" s="3">
        <v>1</v>
      </c>
      <c r="F181" s="3">
        <v>1</v>
      </c>
      <c r="G181" s="3">
        <v>1</v>
      </c>
      <c r="H181" s="3">
        <v>1</v>
      </c>
      <c r="I181" s="2">
        <v>1</v>
      </c>
      <c r="J181" s="3">
        <v>6</v>
      </c>
      <c r="K181" s="3">
        <v>6</v>
      </c>
      <c r="L181" s="3">
        <v>6</v>
      </c>
      <c r="M181" s="3">
        <v>4</v>
      </c>
      <c r="N181" s="2">
        <v>5.5</v>
      </c>
      <c r="O181" s="3">
        <v>3</v>
      </c>
      <c r="P181" s="3">
        <v>1</v>
      </c>
      <c r="Q181" s="1">
        <v>2</v>
      </c>
    </row>
    <row r="182" spans="1:17" x14ac:dyDescent="0.35">
      <c r="A182" t="s">
        <v>5</v>
      </c>
      <c r="B182" t="s">
        <v>4</v>
      </c>
      <c r="C182" s="3">
        <v>0</v>
      </c>
      <c r="D182" s="3">
        <v>3</v>
      </c>
      <c r="E182" s="3">
        <v>1</v>
      </c>
      <c r="F182" s="3">
        <v>1</v>
      </c>
      <c r="G182" s="3">
        <v>2</v>
      </c>
      <c r="H182" s="3">
        <v>1</v>
      </c>
      <c r="I182" s="2">
        <v>1.25</v>
      </c>
      <c r="J182" s="3">
        <v>1</v>
      </c>
      <c r="K182" s="3">
        <v>5</v>
      </c>
      <c r="L182" s="3">
        <v>4</v>
      </c>
      <c r="M182" s="3">
        <v>5</v>
      </c>
      <c r="N182" s="2">
        <v>3.75</v>
      </c>
      <c r="O182" s="3">
        <v>4</v>
      </c>
      <c r="P182" s="3">
        <v>2</v>
      </c>
      <c r="Q182" s="1">
        <v>3</v>
      </c>
    </row>
    <row r="183" spans="1:17" x14ac:dyDescent="0.35">
      <c r="A183" t="s">
        <v>3</v>
      </c>
      <c r="B183" t="s">
        <v>4</v>
      </c>
      <c r="C183" s="3">
        <v>1</v>
      </c>
      <c r="D183" s="3">
        <v>4</v>
      </c>
      <c r="E183" s="3">
        <v>1</v>
      </c>
      <c r="F183" s="3">
        <v>1</v>
      </c>
      <c r="G183" s="3">
        <v>1</v>
      </c>
      <c r="H183" s="3">
        <v>1</v>
      </c>
      <c r="I183" s="2">
        <v>1</v>
      </c>
      <c r="J183" s="3">
        <v>1</v>
      </c>
      <c r="K183" s="3">
        <v>5</v>
      </c>
      <c r="L183" s="3">
        <v>4</v>
      </c>
      <c r="M183" s="3">
        <v>4</v>
      </c>
      <c r="N183" s="2">
        <v>3.5</v>
      </c>
      <c r="O183" s="3">
        <v>2</v>
      </c>
      <c r="P183" s="3">
        <v>1</v>
      </c>
      <c r="Q183" s="1">
        <v>1.5</v>
      </c>
    </row>
    <row r="184" spans="1:17" x14ac:dyDescent="0.35">
      <c r="A184" t="s">
        <v>3</v>
      </c>
      <c r="B184" t="s">
        <v>4</v>
      </c>
      <c r="C184" s="3">
        <v>1</v>
      </c>
      <c r="D184" s="3">
        <v>4</v>
      </c>
      <c r="E184" s="3">
        <v>1</v>
      </c>
      <c r="F184" s="3">
        <v>1</v>
      </c>
      <c r="G184" s="3">
        <v>1</v>
      </c>
      <c r="H184" s="3">
        <v>1</v>
      </c>
      <c r="I184" s="2">
        <v>1</v>
      </c>
      <c r="J184" s="3">
        <v>7</v>
      </c>
      <c r="K184" s="3">
        <v>5</v>
      </c>
      <c r="L184" s="3">
        <v>4</v>
      </c>
      <c r="M184" s="3">
        <v>5</v>
      </c>
      <c r="N184" s="2">
        <v>5.25</v>
      </c>
      <c r="O184" s="3">
        <v>2</v>
      </c>
      <c r="P184" s="3">
        <v>1</v>
      </c>
      <c r="Q184" s="1">
        <v>1.5</v>
      </c>
    </row>
    <row r="185" spans="1:17" x14ac:dyDescent="0.35">
      <c r="A185" t="s">
        <v>5</v>
      </c>
      <c r="B185" t="s">
        <v>7</v>
      </c>
      <c r="C185" s="3">
        <v>0</v>
      </c>
      <c r="D185" s="3">
        <v>4</v>
      </c>
      <c r="E185" s="3">
        <v>1</v>
      </c>
      <c r="F185" s="3">
        <v>1</v>
      </c>
      <c r="G185" s="3">
        <v>1</v>
      </c>
      <c r="H185" s="3">
        <v>1</v>
      </c>
      <c r="I185" s="2">
        <v>1</v>
      </c>
      <c r="J185" s="3">
        <v>1</v>
      </c>
      <c r="K185" s="3">
        <v>5</v>
      </c>
      <c r="L185" s="3">
        <v>6</v>
      </c>
      <c r="M185" s="3">
        <v>5</v>
      </c>
      <c r="N185" s="2">
        <v>4.25</v>
      </c>
      <c r="O185" s="3">
        <v>2</v>
      </c>
      <c r="P185" s="3">
        <v>2</v>
      </c>
      <c r="Q185" s="1">
        <v>2</v>
      </c>
    </row>
    <row r="186" spans="1:17" x14ac:dyDescent="0.35">
      <c r="A186" t="s">
        <v>5</v>
      </c>
      <c r="B186" t="s">
        <v>4</v>
      </c>
      <c r="C186" s="3">
        <v>0</v>
      </c>
      <c r="D186" s="3">
        <v>3</v>
      </c>
      <c r="E186" s="3">
        <v>1</v>
      </c>
      <c r="F186" s="3">
        <v>3</v>
      </c>
      <c r="G186" s="3">
        <v>3</v>
      </c>
      <c r="H186" s="3">
        <v>3</v>
      </c>
      <c r="I186" s="2">
        <v>2.5</v>
      </c>
      <c r="J186" s="3">
        <v>5</v>
      </c>
      <c r="K186" s="3">
        <v>4</v>
      </c>
      <c r="L186" s="3">
        <v>5</v>
      </c>
      <c r="M186" s="3">
        <v>4</v>
      </c>
      <c r="N186" s="2">
        <v>4.5</v>
      </c>
      <c r="O186" s="3">
        <v>1</v>
      </c>
      <c r="P186" s="3">
        <v>1</v>
      </c>
      <c r="Q186" s="1">
        <v>1</v>
      </c>
    </row>
    <row r="187" spans="1:17" x14ac:dyDescent="0.35">
      <c r="A187" t="s">
        <v>5</v>
      </c>
      <c r="B187" t="s">
        <v>7</v>
      </c>
      <c r="C187" s="3">
        <v>0</v>
      </c>
      <c r="D187" s="3">
        <v>4</v>
      </c>
      <c r="E187" s="3">
        <v>1</v>
      </c>
      <c r="F187" s="3">
        <v>1</v>
      </c>
      <c r="G187" s="3">
        <v>1</v>
      </c>
      <c r="H187" s="3">
        <v>1</v>
      </c>
      <c r="I187" s="2">
        <v>1</v>
      </c>
      <c r="J187" s="3">
        <v>4</v>
      </c>
      <c r="K187" s="3">
        <v>7</v>
      </c>
      <c r="L187" s="3">
        <v>7</v>
      </c>
      <c r="M187" s="3">
        <v>6</v>
      </c>
      <c r="N187" s="2">
        <v>6</v>
      </c>
      <c r="O187" s="3">
        <v>1</v>
      </c>
      <c r="P187" s="3">
        <v>1</v>
      </c>
      <c r="Q187" s="1">
        <v>1</v>
      </c>
    </row>
    <row r="188" spans="1:17" x14ac:dyDescent="0.35">
      <c r="A188" t="s">
        <v>5</v>
      </c>
      <c r="B188" t="s">
        <v>4</v>
      </c>
      <c r="C188" s="3">
        <v>0</v>
      </c>
      <c r="D188" s="3">
        <v>4</v>
      </c>
      <c r="E188" s="3">
        <v>1</v>
      </c>
      <c r="F188" s="3">
        <v>1</v>
      </c>
      <c r="G188" s="3">
        <v>1</v>
      </c>
      <c r="H188" s="3">
        <v>1</v>
      </c>
      <c r="I188" s="2">
        <v>1</v>
      </c>
      <c r="J188" s="3">
        <v>5</v>
      </c>
      <c r="K188" s="3">
        <v>7</v>
      </c>
      <c r="L188" s="3">
        <v>7</v>
      </c>
      <c r="M188" s="3">
        <v>7</v>
      </c>
      <c r="N188" s="2">
        <v>6.5</v>
      </c>
      <c r="O188" s="3">
        <v>3</v>
      </c>
      <c r="P188" s="3">
        <v>7</v>
      </c>
      <c r="Q188" s="1">
        <v>5</v>
      </c>
    </row>
    <row r="189" spans="1:17" x14ac:dyDescent="0.35">
      <c r="A189" t="s">
        <v>5</v>
      </c>
      <c r="B189" t="s">
        <v>6</v>
      </c>
      <c r="C189" s="3">
        <v>0</v>
      </c>
      <c r="D189" s="3">
        <v>2</v>
      </c>
      <c r="E189" s="3">
        <v>1</v>
      </c>
      <c r="F189" s="3">
        <v>2</v>
      </c>
      <c r="G189" s="3">
        <v>1</v>
      </c>
      <c r="H189" s="3">
        <v>1</v>
      </c>
      <c r="I189" s="2">
        <v>1.25</v>
      </c>
      <c r="J189" s="3">
        <v>3</v>
      </c>
      <c r="K189" s="3">
        <v>7</v>
      </c>
      <c r="L189" s="3">
        <v>7</v>
      </c>
      <c r="M189" s="3">
        <v>7</v>
      </c>
      <c r="N189" s="2">
        <v>6</v>
      </c>
      <c r="O189" s="3">
        <v>4</v>
      </c>
      <c r="P189" s="3">
        <v>2</v>
      </c>
      <c r="Q189" s="1">
        <v>3</v>
      </c>
    </row>
    <row r="190" spans="1:17" x14ac:dyDescent="0.35">
      <c r="A190" t="s">
        <v>3</v>
      </c>
      <c r="B190" t="s">
        <v>6</v>
      </c>
      <c r="C190" s="3">
        <v>1</v>
      </c>
      <c r="D190" s="3">
        <v>3</v>
      </c>
      <c r="E190" s="3">
        <v>5</v>
      </c>
      <c r="F190" s="3">
        <v>5</v>
      </c>
      <c r="G190" s="3">
        <v>5</v>
      </c>
      <c r="H190" s="3">
        <v>5</v>
      </c>
      <c r="I190" s="2">
        <v>5</v>
      </c>
      <c r="J190" s="3">
        <v>6</v>
      </c>
      <c r="K190" s="3">
        <v>6</v>
      </c>
      <c r="L190" s="3">
        <v>6</v>
      </c>
      <c r="M190" s="3">
        <v>6</v>
      </c>
      <c r="N190" s="2">
        <v>6</v>
      </c>
      <c r="O190" s="3">
        <v>7</v>
      </c>
      <c r="P190" s="3">
        <v>4</v>
      </c>
      <c r="Q190" s="1">
        <v>5.5</v>
      </c>
    </row>
    <row r="191" spans="1:17" x14ac:dyDescent="0.35">
      <c r="A191" t="s">
        <v>3</v>
      </c>
      <c r="B191" t="s">
        <v>4</v>
      </c>
      <c r="C191" s="3">
        <v>1</v>
      </c>
      <c r="D191" s="3">
        <v>4</v>
      </c>
      <c r="E191" s="3">
        <v>1</v>
      </c>
      <c r="F191" s="3">
        <v>1</v>
      </c>
      <c r="G191" s="3">
        <v>1</v>
      </c>
      <c r="H191" s="3">
        <v>2</v>
      </c>
      <c r="I191" s="2">
        <v>1.25</v>
      </c>
      <c r="J191" s="3">
        <v>4</v>
      </c>
      <c r="K191" s="3">
        <v>6</v>
      </c>
      <c r="L191" s="3">
        <v>3</v>
      </c>
      <c r="M191" s="3">
        <v>4</v>
      </c>
      <c r="N191" s="2">
        <v>4.25</v>
      </c>
      <c r="O191" s="3">
        <v>1</v>
      </c>
      <c r="P191" s="3">
        <v>1</v>
      </c>
      <c r="Q191" s="1">
        <v>1</v>
      </c>
    </row>
    <row r="192" spans="1:17" x14ac:dyDescent="0.35">
      <c r="A192" t="s">
        <v>3</v>
      </c>
      <c r="B192" t="s">
        <v>4</v>
      </c>
      <c r="C192" s="3">
        <v>1</v>
      </c>
      <c r="D192" s="3">
        <v>3</v>
      </c>
      <c r="E192" s="3">
        <v>2</v>
      </c>
      <c r="F192" s="3">
        <v>3</v>
      </c>
      <c r="G192" s="3">
        <v>2</v>
      </c>
      <c r="H192" s="3">
        <v>1</v>
      </c>
      <c r="I192" s="2">
        <v>2</v>
      </c>
      <c r="J192" s="3">
        <v>2</v>
      </c>
      <c r="K192" s="3">
        <v>6</v>
      </c>
      <c r="L192" s="3">
        <v>5</v>
      </c>
      <c r="M192" s="3">
        <v>7</v>
      </c>
      <c r="N192" s="2">
        <v>5</v>
      </c>
      <c r="O192" s="3">
        <v>3</v>
      </c>
      <c r="P192" s="3">
        <v>2</v>
      </c>
      <c r="Q192" s="1">
        <v>2.5</v>
      </c>
    </row>
    <row r="193" spans="1:17" x14ac:dyDescent="0.35">
      <c r="A193" t="s">
        <v>3</v>
      </c>
      <c r="B193" t="s">
        <v>4</v>
      </c>
      <c r="C193" s="3">
        <v>1</v>
      </c>
      <c r="D193" s="3">
        <v>4</v>
      </c>
      <c r="E193" s="3">
        <v>1</v>
      </c>
      <c r="F193" s="3">
        <v>4</v>
      </c>
      <c r="G193" s="3">
        <v>1</v>
      </c>
      <c r="H193" s="3">
        <v>1</v>
      </c>
      <c r="I193" s="2">
        <v>1.75</v>
      </c>
      <c r="J193" s="3">
        <v>5</v>
      </c>
      <c r="K193" s="3">
        <v>6</v>
      </c>
      <c r="L193" s="3">
        <v>5</v>
      </c>
      <c r="M193" s="3">
        <v>4</v>
      </c>
      <c r="N193" s="2">
        <v>5</v>
      </c>
      <c r="O193" s="3">
        <v>1</v>
      </c>
      <c r="P193" s="3">
        <v>1</v>
      </c>
      <c r="Q193" s="1">
        <v>1</v>
      </c>
    </row>
    <row r="194" spans="1:17" x14ac:dyDescent="0.35">
      <c r="A194" t="s">
        <v>3</v>
      </c>
      <c r="B194" t="s">
        <v>4</v>
      </c>
      <c r="C194" s="3">
        <v>1</v>
      </c>
      <c r="D194" s="3">
        <v>4</v>
      </c>
      <c r="E194" s="3">
        <v>2</v>
      </c>
      <c r="F194" s="3">
        <v>2</v>
      </c>
      <c r="G194" s="3">
        <v>2</v>
      </c>
      <c r="H194" s="3">
        <v>2</v>
      </c>
      <c r="I194" s="2">
        <v>2</v>
      </c>
      <c r="J194" s="3">
        <v>4</v>
      </c>
      <c r="K194" s="3">
        <v>5</v>
      </c>
      <c r="L194" s="3">
        <v>5</v>
      </c>
      <c r="M194" s="3">
        <v>5</v>
      </c>
      <c r="N194" s="2">
        <v>4.75</v>
      </c>
      <c r="O194" s="3">
        <v>4</v>
      </c>
      <c r="P194" s="3">
        <v>5</v>
      </c>
      <c r="Q194" s="1">
        <v>4.5</v>
      </c>
    </row>
    <row r="195" spans="1:17" x14ac:dyDescent="0.35">
      <c r="A195" t="s">
        <v>3</v>
      </c>
      <c r="B195" t="s">
        <v>7</v>
      </c>
      <c r="C195" s="3">
        <v>1</v>
      </c>
      <c r="D195" s="3">
        <v>4</v>
      </c>
      <c r="E195" s="3">
        <v>1</v>
      </c>
      <c r="F195" s="3">
        <v>5</v>
      </c>
      <c r="G195" s="3">
        <v>1</v>
      </c>
      <c r="H195" s="3">
        <v>1</v>
      </c>
      <c r="I195" s="2">
        <v>2</v>
      </c>
      <c r="J195" s="3">
        <v>2</v>
      </c>
      <c r="K195" s="3">
        <v>6</v>
      </c>
      <c r="L195" s="3">
        <v>6</v>
      </c>
      <c r="M195" s="3">
        <v>6</v>
      </c>
      <c r="N195" s="2">
        <v>5</v>
      </c>
      <c r="O195" s="3">
        <v>2</v>
      </c>
      <c r="P195" s="3">
        <v>2</v>
      </c>
      <c r="Q195" s="1">
        <v>2</v>
      </c>
    </row>
    <row r="196" spans="1:17" x14ac:dyDescent="0.35">
      <c r="A196" t="s">
        <v>3</v>
      </c>
      <c r="B196" t="s">
        <v>4</v>
      </c>
      <c r="C196" s="3">
        <v>1</v>
      </c>
      <c r="D196" s="3">
        <v>3</v>
      </c>
      <c r="E196" s="3">
        <v>1</v>
      </c>
      <c r="F196" s="3">
        <v>4</v>
      </c>
      <c r="G196" s="3">
        <v>2</v>
      </c>
      <c r="H196" s="3">
        <v>2</v>
      </c>
      <c r="I196" s="2">
        <v>2.25</v>
      </c>
      <c r="J196" s="3">
        <v>3</v>
      </c>
      <c r="K196" s="3">
        <v>5</v>
      </c>
      <c r="L196" s="3">
        <v>2</v>
      </c>
      <c r="M196" s="3">
        <v>6</v>
      </c>
      <c r="N196" s="2">
        <v>4</v>
      </c>
      <c r="O196" s="3">
        <v>5</v>
      </c>
      <c r="P196" s="3">
        <v>1</v>
      </c>
      <c r="Q196" s="1">
        <v>3</v>
      </c>
    </row>
    <row r="197" spans="1:17" x14ac:dyDescent="0.35">
      <c r="A197" t="s">
        <v>3</v>
      </c>
      <c r="B197" t="s">
        <v>4</v>
      </c>
      <c r="C197" s="3">
        <v>1</v>
      </c>
      <c r="D197" s="3">
        <v>3</v>
      </c>
      <c r="E197" s="3">
        <v>1</v>
      </c>
      <c r="F197" s="3">
        <v>1</v>
      </c>
      <c r="G197" s="3">
        <v>1</v>
      </c>
      <c r="H197" s="3">
        <v>1</v>
      </c>
      <c r="I197" s="2">
        <v>1</v>
      </c>
      <c r="J197" s="3">
        <v>1</v>
      </c>
      <c r="K197" s="3">
        <v>6</v>
      </c>
      <c r="L197" s="3">
        <v>1</v>
      </c>
      <c r="M197" s="3">
        <v>2</v>
      </c>
      <c r="N197" s="2">
        <v>2.5</v>
      </c>
      <c r="O197" s="3">
        <v>3</v>
      </c>
      <c r="P197" s="3">
        <v>3</v>
      </c>
      <c r="Q197" s="1">
        <v>3</v>
      </c>
    </row>
    <row r="198" spans="1:17" x14ac:dyDescent="0.35">
      <c r="A198" t="s">
        <v>3</v>
      </c>
      <c r="B198" t="s">
        <v>6</v>
      </c>
      <c r="C198" s="3">
        <v>1</v>
      </c>
      <c r="D198" s="3">
        <v>3</v>
      </c>
      <c r="E198" s="3">
        <v>1</v>
      </c>
      <c r="F198" s="3">
        <v>7</v>
      </c>
      <c r="G198" s="3">
        <v>5</v>
      </c>
      <c r="H198" s="3">
        <v>6</v>
      </c>
      <c r="I198" s="2">
        <v>4.75</v>
      </c>
      <c r="J198" s="3">
        <v>6</v>
      </c>
      <c r="K198" s="3">
        <v>4</v>
      </c>
      <c r="L198" s="3">
        <v>7</v>
      </c>
      <c r="M198" s="3">
        <v>7</v>
      </c>
      <c r="N198" s="2">
        <v>6</v>
      </c>
      <c r="O198" s="3">
        <v>2</v>
      </c>
      <c r="P198" s="3">
        <v>5</v>
      </c>
      <c r="Q198" s="1">
        <v>3.5</v>
      </c>
    </row>
    <row r="199" spans="1:17" x14ac:dyDescent="0.35">
      <c r="A199" t="s">
        <v>3</v>
      </c>
      <c r="B199" t="s">
        <v>4</v>
      </c>
      <c r="C199" s="3">
        <v>1</v>
      </c>
      <c r="D199" s="3">
        <v>4</v>
      </c>
      <c r="E199" s="3">
        <v>2</v>
      </c>
      <c r="F199" s="3">
        <v>1</v>
      </c>
      <c r="G199" s="3">
        <v>4</v>
      </c>
      <c r="H199" s="3">
        <v>5</v>
      </c>
      <c r="I199" s="2">
        <v>3</v>
      </c>
      <c r="J199" s="3">
        <v>2</v>
      </c>
      <c r="K199" s="3">
        <v>3</v>
      </c>
      <c r="L199" s="3">
        <v>5</v>
      </c>
      <c r="M199" s="3">
        <v>4</v>
      </c>
      <c r="N199" s="2">
        <v>3.5</v>
      </c>
      <c r="O199" s="3">
        <v>3</v>
      </c>
      <c r="P199" s="3">
        <v>2</v>
      </c>
      <c r="Q199" s="1">
        <v>2.5</v>
      </c>
    </row>
    <row r="200" spans="1:17" x14ac:dyDescent="0.35">
      <c r="A200" t="s">
        <v>3</v>
      </c>
      <c r="B200" t="s">
        <v>4</v>
      </c>
      <c r="C200" s="3">
        <v>1</v>
      </c>
      <c r="D200" s="3">
        <v>3</v>
      </c>
      <c r="E200" s="3">
        <v>2</v>
      </c>
      <c r="F200" s="3">
        <v>2</v>
      </c>
      <c r="G200" s="3">
        <v>2</v>
      </c>
      <c r="H200" s="3">
        <v>2</v>
      </c>
      <c r="I200" s="2">
        <v>2</v>
      </c>
      <c r="J200" s="3">
        <v>1</v>
      </c>
      <c r="K200" s="3">
        <v>7</v>
      </c>
      <c r="L200" s="3">
        <v>6</v>
      </c>
      <c r="M200" s="3">
        <v>6</v>
      </c>
      <c r="N200" s="2">
        <v>5</v>
      </c>
      <c r="O200" s="3">
        <v>2</v>
      </c>
      <c r="P200" s="3">
        <v>1</v>
      </c>
      <c r="Q200" s="1">
        <v>1.5</v>
      </c>
    </row>
    <row r="201" spans="1:17" x14ac:dyDescent="0.35">
      <c r="A201" t="s">
        <v>3</v>
      </c>
      <c r="B201" t="s">
        <v>4</v>
      </c>
      <c r="C201" s="3">
        <v>1</v>
      </c>
      <c r="D201" s="3">
        <v>2</v>
      </c>
      <c r="E201" s="3">
        <v>1</v>
      </c>
      <c r="F201" s="3">
        <v>1</v>
      </c>
      <c r="G201" s="3">
        <v>1</v>
      </c>
      <c r="H201" s="3">
        <v>1</v>
      </c>
      <c r="I201" s="2">
        <v>1</v>
      </c>
      <c r="J201" s="3">
        <v>2</v>
      </c>
      <c r="K201" s="3">
        <v>5</v>
      </c>
      <c r="L201" s="3">
        <v>3</v>
      </c>
      <c r="M201" s="3">
        <v>6</v>
      </c>
      <c r="N201" s="2">
        <v>4</v>
      </c>
      <c r="O201" s="3">
        <v>2</v>
      </c>
      <c r="P201" s="3">
        <v>2</v>
      </c>
      <c r="Q201" s="1">
        <v>2</v>
      </c>
    </row>
    <row r="202" spans="1:17" x14ac:dyDescent="0.35">
      <c r="A202" t="s">
        <v>3</v>
      </c>
      <c r="B202" t="s">
        <v>6</v>
      </c>
      <c r="C202" s="3">
        <v>1</v>
      </c>
      <c r="D202" s="3">
        <v>2</v>
      </c>
      <c r="E202" s="3">
        <v>2</v>
      </c>
      <c r="F202" s="3">
        <v>6</v>
      </c>
      <c r="G202" s="3">
        <v>1</v>
      </c>
      <c r="H202" s="3">
        <v>5</v>
      </c>
      <c r="I202" s="2">
        <v>3.5</v>
      </c>
      <c r="J202" s="3">
        <v>2</v>
      </c>
      <c r="K202" s="3">
        <v>2</v>
      </c>
      <c r="L202" s="3">
        <v>4</v>
      </c>
      <c r="M202" s="3">
        <v>2</v>
      </c>
      <c r="N202" s="2">
        <v>2.5</v>
      </c>
      <c r="O202" s="3">
        <v>3</v>
      </c>
      <c r="P202" s="3">
        <v>2</v>
      </c>
      <c r="Q202" s="1">
        <v>2.5</v>
      </c>
    </row>
    <row r="203" spans="1:17" x14ac:dyDescent="0.35">
      <c r="A203" t="s">
        <v>3</v>
      </c>
      <c r="B203" t="s">
        <v>6</v>
      </c>
      <c r="C203" s="3">
        <v>1</v>
      </c>
      <c r="D203" s="3">
        <v>2</v>
      </c>
      <c r="E203" s="3">
        <v>1</v>
      </c>
      <c r="F203" s="3">
        <v>3</v>
      </c>
      <c r="G203" s="3">
        <v>3</v>
      </c>
      <c r="H203" s="3">
        <v>1</v>
      </c>
      <c r="I203" s="2">
        <v>2</v>
      </c>
      <c r="J203" s="3">
        <v>4</v>
      </c>
      <c r="K203" s="3">
        <v>5</v>
      </c>
      <c r="L203" s="3">
        <v>5</v>
      </c>
      <c r="M203" s="3">
        <v>5</v>
      </c>
      <c r="N203" s="2">
        <v>4.75</v>
      </c>
      <c r="O203" s="3">
        <v>3</v>
      </c>
      <c r="P203" s="3">
        <v>3</v>
      </c>
      <c r="Q203" s="1">
        <v>3</v>
      </c>
    </row>
    <row r="204" spans="1:17" x14ac:dyDescent="0.35">
      <c r="A204" t="s">
        <v>3</v>
      </c>
      <c r="B204" t="s">
        <v>7</v>
      </c>
      <c r="C204" s="3">
        <v>1</v>
      </c>
      <c r="D204" s="3">
        <v>4</v>
      </c>
      <c r="E204" s="3">
        <v>1</v>
      </c>
      <c r="F204" s="3">
        <v>1</v>
      </c>
      <c r="G204" s="3">
        <v>2</v>
      </c>
      <c r="H204" s="3">
        <v>2</v>
      </c>
      <c r="I204" s="2">
        <v>1.5</v>
      </c>
      <c r="J204" s="3">
        <v>4</v>
      </c>
      <c r="K204" s="3">
        <v>7</v>
      </c>
      <c r="L204" s="3">
        <v>3</v>
      </c>
      <c r="M204" s="3">
        <v>5</v>
      </c>
      <c r="N204" s="2">
        <v>4.75</v>
      </c>
      <c r="O204" s="3">
        <v>1</v>
      </c>
      <c r="P204" s="3">
        <v>1</v>
      </c>
      <c r="Q204" s="1">
        <v>1</v>
      </c>
    </row>
    <row r="205" spans="1:17" x14ac:dyDescent="0.35">
      <c r="A205" t="s">
        <v>3</v>
      </c>
      <c r="B205" t="s">
        <v>4</v>
      </c>
      <c r="C205" s="3">
        <v>1</v>
      </c>
      <c r="D205" s="3">
        <v>4</v>
      </c>
      <c r="E205" s="3">
        <v>1</v>
      </c>
      <c r="F205" s="3">
        <v>2</v>
      </c>
      <c r="G205" s="3">
        <v>1</v>
      </c>
      <c r="H205" s="3">
        <v>2</v>
      </c>
      <c r="I205" s="2">
        <v>1.5</v>
      </c>
      <c r="J205" s="3">
        <v>4</v>
      </c>
      <c r="K205" s="3">
        <v>7</v>
      </c>
      <c r="L205" s="3">
        <v>7</v>
      </c>
      <c r="M205" s="3">
        <v>7</v>
      </c>
      <c r="N205" s="2">
        <v>6.25</v>
      </c>
      <c r="O205" s="3">
        <v>6</v>
      </c>
      <c r="P205" s="3">
        <v>3</v>
      </c>
      <c r="Q205" s="1">
        <v>4.5</v>
      </c>
    </row>
    <row r="206" spans="1:17" x14ac:dyDescent="0.35">
      <c r="A206" t="s">
        <v>5</v>
      </c>
      <c r="B206" t="s">
        <v>4</v>
      </c>
      <c r="C206" s="3">
        <v>0</v>
      </c>
      <c r="D206" s="3">
        <v>4</v>
      </c>
      <c r="E206" s="3">
        <v>1</v>
      </c>
      <c r="F206" s="3">
        <v>1</v>
      </c>
      <c r="G206" s="3">
        <v>1</v>
      </c>
      <c r="H206" s="3">
        <v>1</v>
      </c>
      <c r="I206" s="2">
        <v>1</v>
      </c>
      <c r="J206" s="3">
        <v>1</v>
      </c>
      <c r="K206" s="3">
        <v>4</v>
      </c>
      <c r="L206" s="3">
        <v>6</v>
      </c>
      <c r="M206" s="3">
        <v>4</v>
      </c>
      <c r="N206" s="2">
        <v>3.75</v>
      </c>
      <c r="O206" s="3">
        <v>1</v>
      </c>
      <c r="P206" s="3">
        <v>1</v>
      </c>
      <c r="Q206" s="1">
        <v>1</v>
      </c>
    </row>
    <row r="207" spans="1:17" x14ac:dyDescent="0.35">
      <c r="A207" t="s">
        <v>3</v>
      </c>
      <c r="B207" t="s">
        <v>4</v>
      </c>
      <c r="C207" s="3">
        <v>1</v>
      </c>
      <c r="D207" s="3">
        <v>4</v>
      </c>
      <c r="E207" s="3">
        <v>4</v>
      </c>
      <c r="F207" s="3">
        <v>2</v>
      </c>
      <c r="G207" s="3">
        <v>2</v>
      </c>
      <c r="H207" s="3">
        <v>2</v>
      </c>
      <c r="I207" s="2">
        <v>2.5</v>
      </c>
      <c r="J207" s="3">
        <v>3</v>
      </c>
      <c r="K207" s="3">
        <v>6</v>
      </c>
      <c r="L207" s="3">
        <v>3</v>
      </c>
      <c r="M207" s="3">
        <v>3</v>
      </c>
      <c r="N207" s="2">
        <v>3.75</v>
      </c>
      <c r="O207" s="3">
        <v>3</v>
      </c>
      <c r="P207" s="3">
        <v>3</v>
      </c>
      <c r="Q207" s="1">
        <v>3</v>
      </c>
    </row>
    <row r="208" spans="1:17" x14ac:dyDescent="0.35">
      <c r="A208" t="s">
        <v>5</v>
      </c>
      <c r="B208" t="s">
        <v>6</v>
      </c>
      <c r="C208" s="3">
        <v>0</v>
      </c>
      <c r="D208" s="3">
        <v>2</v>
      </c>
      <c r="E208" s="3">
        <v>1</v>
      </c>
      <c r="F208" s="3">
        <v>1</v>
      </c>
      <c r="G208" s="3">
        <v>1</v>
      </c>
      <c r="H208" s="3">
        <v>1</v>
      </c>
      <c r="I208" s="2">
        <v>1</v>
      </c>
      <c r="J208" s="3">
        <v>3</v>
      </c>
      <c r="K208" s="3">
        <v>7</v>
      </c>
      <c r="L208" s="3">
        <v>6</v>
      </c>
      <c r="M208" s="3">
        <v>4</v>
      </c>
      <c r="N208" s="2">
        <v>5</v>
      </c>
      <c r="O208" s="3">
        <v>1</v>
      </c>
      <c r="P208" s="3">
        <v>2</v>
      </c>
      <c r="Q208" s="1">
        <v>1.5</v>
      </c>
    </row>
    <row r="209" spans="1:17" x14ac:dyDescent="0.35">
      <c r="A209" t="s">
        <v>3</v>
      </c>
      <c r="B209" t="s">
        <v>4</v>
      </c>
      <c r="C209" s="3">
        <v>1</v>
      </c>
      <c r="D209" s="3">
        <v>4</v>
      </c>
      <c r="E209" s="3">
        <v>1</v>
      </c>
      <c r="F209" s="3">
        <v>2</v>
      </c>
      <c r="G209" s="3">
        <v>1</v>
      </c>
      <c r="H209" s="3">
        <v>1</v>
      </c>
      <c r="I209" s="2">
        <v>1.25</v>
      </c>
      <c r="J209" s="3">
        <v>1</v>
      </c>
      <c r="K209" s="3">
        <v>7</v>
      </c>
      <c r="L209" s="3">
        <v>6</v>
      </c>
      <c r="M209" s="3">
        <v>6</v>
      </c>
      <c r="N209" s="2">
        <v>5</v>
      </c>
      <c r="O209" s="3">
        <v>1</v>
      </c>
      <c r="P209" s="3">
        <v>1</v>
      </c>
      <c r="Q209" s="1">
        <v>1</v>
      </c>
    </row>
    <row r="210" spans="1:17" x14ac:dyDescent="0.35">
      <c r="A210" t="s">
        <v>3</v>
      </c>
      <c r="B210" t="s">
        <v>6</v>
      </c>
      <c r="C210" s="3">
        <v>1</v>
      </c>
      <c r="D210" s="3">
        <v>3</v>
      </c>
      <c r="E210" s="3">
        <v>1</v>
      </c>
      <c r="F210" s="3">
        <v>3</v>
      </c>
      <c r="G210" s="3">
        <v>4</v>
      </c>
      <c r="H210" s="3">
        <v>3</v>
      </c>
      <c r="I210" s="2">
        <v>2.75</v>
      </c>
      <c r="J210" s="3">
        <v>1</v>
      </c>
      <c r="K210" s="3">
        <v>1</v>
      </c>
      <c r="L210" s="3">
        <v>5</v>
      </c>
      <c r="M210" s="3">
        <v>3</v>
      </c>
      <c r="N210" s="2">
        <v>2.5</v>
      </c>
      <c r="O210" s="3">
        <v>4</v>
      </c>
      <c r="P210" s="3">
        <v>6</v>
      </c>
      <c r="Q210" s="1">
        <v>5</v>
      </c>
    </row>
    <row r="211" spans="1:17" x14ac:dyDescent="0.35">
      <c r="A211" t="s">
        <v>5</v>
      </c>
      <c r="B211" t="s">
        <v>4</v>
      </c>
      <c r="C211" s="3">
        <v>0</v>
      </c>
      <c r="D211" s="3">
        <v>3</v>
      </c>
      <c r="E211" s="3">
        <v>1</v>
      </c>
      <c r="F211" s="3">
        <v>1</v>
      </c>
      <c r="G211" s="3">
        <v>1</v>
      </c>
      <c r="H211" s="3">
        <v>1</v>
      </c>
      <c r="I211" s="2">
        <v>1</v>
      </c>
      <c r="J211" s="3">
        <v>2</v>
      </c>
      <c r="K211" s="3">
        <v>4</v>
      </c>
      <c r="L211" s="3">
        <v>4</v>
      </c>
      <c r="M211" s="3">
        <v>5</v>
      </c>
      <c r="N211" s="2">
        <v>3.75</v>
      </c>
      <c r="O211" s="3">
        <v>1</v>
      </c>
      <c r="P211" s="3">
        <v>1</v>
      </c>
      <c r="Q211" s="1">
        <v>1</v>
      </c>
    </row>
    <row r="212" spans="1:17" x14ac:dyDescent="0.35">
      <c r="A212" t="s">
        <v>3</v>
      </c>
      <c r="B212" t="s">
        <v>4</v>
      </c>
      <c r="C212" s="3">
        <v>1</v>
      </c>
      <c r="D212" s="3">
        <v>4</v>
      </c>
      <c r="E212" s="3">
        <v>1</v>
      </c>
      <c r="F212" s="3">
        <v>4</v>
      </c>
      <c r="G212" s="3">
        <v>4</v>
      </c>
      <c r="H212" s="3">
        <v>4</v>
      </c>
      <c r="I212" s="2">
        <v>3.25</v>
      </c>
      <c r="J212" s="3">
        <v>1</v>
      </c>
      <c r="K212" s="3">
        <v>6</v>
      </c>
      <c r="L212" s="3">
        <v>1</v>
      </c>
      <c r="M212" s="3">
        <v>4</v>
      </c>
      <c r="N212" s="2">
        <v>3</v>
      </c>
      <c r="O212" s="3">
        <v>2</v>
      </c>
      <c r="P212" s="3">
        <v>6</v>
      </c>
      <c r="Q212" s="1">
        <v>4</v>
      </c>
    </row>
    <row r="213" spans="1:17" x14ac:dyDescent="0.35">
      <c r="A213" t="s">
        <v>3</v>
      </c>
      <c r="B213" t="s">
        <v>7</v>
      </c>
      <c r="C213" s="3">
        <v>1</v>
      </c>
      <c r="D213" s="3">
        <v>4</v>
      </c>
      <c r="E213" s="3">
        <v>1</v>
      </c>
      <c r="F213" s="3">
        <v>1</v>
      </c>
      <c r="G213" s="3">
        <v>1</v>
      </c>
      <c r="H213" s="3">
        <v>1</v>
      </c>
      <c r="I213" s="2">
        <v>1</v>
      </c>
      <c r="J213" s="3">
        <v>3</v>
      </c>
      <c r="K213" s="3">
        <v>7</v>
      </c>
      <c r="L213" s="3">
        <v>5</v>
      </c>
      <c r="M213" s="3">
        <v>7</v>
      </c>
      <c r="N213" s="2">
        <v>5.5</v>
      </c>
      <c r="O213" s="3">
        <v>1</v>
      </c>
      <c r="P213" s="3">
        <v>1</v>
      </c>
      <c r="Q213" s="1">
        <v>1</v>
      </c>
    </row>
    <row r="214" spans="1:17" x14ac:dyDescent="0.35">
      <c r="A214" t="s">
        <v>5</v>
      </c>
      <c r="B214" t="s">
        <v>6</v>
      </c>
      <c r="C214" s="3">
        <v>0</v>
      </c>
      <c r="D214" s="3">
        <v>2</v>
      </c>
      <c r="E214" s="3">
        <v>1</v>
      </c>
      <c r="F214" s="3">
        <v>1</v>
      </c>
      <c r="G214" s="3">
        <v>1</v>
      </c>
      <c r="H214" s="3">
        <v>1</v>
      </c>
      <c r="I214" s="2">
        <v>1</v>
      </c>
      <c r="J214" s="3">
        <v>4</v>
      </c>
      <c r="K214" s="3">
        <v>5</v>
      </c>
      <c r="L214" s="3">
        <v>3</v>
      </c>
      <c r="M214" s="3">
        <v>5</v>
      </c>
      <c r="N214" s="2">
        <v>4.25</v>
      </c>
      <c r="O214" s="3">
        <v>5</v>
      </c>
      <c r="P214" s="3">
        <v>5</v>
      </c>
      <c r="Q214" s="1">
        <v>5</v>
      </c>
    </row>
    <row r="215" spans="1:17" x14ac:dyDescent="0.35">
      <c r="A215" t="s">
        <v>3</v>
      </c>
      <c r="B215" t="s">
        <v>4</v>
      </c>
      <c r="C215" s="3">
        <v>1</v>
      </c>
      <c r="D215" s="3">
        <v>4</v>
      </c>
      <c r="E215" s="3">
        <v>1</v>
      </c>
      <c r="F215" s="3">
        <v>1</v>
      </c>
      <c r="G215" s="3">
        <v>1</v>
      </c>
      <c r="H215" s="3">
        <v>1</v>
      </c>
      <c r="I215" s="2">
        <v>1</v>
      </c>
      <c r="J215" s="3">
        <v>1</v>
      </c>
      <c r="K215" s="3">
        <v>6</v>
      </c>
      <c r="L215" s="3">
        <v>2</v>
      </c>
      <c r="M215" s="3">
        <v>1</v>
      </c>
      <c r="N215" s="2">
        <v>2.5</v>
      </c>
      <c r="O215" s="3">
        <v>1</v>
      </c>
      <c r="P215" s="3">
        <v>1</v>
      </c>
      <c r="Q215" s="1">
        <v>1</v>
      </c>
    </row>
    <row r="216" spans="1:17" x14ac:dyDescent="0.35">
      <c r="A216" t="s">
        <v>3</v>
      </c>
      <c r="B216" t="s">
        <v>4</v>
      </c>
      <c r="C216" s="3">
        <v>1</v>
      </c>
      <c r="D216" s="3">
        <v>4</v>
      </c>
      <c r="E216" s="3">
        <v>1</v>
      </c>
      <c r="F216" s="3">
        <v>1</v>
      </c>
      <c r="G216" s="3">
        <v>1</v>
      </c>
      <c r="H216" s="3">
        <v>1</v>
      </c>
      <c r="I216" s="2">
        <v>1</v>
      </c>
      <c r="J216" s="3">
        <v>1</v>
      </c>
      <c r="K216" s="3">
        <v>3</v>
      </c>
      <c r="L216" s="3">
        <v>1</v>
      </c>
      <c r="M216" s="3">
        <v>7</v>
      </c>
      <c r="N216" s="2">
        <v>3</v>
      </c>
      <c r="O216" s="3">
        <v>4</v>
      </c>
      <c r="P216" s="3">
        <v>2</v>
      </c>
      <c r="Q216" s="1">
        <v>3</v>
      </c>
    </row>
    <row r="217" spans="1:17" x14ac:dyDescent="0.35">
      <c r="A217" t="s">
        <v>3</v>
      </c>
      <c r="B217" t="s">
        <v>4</v>
      </c>
      <c r="C217" s="3">
        <v>1</v>
      </c>
      <c r="D217" s="3">
        <v>4</v>
      </c>
      <c r="E217" s="3">
        <v>1</v>
      </c>
      <c r="F217" s="3">
        <v>1</v>
      </c>
      <c r="G217" s="3">
        <v>1</v>
      </c>
      <c r="H217" s="3">
        <v>1</v>
      </c>
      <c r="I217" s="2">
        <v>1</v>
      </c>
      <c r="J217" s="3">
        <v>4</v>
      </c>
      <c r="K217" s="3">
        <v>6</v>
      </c>
      <c r="L217" s="3">
        <v>6</v>
      </c>
      <c r="M217" s="3">
        <v>6</v>
      </c>
      <c r="N217" s="2">
        <v>5.5</v>
      </c>
      <c r="O217" s="3">
        <v>5</v>
      </c>
      <c r="P217" s="3">
        <v>3</v>
      </c>
      <c r="Q217" s="1">
        <v>4</v>
      </c>
    </row>
    <row r="218" spans="1:17" x14ac:dyDescent="0.35">
      <c r="A218" t="s">
        <v>5</v>
      </c>
      <c r="B218" t="s">
        <v>4</v>
      </c>
      <c r="C218" s="3">
        <v>0</v>
      </c>
      <c r="D218" s="3">
        <v>3</v>
      </c>
      <c r="E218" s="3">
        <v>3</v>
      </c>
      <c r="F218" s="3">
        <v>6</v>
      </c>
      <c r="G218" s="3">
        <v>5</v>
      </c>
      <c r="H218" s="3">
        <v>2</v>
      </c>
      <c r="I218" s="2">
        <v>4</v>
      </c>
      <c r="J218" s="3">
        <v>2</v>
      </c>
      <c r="K218" s="3">
        <v>6</v>
      </c>
      <c r="L218" s="3">
        <v>6</v>
      </c>
      <c r="M218" s="3">
        <v>3</v>
      </c>
      <c r="N218" s="2">
        <v>4.25</v>
      </c>
      <c r="O218" s="3">
        <v>3</v>
      </c>
      <c r="P218" s="3">
        <v>2</v>
      </c>
      <c r="Q218" s="1">
        <v>2.5</v>
      </c>
    </row>
    <row r="219" spans="1:17" x14ac:dyDescent="0.35">
      <c r="A219" t="s">
        <v>3</v>
      </c>
      <c r="B219" t="s">
        <v>4</v>
      </c>
      <c r="C219" s="3">
        <v>1</v>
      </c>
      <c r="D219" s="3">
        <v>3</v>
      </c>
      <c r="E219" s="3">
        <v>1</v>
      </c>
      <c r="F219" s="3">
        <v>1</v>
      </c>
      <c r="G219" s="3">
        <v>2</v>
      </c>
      <c r="H219" s="3">
        <v>1</v>
      </c>
      <c r="I219" s="2">
        <v>1.25</v>
      </c>
      <c r="J219" s="3">
        <v>3</v>
      </c>
      <c r="K219" s="3">
        <v>2</v>
      </c>
      <c r="L219" s="3">
        <v>1</v>
      </c>
      <c r="M219" s="3">
        <v>1</v>
      </c>
      <c r="N219" s="2">
        <v>1.75</v>
      </c>
      <c r="O219" s="3">
        <v>1</v>
      </c>
      <c r="P219" s="3">
        <v>1</v>
      </c>
      <c r="Q219" s="1">
        <v>1</v>
      </c>
    </row>
    <row r="220" spans="1:17" x14ac:dyDescent="0.35">
      <c r="A220" t="s">
        <v>3</v>
      </c>
      <c r="B220" t="s">
        <v>6</v>
      </c>
      <c r="C220" s="3">
        <v>1</v>
      </c>
      <c r="D220" s="3">
        <v>2</v>
      </c>
      <c r="E220" s="3">
        <v>2</v>
      </c>
      <c r="F220" s="3">
        <v>1</v>
      </c>
      <c r="G220" s="3">
        <v>6</v>
      </c>
      <c r="H220" s="3">
        <v>1</v>
      </c>
      <c r="I220" s="2">
        <v>2.5</v>
      </c>
      <c r="J220" s="3">
        <v>2</v>
      </c>
      <c r="K220" s="3">
        <v>2</v>
      </c>
      <c r="L220" s="3">
        <v>1</v>
      </c>
      <c r="M220" s="3">
        <v>1</v>
      </c>
      <c r="N220" s="2">
        <v>1.5</v>
      </c>
      <c r="O220" s="3">
        <v>2</v>
      </c>
      <c r="P220" s="3">
        <v>5</v>
      </c>
      <c r="Q220" s="1">
        <v>3.5</v>
      </c>
    </row>
    <row r="221" spans="1:17" x14ac:dyDescent="0.35">
      <c r="A221" t="s">
        <v>5</v>
      </c>
      <c r="B221" t="s">
        <v>4</v>
      </c>
      <c r="C221" s="3">
        <v>0</v>
      </c>
      <c r="D221" s="3">
        <v>2</v>
      </c>
      <c r="E221" s="3">
        <v>1</v>
      </c>
      <c r="F221" s="3">
        <v>1</v>
      </c>
      <c r="G221" s="3">
        <v>1</v>
      </c>
      <c r="H221" s="3">
        <v>1</v>
      </c>
      <c r="I221" s="2">
        <v>1</v>
      </c>
      <c r="J221" s="3">
        <v>1</v>
      </c>
      <c r="K221" s="3">
        <v>4</v>
      </c>
      <c r="L221" s="3">
        <v>3</v>
      </c>
      <c r="M221" s="3">
        <v>3</v>
      </c>
      <c r="N221" s="2">
        <v>2.75</v>
      </c>
      <c r="O221" s="3">
        <v>4</v>
      </c>
      <c r="P221" s="3">
        <v>1</v>
      </c>
      <c r="Q221" s="1">
        <v>2.5</v>
      </c>
    </row>
    <row r="222" spans="1:17" x14ac:dyDescent="0.35">
      <c r="A222" t="s">
        <v>3</v>
      </c>
      <c r="B222" t="s">
        <v>6</v>
      </c>
      <c r="C222" s="3">
        <v>1</v>
      </c>
      <c r="D222" s="3">
        <v>3</v>
      </c>
      <c r="E222" s="3">
        <v>1</v>
      </c>
      <c r="F222" s="3">
        <v>1</v>
      </c>
      <c r="G222" s="3">
        <v>1</v>
      </c>
      <c r="H222" s="3">
        <v>1</v>
      </c>
      <c r="I222" s="2">
        <v>1</v>
      </c>
      <c r="J222" s="3">
        <v>3</v>
      </c>
      <c r="K222" s="3">
        <v>4</v>
      </c>
      <c r="L222" s="3">
        <v>5</v>
      </c>
      <c r="M222" s="3">
        <v>5</v>
      </c>
      <c r="N222" s="2">
        <v>4.25</v>
      </c>
      <c r="O222" s="3">
        <v>2</v>
      </c>
      <c r="P222" s="3">
        <v>2</v>
      </c>
      <c r="Q222" s="1">
        <v>2</v>
      </c>
    </row>
    <row r="223" spans="1:17" x14ac:dyDescent="0.35">
      <c r="A223" t="s">
        <v>5</v>
      </c>
      <c r="B223" t="s">
        <v>4</v>
      </c>
      <c r="C223" s="3">
        <v>0</v>
      </c>
      <c r="D223" s="3">
        <v>3</v>
      </c>
      <c r="E223" s="3">
        <v>1</v>
      </c>
      <c r="F223" s="3">
        <v>1</v>
      </c>
      <c r="G223" s="3">
        <v>2</v>
      </c>
      <c r="H223" s="3">
        <v>1</v>
      </c>
      <c r="I223" s="2">
        <v>1.25</v>
      </c>
      <c r="J223" s="3">
        <v>4</v>
      </c>
      <c r="K223" s="3">
        <v>6</v>
      </c>
      <c r="L223" s="3">
        <v>4</v>
      </c>
      <c r="M223" s="3">
        <v>3</v>
      </c>
      <c r="N223" s="2">
        <v>4.25</v>
      </c>
      <c r="O223" s="3">
        <v>2</v>
      </c>
      <c r="P223" s="3">
        <v>1</v>
      </c>
      <c r="Q223" s="1">
        <v>1.5</v>
      </c>
    </row>
    <row r="224" spans="1:17" x14ac:dyDescent="0.35">
      <c r="A224" t="s">
        <v>3</v>
      </c>
      <c r="B224" t="s">
        <v>6</v>
      </c>
      <c r="C224" s="3">
        <v>1</v>
      </c>
      <c r="D224" s="3">
        <v>2</v>
      </c>
      <c r="E224" s="3">
        <v>1</v>
      </c>
      <c r="F224" s="3">
        <v>7</v>
      </c>
      <c r="G224" s="3">
        <v>1</v>
      </c>
      <c r="H224" s="3">
        <v>1</v>
      </c>
      <c r="I224" s="2">
        <v>2.5</v>
      </c>
      <c r="J224" s="3">
        <v>2</v>
      </c>
      <c r="K224" s="3">
        <v>4</v>
      </c>
      <c r="L224" s="3">
        <v>1</v>
      </c>
      <c r="M224" s="3">
        <v>1</v>
      </c>
      <c r="N224" s="2">
        <v>2</v>
      </c>
      <c r="O224" s="3">
        <v>1</v>
      </c>
      <c r="P224" s="3">
        <v>1</v>
      </c>
      <c r="Q224" s="1">
        <v>1</v>
      </c>
    </row>
    <row r="225" spans="1:17" x14ac:dyDescent="0.35">
      <c r="A225" t="s">
        <v>3</v>
      </c>
      <c r="B225" t="s">
        <v>4</v>
      </c>
      <c r="C225" s="3">
        <v>1</v>
      </c>
      <c r="D225" s="3">
        <v>4</v>
      </c>
      <c r="E225" s="3">
        <v>1</v>
      </c>
      <c r="F225" s="3">
        <v>1</v>
      </c>
      <c r="G225" s="3">
        <v>1</v>
      </c>
      <c r="H225" s="3">
        <v>1</v>
      </c>
      <c r="I225" s="2">
        <v>1</v>
      </c>
      <c r="J225" s="3">
        <v>1</v>
      </c>
      <c r="K225" s="3">
        <v>7</v>
      </c>
      <c r="L225" s="3">
        <v>4</v>
      </c>
      <c r="M225" s="3">
        <v>4</v>
      </c>
      <c r="N225" s="2">
        <v>4</v>
      </c>
      <c r="O225" s="3">
        <v>3</v>
      </c>
      <c r="P225" s="3">
        <v>4</v>
      </c>
      <c r="Q225" s="1">
        <v>3.5</v>
      </c>
    </row>
    <row r="226" spans="1:17" x14ac:dyDescent="0.35">
      <c r="A226" t="s">
        <v>3</v>
      </c>
      <c r="B226" t="s">
        <v>4</v>
      </c>
      <c r="C226" s="3">
        <v>1</v>
      </c>
      <c r="D226" s="3">
        <v>2</v>
      </c>
      <c r="E226" s="3">
        <v>3</v>
      </c>
      <c r="F226" s="3">
        <v>3</v>
      </c>
      <c r="G226" s="3">
        <v>5</v>
      </c>
      <c r="H226" s="3">
        <v>3</v>
      </c>
      <c r="I226" s="2">
        <v>3.5</v>
      </c>
      <c r="J226" s="3">
        <v>3</v>
      </c>
      <c r="K226" s="3">
        <v>6</v>
      </c>
      <c r="L226" s="3">
        <v>7</v>
      </c>
      <c r="M226" s="3">
        <v>6</v>
      </c>
      <c r="N226" s="2">
        <v>5.5</v>
      </c>
      <c r="O226" s="3">
        <v>5</v>
      </c>
      <c r="P226" s="3">
        <v>3</v>
      </c>
      <c r="Q226" s="1">
        <v>4</v>
      </c>
    </row>
    <row r="227" spans="1:17" x14ac:dyDescent="0.35">
      <c r="A227" t="s">
        <v>3</v>
      </c>
      <c r="B227" t="s">
        <v>4</v>
      </c>
      <c r="C227" s="3">
        <v>1</v>
      </c>
      <c r="D227" s="3">
        <v>2</v>
      </c>
      <c r="E227" s="3">
        <v>1</v>
      </c>
      <c r="F227" s="3">
        <v>1</v>
      </c>
      <c r="G227" s="3">
        <v>1</v>
      </c>
      <c r="H227" s="3">
        <v>2</v>
      </c>
      <c r="I227" s="2">
        <v>1.25</v>
      </c>
      <c r="J227" s="3">
        <v>2</v>
      </c>
      <c r="K227" s="3">
        <v>6</v>
      </c>
      <c r="L227" s="3">
        <v>5</v>
      </c>
      <c r="M227" s="3">
        <v>6</v>
      </c>
      <c r="N227" s="2">
        <v>4.75</v>
      </c>
      <c r="O227" s="3">
        <v>3</v>
      </c>
      <c r="P227" s="3">
        <v>2</v>
      </c>
      <c r="Q227" s="1">
        <v>2.5</v>
      </c>
    </row>
    <row r="228" spans="1:17" x14ac:dyDescent="0.35">
      <c r="A228" t="s">
        <v>5</v>
      </c>
      <c r="B228" t="s">
        <v>6</v>
      </c>
      <c r="C228" s="3">
        <v>0</v>
      </c>
      <c r="D228" s="3">
        <v>2</v>
      </c>
      <c r="E228" s="3">
        <v>1</v>
      </c>
      <c r="F228" s="3">
        <v>1</v>
      </c>
      <c r="G228" s="3">
        <v>1</v>
      </c>
      <c r="H228" s="3">
        <v>1</v>
      </c>
      <c r="I228" s="2">
        <v>1</v>
      </c>
      <c r="J228" s="3">
        <v>1</v>
      </c>
      <c r="K228" s="3">
        <v>4</v>
      </c>
      <c r="L228" s="3">
        <v>5</v>
      </c>
      <c r="M228" s="3">
        <v>7</v>
      </c>
      <c r="N228" s="2">
        <v>4.25</v>
      </c>
      <c r="O228" s="3">
        <v>1</v>
      </c>
      <c r="P228" s="3">
        <v>1</v>
      </c>
      <c r="Q228" s="1">
        <v>1</v>
      </c>
    </row>
    <row r="229" spans="1:17" x14ac:dyDescent="0.35">
      <c r="A229" t="s">
        <v>3</v>
      </c>
      <c r="B229" t="s">
        <v>4</v>
      </c>
      <c r="C229" s="3">
        <v>1</v>
      </c>
      <c r="D229" s="3">
        <v>4</v>
      </c>
      <c r="E229" s="3">
        <v>1</v>
      </c>
      <c r="F229" s="3">
        <v>1</v>
      </c>
      <c r="G229" s="3">
        <v>1</v>
      </c>
      <c r="H229" s="3">
        <v>1</v>
      </c>
      <c r="I229" s="2">
        <v>1</v>
      </c>
      <c r="J229" s="3">
        <v>1</v>
      </c>
      <c r="K229" s="3">
        <v>5</v>
      </c>
      <c r="L229" s="3">
        <v>5</v>
      </c>
      <c r="M229" s="3">
        <v>5</v>
      </c>
      <c r="N229" s="2">
        <v>4</v>
      </c>
      <c r="O229" s="3">
        <v>1</v>
      </c>
      <c r="P229" s="3">
        <v>1</v>
      </c>
      <c r="Q229" s="1">
        <v>1</v>
      </c>
    </row>
    <row r="230" spans="1:17" x14ac:dyDescent="0.35">
      <c r="A230" t="s">
        <v>5</v>
      </c>
      <c r="B230" t="s">
        <v>4</v>
      </c>
      <c r="C230" s="3">
        <v>0</v>
      </c>
      <c r="D230" s="3">
        <v>4</v>
      </c>
      <c r="E230" s="3">
        <v>4</v>
      </c>
      <c r="F230" s="3">
        <v>5</v>
      </c>
      <c r="G230" s="3">
        <v>2</v>
      </c>
      <c r="H230" s="3">
        <v>2</v>
      </c>
      <c r="I230" s="2">
        <v>3.25</v>
      </c>
      <c r="J230" s="3">
        <v>3</v>
      </c>
      <c r="K230" s="3">
        <v>7</v>
      </c>
      <c r="L230" s="3">
        <v>3</v>
      </c>
      <c r="M230" s="3">
        <v>4</v>
      </c>
      <c r="N230" s="2">
        <v>4.25</v>
      </c>
      <c r="O230" s="3">
        <v>4</v>
      </c>
      <c r="P230" s="3">
        <v>4</v>
      </c>
      <c r="Q230" s="1">
        <v>4</v>
      </c>
    </row>
    <row r="231" spans="1:17" x14ac:dyDescent="0.35">
      <c r="A231" t="s">
        <v>5</v>
      </c>
      <c r="B231" t="s">
        <v>7</v>
      </c>
      <c r="C231" s="3">
        <v>0</v>
      </c>
      <c r="D231" s="3">
        <v>4</v>
      </c>
      <c r="E231" s="3">
        <v>1</v>
      </c>
      <c r="F231" s="3">
        <v>1</v>
      </c>
      <c r="G231" s="3">
        <v>1</v>
      </c>
      <c r="H231" s="3">
        <v>1</v>
      </c>
      <c r="I231" s="2">
        <v>1</v>
      </c>
      <c r="J231" s="3">
        <v>2</v>
      </c>
      <c r="K231" s="3">
        <v>5</v>
      </c>
      <c r="L231" s="3">
        <v>5</v>
      </c>
      <c r="M231" s="3">
        <v>5</v>
      </c>
      <c r="N231" s="2">
        <v>4.25</v>
      </c>
      <c r="O231" s="3">
        <v>2</v>
      </c>
      <c r="P231" s="3">
        <v>2</v>
      </c>
      <c r="Q231" s="1">
        <v>2</v>
      </c>
    </row>
    <row r="232" spans="1:17" x14ac:dyDescent="0.35">
      <c r="A232" t="s">
        <v>3</v>
      </c>
      <c r="B232" t="s">
        <v>4</v>
      </c>
      <c r="C232" s="3">
        <v>1</v>
      </c>
      <c r="D232" s="3">
        <v>3</v>
      </c>
      <c r="E232" s="3">
        <v>1</v>
      </c>
      <c r="F232" s="3">
        <v>2</v>
      </c>
      <c r="G232" s="3">
        <v>3</v>
      </c>
      <c r="H232" s="3">
        <v>1</v>
      </c>
      <c r="I232" s="2">
        <v>1.75</v>
      </c>
      <c r="J232" s="3">
        <v>1</v>
      </c>
      <c r="K232" s="3">
        <v>2</v>
      </c>
      <c r="L232" s="3">
        <v>2</v>
      </c>
      <c r="M232" s="3">
        <v>2</v>
      </c>
      <c r="N232" s="2">
        <v>1.75</v>
      </c>
      <c r="O232" s="3">
        <v>1</v>
      </c>
      <c r="P232" s="3">
        <v>1</v>
      </c>
      <c r="Q232" s="1">
        <v>1</v>
      </c>
    </row>
    <row r="233" spans="1:17" x14ac:dyDescent="0.35">
      <c r="A233" t="s">
        <v>3</v>
      </c>
      <c r="B233" t="s">
        <v>4</v>
      </c>
      <c r="C233" s="3">
        <v>1</v>
      </c>
      <c r="D233" s="3">
        <v>4</v>
      </c>
      <c r="E233" s="3">
        <v>1</v>
      </c>
      <c r="F233" s="3">
        <v>2</v>
      </c>
      <c r="G233" s="3">
        <v>1</v>
      </c>
      <c r="H233" s="3">
        <v>1</v>
      </c>
      <c r="I233" s="2">
        <v>1.25</v>
      </c>
      <c r="J233" s="3">
        <v>2</v>
      </c>
      <c r="K233" s="3">
        <v>5</v>
      </c>
      <c r="L233" s="3">
        <v>4</v>
      </c>
      <c r="M233" s="3">
        <v>5</v>
      </c>
      <c r="N233" s="2">
        <v>4</v>
      </c>
      <c r="O233" s="3">
        <v>2</v>
      </c>
      <c r="P233" s="3">
        <v>1</v>
      </c>
      <c r="Q233" s="1">
        <v>1.5</v>
      </c>
    </row>
    <row r="234" spans="1:17" x14ac:dyDescent="0.35">
      <c r="A234" t="s">
        <v>3</v>
      </c>
      <c r="B234" t="s">
        <v>4</v>
      </c>
      <c r="C234" s="3">
        <v>1</v>
      </c>
      <c r="D234" s="3">
        <v>4</v>
      </c>
      <c r="E234" s="3">
        <v>1</v>
      </c>
      <c r="F234" s="3">
        <v>1</v>
      </c>
      <c r="G234" s="3">
        <v>1</v>
      </c>
      <c r="H234" s="3">
        <v>1</v>
      </c>
      <c r="I234" s="2">
        <v>1</v>
      </c>
      <c r="J234" s="3">
        <v>3</v>
      </c>
      <c r="K234" s="3">
        <v>6</v>
      </c>
      <c r="L234" s="3">
        <v>7</v>
      </c>
      <c r="M234" s="3">
        <v>5</v>
      </c>
      <c r="N234" s="2">
        <v>5.25</v>
      </c>
      <c r="O234" s="3">
        <v>3</v>
      </c>
      <c r="P234" s="3">
        <v>2</v>
      </c>
      <c r="Q234" s="1">
        <v>2.5</v>
      </c>
    </row>
    <row r="235" spans="1:17" x14ac:dyDescent="0.35">
      <c r="A235" t="s">
        <v>5</v>
      </c>
      <c r="B235" t="s">
        <v>4</v>
      </c>
      <c r="C235" s="3">
        <v>0</v>
      </c>
      <c r="D235" s="3">
        <v>4</v>
      </c>
      <c r="E235" s="3">
        <v>1</v>
      </c>
      <c r="F235" s="3">
        <v>1</v>
      </c>
      <c r="G235" s="3">
        <v>1</v>
      </c>
      <c r="H235" s="3">
        <v>1</v>
      </c>
      <c r="I235" s="2">
        <v>1</v>
      </c>
      <c r="J235" s="3">
        <v>5</v>
      </c>
      <c r="K235" s="3">
        <v>6</v>
      </c>
      <c r="L235" s="3">
        <v>1</v>
      </c>
      <c r="M235" s="3">
        <v>1</v>
      </c>
      <c r="N235" s="2">
        <v>3.25</v>
      </c>
      <c r="O235" s="3">
        <v>1</v>
      </c>
      <c r="P235" s="3">
        <v>1</v>
      </c>
      <c r="Q235" s="1">
        <v>1</v>
      </c>
    </row>
    <row r="236" spans="1:17" x14ac:dyDescent="0.35">
      <c r="A236" t="s">
        <v>3</v>
      </c>
      <c r="B236" t="s">
        <v>4</v>
      </c>
      <c r="C236" s="3">
        <v>1</v>
      </c>
      <c r="D236" s="3">
        <v>4</v>
      </c>
      <c r="E236" s="3">
        <v>1</v>
      </c>
      <c r="F236" s="3">
        <v>1</v>
      </c>
      <c r="G236" s="3">
        <v>2</v>
      </c>
      <c r="H236" s="3">
        <v>1</v>
      </c>
      <c r="I236" s="2">
        <v>1.25</v>
      </c>
      <c r="J236" s="3">
        <v>4</v>
      </c>
      <c r="K236" s="3">
        <v>7</v>
      </c>
      <c r="L236" s="3">
        <v>5</v>
      </c>
      <c r="M236" s="3">
        <v>5</v>
      </c>
      <c r="N236" s="2">
        <v>5.25</v>
      </c>
      <c r="O236" s="3">
        <v>2</v>
      </c>
      <c r="P236" s="3">
        <v>2</v>
      </c>
      <c r="Q236" s="1">
        <v>2</v>
      </c>
    </row>
    <row r="237" spans="1:17" x14ac:dyDescent="0.35">
      <c r="A237" t="s">
        <v>5</v>
      </c>
      <c r="B237" t="s">
        <v>4</v>
      </c>
      <c r="C237" s="3">
        <v>0</v>
      </c>
      <c r="D237" s="3">
        <v>3</v>
      </c>
      <c r="E237" s="3">
        <v>1</v>
      </c>
      <c r="F237" s="3">
        <v>1</v>
      </c>
      <c r="G237" s="3">
        <v>1</v>
      </c>
      <c r="H237" s="3">
        <v>1</v>
      </c>
      <c r="I237" s="2">
        <v>1</v>
      </c>
      <c r="J237" s="3">
        <v>1</v>
      </c>
      <c r="K237" s="3">
        <v>6</v>
      </c>
      <c r="L237" s="3">
        <v>5</v>
      </c>
      <c r="M237" s="3">
        <v>7</v>
      </c>
      <c r="N237" s="2">
        <v>4.75</v>
      </c>
      <c r="O237" s="3">
        <v>1</v>
      </c>
      <c r="P237" s="3">
        <v>1</v>
      </c>
      <c r="Q237" s="1">
        <v>1</v>
      </c>
    </row>
    <row r="238" spans="1:17" x14ac:dyDescent="0.35">
      <c r="A238" t="s">
        <v>3</v>
      </c>
      <c r="B238" t="s">
        <v>4</v>
      </c>
      <c r="C238" s="3">
        <v>1</v>
      </c>
      <c r="D238" s="3">
        <v>4</v>
      </c>
      <c r="E238" s="3">
        <v>2</v>
      </c>
      <c r="F238" s="3">
        <v>5</v>
      </c>
      <c r="G238" s="3">
        <v>6</v>
      </c>
      <c r="H238" s="3">
        <v>6</v>
      </c>
      <c r="I238" s="2">
        <v>4.75</v>
      </c>
      <c r="J238" s="3">
        <v>3</v>
      </c>
      <c r="K238" s="3">
        <v>6</v>
      </c>
      <c r="L238" s="3">
        <v>7</v>
      </c>
      <c r="M238" s="3">
        <v>7</v>
      </c>
      <c r="N238" s="2">
        <v>5.75</v>
      </c>
      <c r="O238" s="3">
        <v>2</v>
      </c>
      <c r="P238" s="3">
        <v>3</v>
      </c>
      <c r="Q238" s="1">
        <v>2.5</v>
      </c>
    </row>
    <row r="239" spans="1:17" x14ac:dyDescent="0.35">
      <c r="A239" t="s">
        <v>3</v>
      </c>
      <c r="B239" t="s">
        <v>4</v>
      </c>
      <c r="C239" s="3">
        <v>1</v>
      </c>
      <c r="D239" s="3">
        <v>3</v>
      </c>
      <c r="E239" s="3">
        <v>4</v>
      </c>
      <c r="F239" s="3">
        <v>6</v>
      </c>
      <c r="G239" s="3">
        <v>2</v>
      </c>
      <c r="H239" s="3">
        <v>1</v>
      </c>
      <c r="I239" s="2">
        <v>3.25</v>
      </c>
      <c r="J239" s="3">
        <v>5</v>
      </c>
      <c r="K239" s="3">
        <v>5</v>
      </c>
      <c r="L239" s="3">
        <v>4</v>
      </c>
      <c r="M239" s="3">
        <v>6</v>
      </c>
      <c r="N239" s="2">
        <v>5</v>
      </c>
      <c r="O239" s="3">
        <v>4</v>
      </c>
      <c r="P239" s="3">
        <v>4</v>
      </c>
      <c r="Q239" s="1">
        <v>4</v>
      </c>
    </row>
    <row r="240" spans="1:17" x14ac:dyDescent="0.35">
      <c r="A240" t="s">
        <v>3</v>
      </c>
      <c r="B240" t="s">
        <v>4</v>
      </c>
      <c r="C240" s="3">
        <v>1</v>
      </c>
      <c r="D240" s="3">
        <v>4</v>
      </c>
      <c r="E240" s="3">
        <v>4</v>
      </c>
      <c r="F240" s="3">
        <v>5</v>
      </c>
      <c r="G240" s="3">
        <v>4</v>
      </c>
      <c r="H240" s="3">
        <v>4</v>
      </c>
      <c r="I240" s="2">
        <v>4.25</v>
      </c>
      <c r="J240" s="3">
        <v>1</v>
      </c>
      <c r="K240" s="3">
        <v>7</v>
      </c>
      <c r="L240" s="3">
        <v>5</v>
      </c>
      <c r="M240" s="3">
        <v>5</v>
      </c>
      <c r="N240" s="2">
        <v>4.5</v>
      </c>
      <c r="O240" s="3">
        <v>5</v>
      </c>
      <c r="P240" s="3">
        <v>5</v>
      </c>
      <c r="Q240" s="1">
        <v>5</v>
      </c>
    </row>
    <row r="241" spans="1:17" x14ac:dyDescent="0.35">
      <c r="A241" t="s">
        <v>3</v>
      </c>
      <c r="B241" t="s">
        <v>6</v>
      </c>
      <c r="C241" s="3">
        <v>1</v>
      </c>
      <c r="D241" s="3">
        <v>3</v>
      </c>
      <c r="E241" s="3">
        <v>2</v>
      </c>
      <c r="F241" s="3">
        <v>4</v>
      </c>
      <c r="G241" s="3">
        <v>3</v>
      </c>
      <c r="H241" s="3">
        <v>1</v>
      </c>
      <c r="I241" s="2">
        <v>2.5</v>
      </c>
      <c r="J241" s="3">
        <v>5</v>
      </c>
      <c r="K241" s="3">
        <v>7</v>
      </c>
      <c r="L241" s="3">
        <v>7</v>
      </c>
      <c r="M241" s="3">
        <v>5</v>
      </c>
      <c r="N241" s="2">
        <v>6</v>
      </c>
      <c r="O241" s="3">
        <v>4</v>
      </c>
      <c r="P241" s="3">
        <v>5</v>
      </c>
      <c r="Q241" s="1">
        <v>4.5</v>
      </c>
    </row>
    <row r="242" spans="1:17" x14ac:dyDescent="0.35">
      <c r="A242" t="s">
        <v>3</v>
      </c>
      <c r="B242" t="s">
        <v>4</v>
      </c>
      <c r="C242" s="3">
        <v>1</v>
      </c>
      <c r="D242" s="3">
        <v>4</v>
      </c>
      <c r="E242" s="3">
        <v>1</v>
      </c>
      <c r="F242" s="3">
        <v>2</v>
      </c>
      <c r="G242" s="3">
        <v>5</v>
      </c>
      <c r="H242" s="3">
        <v>4</v>
      </c>
      <c r="I242" s="2">
        <v>3</v>
      </c>
      <c r="J242" s="3">
        <v>4</v>
      </c>
      <c r="K242" s="3">
        <v>5</v>
      </c>
      <c r="L242" s="3">
        <v>7</v>
      </c>
      <c r="M242" s="3">
        <v>7</v>
      </c>
      <c r="N242" s="2">
        <v>5.75</v>
      </c>
      <c r="O242" s="3">
        <v>2</v>
      </c>
      <c r="P242" s="3">
        <v>1</v>
      </c>
      <c r="Q242" s="1">
        <v>1.5</v>
      </c>
    </row>
    <row r="243" spans="1:17" x14ac:dyDescent="0.35">
      <c r="A243" t="s">
        <v>3</v>
      </c>
      <c r="B243" t="s">
        <v>4</v>
      </c>
      <c r="C243" s="3">
        <v>1</v>
      </c>
      <c r="D243" s="3">
        <v>4</v>
      </c>
      <c r="E243" s="3">
        <v>5</v>
      </c>
      <c r="F243" s="3">
        <v>5</v>
      </c>
      <c r="G243" s="3">
        <v>1</v>
      </c>
      <c r="H243" s="3">
        <v>4</v>
      </c>
      <c r="I243" s="2">
        <v>3.75</v>
      </c>
      <c r="J243" s="3">
        <v>5</v>
      </c>
      <c r="K243" s="3">
        <v>6</v>
      </c>
      <c r="L243" s="3">
        <v>4</v>
      </c>
      <c r="M243" s="3">
        <v>6</v>
      </c>
      <c r="N243" s="2">
        <v>5.25</v>
      </c>
      <c r="O243" s="3">
        <v>6</v>
      </c>
      <c r="P243" s="3">
        <v>2</v>
      </c>
      <c r="Q243" s="1">
        <v>4</v>
      </c>
    </row>
    <row r="244" spans="1:17" x14ac:dyDescent="0.35">
      <c r="A244" t="s">
        <v>3</v>
      </c>
      <c r="B244" t="s">
        <v>4</v>
      </c>
      <c r="C244" s="3">
        <v>1</v>
      </c>
      <c r="D244" s="3">
        <v>4</v>
      </c>
      <c r="E244" s="3">
        <v>4</v>
      </c>
      <c r="F244" s="3">
        <v>6</v>
      </c>
      <c r="G244" s="3">
        <v>4</v>
      </c>
      <c r="H244" s="3">
        <v>6</v>
      </c>
      <c r="I244" s="2">
        <v>5</v>
      </c>
      <c r="J244" s="3">
        <v>6</v>
      </c>
      <c r="K244" s="3">
        <v>7</v>
      </c>
      <c r="L244" s="3">
        <v>4</v>
      </c>
      <c r="M244" s="3">
        <v>4</v>
      </c>
      <c r="N244" s="2">
        <v>5.25</v>
      </c>
      <c r="O244" s="3">
        <v>6</v>
      </c>
      <c r="P244" s="3">
        <v>1</v>
      </c>
      <c r="Q244" s="1">
        <v>3.5</v>
      </c>
    </row>
    <row r="245" spans="1:17" x14ac:dyDescent="0.35">
      <c r="A245" t="s">
        <v>3</v>
      </c>
      <c r="B245" t="s">
        <v>4</v>
      </c>
      <c r="C245" s="3">
        <v>1</v>
      </c>
      <c r="D245" s="3">
        <v>4</v>
      </c>
      <c r="E245" s="3">
        <v>1</v>
      </c>
      <c r="F245" s="3">
        <v>4</v>
      </c>
      <c r="G245" s="3">
        <v>4</v>
      </c>
      <c r="H245" s="3">
        <v>5</v>
      </c>
      <c r="I245" s="2">
        <v>3.5</v>
      </c>
      <c r="J245" s="3">
        <v>2</v>
      </c>
      <c r="K245" s="3">
        <v>6</v>
      </c>
      <c r="L245" s="3">
        <v>7</v>
      </c>
      <c r="M245" s="3">
        <v>5</v>
      </c>
      <c r="N245" s="2">
        <v>5</v>
      </c>
      <c r="O245" s="3">
        <v>2</v>
      </c>
      <c r="P245" s="3">
        <v>2</v>
      </c>
      <c r="Q245" s="1">
        <v>2</v>
      </c>
    </row>
    <row r="246" spans="1:17" x14ac:dyDescent="0.35">
      <c r="A246" t="s">
        <v>3</v>
      </c>
      <c r="B246" t="s">
        <v>6</v>
      </c>
      <c r="C246" s="3">
        <v>1</v>
      </c>
      <c r="D246" s="3">
        <v>2</v>
      </c>
      <c r="E246" s="3">
        <v>1</v>
      </c>
      <c r="F246" s="3">
        <v>1</v>
      </c>
      <c r="G246" s="3">
        <v>1</v>
      </c>
      <c r="H246" s="3">
        <v>1</v>
      </c>
      <c r="I246" s="2">
        <v>1</v>
      </c>
      <c r="J246" s="3">
        <v>1</v>
      </c>
      <c r="K246" s="3">
        <v>7</v>
      </c>
      <c r="L246" s="3">
        <v>2</v>
      </c>
      <c r="M246" s="3">
        <v>1</v>
      </c>
      <c r="N246" s="2">
        <v>2.75</v>
      </c>
      <c r="O246" s="3">
        <v>6</v>
      </c>
      <c r="P246" s="3">
        <v>7</v>
      </c>
      <c r="Q246" s="1">
        <v>6.5</v>
      </c>
    </row>
    <row r="247" spans="1:17" x14ac:dyDescent="0.35">
      <c r="A247" t="s">
        <v>3</v>
      </c>
      <c r="B247" t="s">
        <v>4</v>
      </c>
      <c r="C247" s="3">
        <v>1</v>
      </c>
      <c r="D247" s="3">
        <v>4</v>
      </c>
      <c r="E247" s="3">
        <v>5</v>
      </c>
      <c r="F247" s="3">
        <v>1</v>
      </c>
      <c r="G247" s="3">
        <v>1</v>
      </c>
      <c r="H247" s="3">
        <v>1</v>
      </c>
      <c r="I247" s="2">
        <v>2</v>
      </c>
      <c r="J247" s="3">
        <v>3</v>
      </c>
      <c r="K247" s="3">
        <v>5</v>
      </c>
      <c r="L247" s="3">
        <v>6</v>
      </c>
      <c r="M247" s="3">
        <v>4</v>
      </c>
      <c r="N247" s="2">
        <v>4.5</v>
      </c>
      <c r="O247" s="3">
        <v>4</v>
      </c>
      <c r="P247" s="3">
        <v>3</v>
      </c>
      <c r="Q247" s="1">
        <v>3.5</v>
      </c>
    </row>
    <row r="248" spans="1:17" x14ac:dyDescent="0.35">
      <c r="A248" t="s">
        <v>3</v>
      </c>
      <c r="B248" t="s">
        <v>4</v>
      </c>
      <c r="C248" s="3">
        <v>1</v>
      </c>
      <c r="D248" s="3">
        <v>3</v>
      </c>
      <c r="E248" s="3">
        <v>4</v>
      </c>
      <c r="F248" s="3">
        <v>1</v>
      </c>
      <c r="G248" s="3">
        <v>2</v>
      </c>
      <c r="H248" s="3">
        <v>2</v>
      </c>
      <c r="I248" s="2">
        <v>2.25</v>
      </c>
      <c r="J248" s="3">
        <v>1</v>
      </c>
      <c r="K248" s="3">
        <v>5</v>
      </c>
      <c r="L248" s="3">
        <v>5</v>
      </c>
      <c r="M248" s="3">
        <v>5</v>
      </c>
      <c r="N248" s="2">
        <v>4</v>
      </c>
      <c r="O248" s="3">
        <v>5</v>
      </c>
      <c r="P248" s="3">
        <v>2</v>
      </c>
      <c r="Q248" s="1">
        <v>3.5</v>
      </c>
    </row>
    <row r="249" spans="1:17" x14ac:dyDescent="0.35">
      <c r="A249" t="s">
        <v>5</v>
      </c>
      <c r="B249" t="s">
        <v>6</v>
      </c>
      <c r="C249" s="3">
        <v>0</v>
      </c>
      <c r="D249" s="3">
        <v>2</v>
      </c>
      <c r="E249" s="3">
        <v>1</v>
      </c>
      <c r="F249" s="3">
        <v>1</v>
      </c>
      <c r="G249" s="3">
        <v>1</v>
      </c>
      <c r="H249" s="3">
        <v>1</v>
      </c>
      <c r="I249" s="2">
        <v>1</v>
      </c>
      <c r="J249" s="3">
        <v>1</v>
      </c>
      <c r="K249" s="3">
        <v>1</v>
      </c>
      <c r="L249" s="3">
        <v>1</v>
      </c>
      <c r="M249" s="3">
        <v>1</v>
      </c>
      <c r="N249" s="2">
        <v>1</v>
      </c>
      <c r="O249" s="3">
        <v>1</v>
      </c>
      <c r="P249" s="3">
        <v>1</v>
      </c>
      <c r="Q249" s="1">
        <v>1</v>
      </c>
    </row>
    <row r="250" spans="1:17" x14ac:dyDescent="0.35">
      <c r="A250" t="s">
        <v>3</v>
      </c>
      <c r="B250" t="s">
        <v>4</v>
      </c>
      <c r="C250" s="3">
        <v>1</v>
      </c>
      <c r="D250" s="3">
        <v>3</v>
      </c>
      <c r="E250" s="3">
        <v>1</v>
      </c>
      <c r="F250" s="3">
        <v>1</v>
      </c>
      <c r="G250" s="3">
        <v>1</v>
      </c>
      <c r="H250" s="3">
        <v>3</v>
      </c>
      <c r="I250" s="2">
        <v>1.5</v>
      </c>
      <c r="J250" s="3">
        <v>2</v>
      </c>
      <c r="K250" s="3">
        <v>3</v>
      </c>
      <c r="L250" s="3">
        <v>2</v>
      </c>
      <c r="M250" s="3">
        <v>6</v>
      </c>
      <c r="N250" s="2">
        <v>3.25</v>
      </c>
      <c r="O250" s="3">
        <v>2</v>
      </c>
      <c r="P250" s="3">
        <v>2</v>
      </c>
      <c r="Q250" s="1">
        <v>2</v>
      </c>
    </row>
    <row r="251" spans="1:17" x14ac:dyDescent="0.35">
      <c r="A251" t="s">
        <v>5</v>
      </c>
      <c r="B251" t="s">
        <v>6</v>
      </c>
      <c r="C251" s="3">
        <v>0</v>
      </c>
      <c r="D251" s="3">
        <v>3</v>
      </c>
      <c r="E251" s="3">
        <v>3</v>
      </c>
      <c r="F251" s="3">
        <v>3</v>
      </c>
      <c r="G251" s="3">
        <v>3</v>
      </c>
      <c r="H251" s="3">
        <v>1</v>
      </c>
      <c r="I251" s="2">
        <v>2.5</v>
      </c>
      <c r="J251" s="3">
        <v>1</v>
      </c>
      <c r="K251" s="3">
        <v>7</v>
      </c>
      <c r="L251" s="3">
        <v>4</v>
      </c>
      <c r="M251" s="3">
        <v>7</v>
      </c>
      <c r="N251" s="2">
        <v>4.75</v>
      </c>
      <c r="O251" s="3">
        <v>4</v>
      </c>
      <c r="P251" s="3">
        <v>2</v>
      </c>
      <c r="Q251" s="1">
        <v>3</v>
      </c>
    </row>
    <row r="252" spans="1:17" x14ac:dyDescent="0.35">
      <c r="A252" t="s">
        <v>5</v>
      </c>
      <c r="B252" t="s">
        <v>4</v>
      </c>
      <c r="C252" s="3">
        <v>0</v>
      </c>
      <c r="D252" s="3">
        <v>4</v>
      </c>
      <c r="E252" s="3">
        <v>1</v>
      </c>
      <c r="F252" s="3">
        <v>1</v>
      </c>
      <c r="G252" s="3">
        <v>2</v>
      </c>
      <c r="H252" s="3">
        <v>1</v>
      </c>
      <c r="I252" s="2">
        <v>1.25</v>
      </c>
      <c r="J252" s="3">
        <v>3</v>
      </c>
      <c r="K252" s="3">
        <v>7</v>
      </c>
      <c r="L252" s="3">
        <v>4</v>
      </c>
      <c r="M252" s="3">
        <v>5</v>
      </c>
      <c r="N252" s="2">
        <v>4.75</v>
      </c>
      <c r="O252" s="3">
        <v>2</v>
      </c>
      <c r="P252" s="3">
        <v>1</v>
      </c>
      <c r="Q252" s="1">
        <v>1.5</v>
      </c>
    </row>
    <row r="253" spans="1:17" x14ac:dyDescent="0.35">
      <c r="A253" t="s">
        <v>3</v>
      </c>
      <c r="B253" t="s">
        <v>4</v>
      </c>
      <c r="C253" s="3">
        <v>1</v>
      </c>
      <c r="D253" s="3">
        <v>4</v>
      </c>
      <c r="E253" s="3">
        <v>2</v>
      </c>
      <c r="F253" s="3">
        <v>3</v>
      </c>
      <c r="G253" s="3">
        <v>4</v>
      </c>
      <c r="H253" s="3">
        <v>4</v>
      </c>
      <c r="I253" s="2">
        <v>3.25</v>
      </c>
      <c r="J253" s="3">
        <v>5</v>
      </c>
      <c r="K253" s="3">
        <v>5</v>
      </c>
      <c r="L253" s="3">
        <v>3</v>
      </c>
      <c r="M253" s="3">
        <v>3</v>
      </c>
      <c r="N253" s="2">
        <v>4</v>
      </c>
      <c r="O253" s="3">
        <v>2</v>
      </c>
      <c r="P253" s="3">
        <v>2</v>
      </c>
      <c r="Q253" s="1">
        <v>2</v>
      </c>
    </row>
    <row r="254" spans="1:17" x14ac:dyDescent="0.35">
      <c r="A254" t="s">
        <v>5</v>
      </c>
      <c r="B254" t="s">
        <v>7</v>
      </c>
      <c r="C254" s="3">
        <v>0</v>
      </c>
      <c r="D254" s="3">
        <v>4</v>
      </c>
      <c r="E254" s="3">
        <v>1</v>
      </c>
      <c r="F254" s="3">
        <v>1</v>
      </c>
      <c r="G254" s="3">
        <v>1</v>
      </c>
      <c r="H254" s="3">
        <v>1</v>
      </c>
      <c r="I254" s="2">
        <v>1</v>
      </c>
      <c r="J254" s="3">
        <v>1</v>
      </c>
      <c r="K254" s="3">
        <v>4</v>
      </c>
      <c r="L254" s="3">
        <v>5</v>
      </c>
      <c r="M254" s="3">
        <v>4</v>
      </c>
      <c r="N254" s="2">
        <v>3.5</v>
      </c>
      <c r="O254" s="3">
        <v>1</v>
      </c>
      <c r="P254" s="3">
        <v>1</v>
      </c>
      <c r="Q254" s="1">
        <v>1</v>
      </c>
    </row>
    <row r="255" spans="1:17" x14ac:dyDescent="0.35">
      <c r="A255" t="s">
        <v>5</v>
      </c>
      <c r="B255" t="s">
        <v>6</v>
      </c>
      <c r="C255" s="3">
        <v>0</v>
      </c>
      <c r="D255" s="3">
        <v>2</v>
      </c>
      <c r="E255" s="3">
        <v>2</v>
      </c>
      <c r="F255" s="3">
        <v>2</v>
      </c>
      <c r="G255" s="3">
        <v>2</v>
      </c>
      <c r="H255" s="3">
        <v>1</v>
      </c>
      <c r="I255" s="2">
        <v>1.75</v>
      </c>
      <c r="J255" s="3">
        <v>1</v>
      </c>
      <c r="K255" s="3">
        <v>7</v>
      </c>
      <c r="L255" s="3">
        <v>5</v>
      </c>
      <c r="M255" s="3">
        <v>5</v>
      </c>
      <c r="N255" s="2">
        <v>4.5</v>
      </c>
      <c r="O255" s="3">
        <v>4</v>
      </c>
      <c r="P255" s="3">
        <v>1</v>
      </c>
      <c r="Q255" s="1">
        <v>2.5</v>
      </c>
    </row>
    <row r="256" spans="1:17" x14ac:dyDescent="0.35">
      <c r="A256" t="s">
        <v>5</v>
      </c>
      <c r="B256" t="s">
        <v>4</v>
      </c>
      <c r="C256" s="3">
        <v>0</v>
      </c>
      <c r="D256" s="3">
        <v>3</v>
      </c>
      <c r="E256" s="3">
        <v>1</v>
      </c>
      <c r="F256" s="3">
        <v>1</v>
      </c>
      <c r="G256" s="3">
        <v>1</v>
      </c>
      <c r="H256" s="3">
        <v>1</v>
      </c>
      <c r="I256" s="2">
        <v>1</v>
      </c>
      <c r="J256" s="3">
        <v>1</v>
      </c>
      <c r="K256" s="3">
        <v>4</v>
      </c>
      <c r="L256" s="3">
        <v>5</v>
      </c>
      <c r="M256" s="3">
        <v>4</v>
      </c>
      <c r="N256" s="2">
        <v>3.5</v>
      </c>
      <c r="O256" s="3">
        <v>2</v>
      </c>
      <c r="P256" s="3">
        <v>3</v>
      </c>
      <c r="Q256" s="1">
        <v>2.5</v>
      </c>
    </row>
    <row r="257" spans="1:17" x14ac:dyDescent="0.35">
      <c r="A257" t="s">
        <v>3</v>
      </c>
      <c r="B257" t="s">
        <v>4</v>
      </c>
      <c r="C257" s="3">
        <v>1</v>
      </c>
      <c r="D257" s="3">
        <v>3</v>
      </c>
      <c r="E257" s="3">
        <v>1</v>
      </c>
      <c r="F257" s="3">
        <v>1</v>
      </c>
      <c r="G257" s="3">
        <v>1</v>
      </c>
      <c r="H257" s="3">
        <v>1</v>
      </c>
      <c r="I257" s="2">
        <v>1</v>
      </c>
      <c r="J257" s="3">
        <v>1</v>
      </c>
      <c r="K257" s="3">
        <v>7</v>
      </c>
      <c r="L257" s="3">
        <v>4</v>
      </c>
      <c r="M257" s="3">
        <v>5</v>
      </c>
      <c r="N257" s="2">
        <v>4.25</v>
      </c>
      <c r="O257" s="3">
        <v>1</v>
      </c>
      <c r="P257" s="3">
        <v>1</v>
      </c>
      <c r="Q257" s="1">
        <v>1</v>
      </c>
    </row>
    <row r="258" spans="1:17" x14ac:dyDescent="0.35">
      <c r="A258" t="s">
        <v>3</v>
      </c>
      <c r="B258" t="s">
        <v>4</v>
      </c>
      <c r="C258" s="3">
        <v>1</v>
      </c>
      <c r="D258" s="3">
        <v>4</v>
      </c>
      <c r="E258" s="3">
        <v>1</v>
      </c>
      <c r="F258" s="3">
        <v>1</v>
      </c>
      <c r="G258" s="3">
        <v>1</v>
      </c>
      <c r="H258" s="3">
        <v>1</v>
      </c>
      <c r="I258" s="2">
        <v>1</v>
      </c>
      <c r="J258" s="3">
        <v>4</v>
      </c>
      <c r="K258" s="3">
        <v>3</v>
      </c>
      <c r="L258" s="3">
        <v>5</v>
      </c>
      <c r="M258" s="3">
        <v>3</v>
      </c>
      <c r="N258" s="2">
        <v>3.75</v>
      </c>
      <c r="O258" s="3">
        <v>2</v>
      </c>
      <c r="P258" s="3">
        <v>6</v>
      </c>
      <c r="Q258" s="1">
        <v>4</v>
      </c>
    </row>
    <row r="259" spans="1:17" x14ac:dyDescent="0.35">
      <c r="A259" t="s">
        <v>3</v>
      </c>
      <c r="B259" t="s">
        <v>4</v>
      </c>
      <c r="C259" s="3">
        <v>1</v>
      </c>
      <c r="D259" s="3">
        <v>4</v>
      </c>
      <c r="E259" s="3">
        <v>2</v>
      </c>
      <c r="F259" s="3">
        <v>2</v>
      </c>
      <c r="G259" s="3">
        <v>1</v>
      </c>
      <c r="H259" s="3">
        <v>1</v>
      </c>
      <c r="I259" s="2">
        <v>1.5</v>
      </c>
      <c r="J259" s="3">
        <v>3</v>
      </c>
      <c r="K259" s="3">
        <v>6</v>
      </c>
      <c r="L259" s="3">
        <v>4</v>
      </c>
      <c r="M259" s="3">
        <v>4</v>
      </c>
      <c r="N259" s="2">
        <v>4.25</v>
      </c>
      <c r="O259" s="3">
        <v>2</v>
      </c>
      <c r="P259" s="3">
        <v>2</v>
      </c>
      <c r="Q259" s="1">
        <v>2</v>
      </c>
    </row>
    <row r="260" spans="1:17" x14ac:dyDescent="0.35">
      <c r="A260" t="s">
        <v>3</v>
      </c>
      <c r="B260" t="s">
        <v>6</v>
      </c>
      <c r="C260" s="3">
        <v>1</v>
      </c>
      <c r="D260" s="3">
        <v>2</v>
      </c>
      <c r="E260" s="3">
        <v>1</v>
      </c>
      <c r="F260" s="3">
        <v>1</v>
      </c>
      <c r="G260" s="3">
        <v>1</v>
      </c>
      <c r="H260" s="3">
        <v>1</v>
      </c>
      <c r="I260" s="2">
        <v>1</v>
      </c>
      <c r="J260" s="3">
        <v>2</v>
      </c>
      <c r="K260" s="3">
        <v>5</v>
      </c>
      <c r="L260" s="3">
        <v>5</v>
      </c>
      <c r="M260" s="3">
        <v>3</v>
      </c>
      <c r="N260" s="2">
        <v>3.75</v>
      </c>
      <c r="O260" s="3">
        <v>2</v>
      </c>
      <c r="P260" s="3">
        <v>2</v>
      </c>
      <c r="Q260" s="1">
        <v>2</v>
      </c>
    </row>
    <row r="261" spans="1:17" x14ac:dyDescent="0.35">
      <c r="A261" t="s">
        <v>5</v>
      </c>
      <c r="B261" t="s">
        <v>4</v>
      </c>
      <c r="C261" s="3">
        <v>0</v>
      </c>
      <c r="D261" s="3">
        <v>3</v>
      </c>
      <c r="E261" s="3">
        <v>1</v>
      </c>
      <c r="F261" s="3">
        <v>1</v>
      </c>
      <c r="G261" s="3">
        <v>1</v>
      </c>
      <c r="H261" s="3">
        <v>1</v>
      </c>
      <c r="I261" s="2">
        <v>1</v>
      </c>
      <c r="J261" s="3">
        <v>2</v>
      </c>
      <c r="K261" s="3">
        <v>2</v>
      </c>
      <c r="L261" s="3">
        <v>2</v>
      </c>
      <c r="M261" s="3">
        <v>5</v>
      </c>
      <c r="N261" s="2">
        <v>2.75</v>
      </c>
      <c r="O261" s="3">
        <v>1</v>
      </c>
      <c r="P261" s="3">
        <v>1</v>
      </c>
      <c r="Q261" s="1">
        <v>1</v>
      </c>
    </row>
    <row r="262" spans="1:17" x14ac:dyDescent="0.35">
      <c r="A262" t="s">
        <v>3</v>
      </c>
      <c r="B262" t="s">
        <v>4</v>
      </c>
      <c r="C262" s="3">
        <v>1</v>
      </c>
      <c r="D262" s="3">
        <v>4</v>
      </c>
      <c r="E262" s="3">
        <v>2</v>
      </c>
      <c r="F262" s="3">
        <v>2</v>
      </c>
      <c r="G262" s="3">
        <v>2</v>
      </c>
      <c r="H262" s="3">
        <v>2</v>
      </c>
      <c r="I262" s="2">
        <v>2</v>
      </c>
      <c r="J262" s="3">
        <v>1</v>
      </c>
      <c r="K262" s="3">
        <v>2</v>
      </c>
      <c r="L262" s="3">
        <v>4</v>
      </c>
      <c r="M262" s="3">
        <v>2</v>
      </c>
      <c r="N262" s="2">
        <v>2.25</v>
      </c>
      <c r="O262" s="3">
        <v>5</v>
      </c>
      <c r="P262" s="3">
        <v>4</v>
      </c>
      <c r="Q262" s="1">
        <v>4.5</v>
      </c>
    </row>
    <row r="263" spans="1:17" x14ac:dyDescent="0.35">
      <c r="A263" t="s">
        <v>3</v>
      </c>
      <c r="B263" t="s">
        <v>6</v>
      </c>
      <c r="C263" s="3">
        <v>1</v>
      </c>
      <c r="D263" s="3">
        <v>2</v>
      </c>
      <c r="E263" s="3">
        <v>1</v>
      </c>
      <c r="F263" s="3">
        <v>1</v>
      </c>
      <c r="G263" s="3">
        <v>1</v>
      </c>
      <c r="H263" s="3">
        <v>2</v>
      </c>
      <c r="I263" s="2">
        <v>1.25</v>
      </c>
      <c r="J263" s="3">
        <v>1</v>
      </c>
      <c r="K263" s="3">
        <v>1</v>
      </c>
      <c r="L263" s="3">
        <v>1</v>
      </c>
      <c r="M263" s="3">
        <v>1</v>
      </c>
      <c r="N263" s="2">
        <v>1</v>
      </c>
      <c r="O263" s="3">
        <v>3</v>
      </c>
      <c r="P263" s="3">
        <v>1</v>
      </c>
      <c r="Q263" s="1">
        <v>2</v>
      </c>
    </row>
    <row r="264" spans="1:17" x14ac:dyDescent="0.35">
      <c r="A264" t="s">
        <v>3</v>
      </c>
      <c r="B264" t="s">
        <v>6</v>
      </c>
      <c r="C264" s="3">
        <v>1</v>
      </c>
      <c r="D264" s="3">
        <v>2</v>
      </c>
      <c r="E264" s="3">
        <v>6</v>
      </c>
      <c r="F264" s="3">
        <v>5</v>
      </c>
      <c r="G264" s="3">
        <v>6</v>
      </c>
      <c r="H264" s="3">
        <v>5</v>
      </c>
      <c r="I264" s="2">
        <v>5.5</v>
      </c>
      <c r="J264" s="3">
        <v>4</v>
      </c>
      <c r="K264" s="3">
        <v>4</v>
      </c>
      <c r="L264" s="3">
        <v>4</v>
      </c>
      <c r="M264" s="3">
        <v>6</v>
      </c>
      <c r="N264" s="2">
        <v>4.5</v>
      </c>
      <c r="O264" s="3">
        <v>5</v>
      </c>
      <c r="P264" s="3">
        <v>4</v>
      </c>
      <c r="Q264" s="1">
        <v>4.5</v>
      </c>
    </row>
    <row r="265" spans="1:17" x14ac:dyDescent="0.35">
      <c r="A265" t="s">
        <v>3</v>
      </c>
      <c r="B265" t="s">
        <v>6</v>
      </c>
      <c r="C265" s="3">
        <v>1</v>
      </c>
      <c r="D265" s="3">
        <v>2</v>
      </c>
      <c r="E265" s="3">
        <v>1</v>
      </c>
      <c r="F265" s="3">
        <v>1</v>
      </c>
      <c r="G265" s="3">
        <v>1</v>
      </c>
      <c r="H265" s="3">
        <v>1</v>
      </c>
      <c r="I265" s="2">
        <v>1</v>
      </c>
      <c r="J265" s="3">
        <v>3</v>
      </c>
      <c r="K265" s="3">
        <v>3</v>
      </c>
      <c r="L265" s="3">
        <v>2</v>
      </c>
      <c r="M265" s="3">
        <v>4</v>
      </c>
      <c r="N265" s="2">
        <v>3</v>
      </c>
      <c r="O265" s="3">
        <v>3</v>
      </c>
      <c r="P265" s="3">
        <v>3</v>
      </c>
      <c r="Q265" s="1">
        <v>3</v>
      </c>
    </row>
    <row r="266" spans="1:17" x14ac:dyDescent="0.35">
      <c r="A266" t="s">
        <v>3</v>
      </c>
      <c r="B266" t="s">
        <v>4</v>
      </c>
      <c r="C266" s="3">
        <v>1</v>
      </c>
      <c r="D266" s="3">
        <v>3</v>
      </c>
      <c r="E266" s="3">
        <v>1</v>
      </c>
      <c r="F266" s="3">
        <v>2</v>
      </c>
      <c r="G266" s="3">
        <v>2</v>
      </c>
      <c r="H266" s="3">
        <v>2</v>
      </c>
      <c r="I266" s="2">
        <v>1.75</v>
      </c>
      <c r="J266" s="3">
        <v>3</v>
      </c>
      <c r="K266" s="3">
        <v>6</v>
      </c>
      <c r="L266" s="3">
        <v>7</v>
      </c>
      <c r="M266" s="3">
        <v>7</v>
      </c>
      <c r="N266" s="2">
        <v>5.75</v>
      </c>
      <c r="O266" s="3">
        <v>6</v>
      </c>
      <c r="P266" s="3">
        <v>1</v>
      </c>
      <c r="Q266" s="1">
        <v>3.5</v>
      </c>
    </row>
    <row r="267" spans="1:17" x14ac:dyDescent="0.35">
      <c r="A267" t="s">
        <v>3</v>
      </c>
      <c r="B267" t="s">
        <v>4</v>
      </c>
      <c r="C267" s="3">
        <v>1</v>
      </c>
      <c r="D267" s="3">
        <v>4</v>
      </c>
      <c r="E267" s="3">
        <v>1</v>
      </c>
      <c r="F267" s="3">
        <v>1</v>
      </c>
      <c r="G267" s="3">
        <v>3</v>
      </c>
      <c r="H267" s="3">
        <v>1</v>
      </c>
      <c r="I267" s="2">
        <v>1.5</v>
      </c>
      <c r="J267" s="3">
        <v>4</v>
      </c>
      <c r="K267" s="3">
        <v>3</v>
      </c>
      <c r="L267" s="3">
        <v>1</v>
      </c>
      <c r="M267" s="3">
        <v>2</v>
      </c>
      <c r="N267" s="2">
        <v>2.5</v>
      </c>
      <c r="O267" s="3">
        <v>1</v>
      </c>
      <c r="P267" s="3">
        <v>1</v>
      </c>
      <c r="Q267" s="1">
        <v>1</v>
      </c>
    </row>
    <row r="268" spans="1:17" x14ac:dyDescent="0.35">
      <c r="A268" t="s">
        <v>3</v>
      </c>
      <c r="B268" t="s">
        <v>4</v>
      </c>
      <c r="C268" s="3">
        <v>1</v>
      </c>
      <c r="D268" s="3">
        <v>4</v>
      </c>
      <c r="E268" s="3">
        <v>2</v>
      </c>
      <c r="F268" s="3">
        <v>5</v>
      </c>
      <c r="G268" s="3">
        <v>5</v>
      </c>
      <c r="H268" s="3">
        <v>5</v>
      </c>
      <c r="I268" s="2">
        <v>4.25</v>
      </c>
      <c r="J268" s="3">
        <v>3</v>
      </c>
      <c r="K268" s="3">
        <v>5</v>
      </c>
      <c r="L268" s="3">
        <v>5</v>
      </c>
      <c r="M268" s="3">
        <v>3</v>
      </c>
      <c r="N268" s="2">
        <v>4</v>
      </c>
      <c r="O268" s="3">
        <v>2</v>
      </c>
      <c r="P268" s="3">
        <v>1</v>
      </c>
      <c r="Q268" s="1">
        <v>1.5</v>
      </c>
    </row>
    <row r="269" spans="1:17" x14ac:dyDescent="0.35">
      <c r="A269" t="s">
        <v>5</v>
      </c>
      <c r="B269" t="s">
        <v>6</v>
      </c>
      <c r="C269" s="3">
        <v>0</v>
      </c>
      <c r="D269" s="3">
        <v>2</v>
      </c>
      <c r="E269" s="3">
        <v>1</v>
      </c>
      <c r="F269" s="3">
        <v>1</v>
      </c>
      <c r="G269" s="3">
        <v>2</v>
      </c>
      <c r="H269" s="3">
        <v>1</v>
      </c>
      <c r="I269" s="2">
        <v>1.25</v>
      </c>
      <c r="J269" s="3">
        <v>1</v>
      </c>
      <c r="K269" s="3">
        <v>7</v>
      </c>
      <c r="L269" s="3">
        <v>5</v>
      </c>
      <c r="M269" s="3">
        <v>5</v>
      </c>
      <c r="N269" s="2">
        <v>4.5</v>
      </c>
      <c r="O269" s="3">
        <v>2</v>
      </c>
      <c r="P269" s="3">
        <v>2</v>
      </c>
      <c r="Q269" s="1">
        <v>2</v>
      </c>
    </row>
    <row r="270" spans="1:17" x14ac:dyDescent="0.35">
      <c r="A270" t="s">
        <v>3</v>
      </c>
      <c r="B270" t="s">
        <v>4</v>
      </c>
      <c r="C270" s="3">
        <v>1</v>
      </c>
      <c r="D270" s="3">
        <v>4</v>
      </c>
      <c r="E270" s="3">
        <v>1</v>
      </c>
      <c r="F270" s="3">
        <v>1</v>
      </c>
      <c r="G270" s="3">
        <v>1</v>
      </c>
      <c r="H270" s="3">
        <v>2</v>
      </c>
      <c r="I270" s="2">
        <v>1.25</v>
      </c>
      <c r="J270" s="3">
        <v>2</v>
      </c>
      <c r="K270" s="3">
        <v>6</v>
      </c>
      <c r="L270" s="3">
        <v>4</v>
      </c>
      <c r="M270" s="3">
        <v>4</v>
      </c>
      <c r="N270" s="2">
        <v>4</v>
      </c>
      <c r="O270" s="3">
        <v>6</v>
      </c>
      <c r="P270" s="3">
        <v>2</v>
      </c>
      <c r="Q270" s="1">
        <v>4</v>
      </c>
    </row>
    <row r="271" spans="1:17" x14ac:dyDescent="0.35">
      <c r="A271" t="s">
        <v>5</v>
      </c>
      <c r="B271" t="s">
        <v>6</v>
      </c>
      <c r="C271" s="3">
        <v>0</v>
      </c>
      <c r="D271" s="3">
        <v>1</v>
      </c>
      <c r="E271" s="3">
        <v>1</v>
      </c>
      <c r="F271" s="3">
        <v>1</v>
      </c>
      <c r="G271" s="3">
        <v>1</v>
      </c>
      <c r="H271" s="3">
        <v>1</v>
      </c>
      <c r="I271" s="2">
        <v>1</v>
      </c>
      <c r="J271" s="3">
        <v>1</v>
      </c>
      <c r="K271" s="3">
        <v>1</v>
      </c>
      <c r="L271" s="3">
        <v>1</v>
      </c>
      <c r="M271" s="3">
        <v>2</v>
      </c>
      <c r="N271" s="2">
        <v>1.25</v>
      </c>
      <c r="O271" s="3">
        <v>1</v>
      </c>
      <c r="P271" s="3">
        <v>1</v>
      </c>
      <c r="Q271" s="1">
        <v>1</v>
      </c>
    </row>
    <row r="272" spans="1:17" x14ac:dyDescent="0.35">
      <c r="A272" t="s">
        <v>3</v>
      </c>
      <c r="B272" t="s">
        <v>4</v>
      </c>
      <c r="C272" s="3">
        <v>1</v>
      </c>
      <c r="D272" s="3">
        <v>3</v>
      </c>
      <c r="E272" s="3">
        <v>1</v>
      </c>
      <c r="F272" s="3">
        <v>1</v>
      </c>
      <c r="G272" s="3">
        <v>1</v>
      </c>
      <c r="H272" s="3">
        <v>1</v>
      </c>
      <c r="I272" s="2">
        <v>1</v>
      </c>
      <c r="J272" s="3">
        <v>1</v>
      </c>
      <c r="K272" s="3">
        <v>3</v>
      </c>
      <c r="L272" s="3">
        <v>1</v>
      </c>
      <c r="M272" s="3">
        <v>1</v>
      </c>
      <c r="N272" s="2">
        <v>1.5</v>
      </c>
      <c r="O272" s="3">
        <v>1</v>
      </c>
      <c r="P272" s="3">
        <v>1</v>
      </c>
      <c r="Q272" s="1">
        <v>1</v>
      </c>
    </row>
    <row r="273" spans="1:17" x14ac:dyDescent="0.35">
      <c r="A273" t="s">
        <v>5</v>
      </c>
      <c r="B273" t="s">
        <v>4</v>
      </c>
      <c r="C273" s="3">
        <v>0</v>
      </c>
      <c r="D273" s="3">
        <v>4</v>
      </c>
      <c r="E273" s="3">
        <v>1</v>
      </c>
      <c r="F273" s="3">
        <v>4</v>
      </c>
      <c r="G273" s="3">
        <v>2</v>
      </c>
      <c r="H273" s="3">
        <v>1</v>
      </c>
      <c r="I273" s="2">
        <v>2</v>
      </c>
      <c r="J273" s="3">
        <v>1</v>
      </c>
      <c r="K273" s="3">
        <v>7</v>
      </c>
      <c r="L273" s="3">
        <v>7</v>
      </c>
      <c r="M273" s="3">
        <v>7</v>
      </c>
      <c r="N273" s="2">
        <v>5.5</v>
      </c>
      <c r="O273" s="3">
        <v>1</v>
      </c>
      <c r="P273" s="3">
        <v>1</v>
      </c>
      <c r="Q273" s="1">
        <v>1</v>
      </c>
    </row>
    <row r="274" spans="1:17" x14ac:dyDescent="0.35">
      <c r="A274" t="s">
        <v>5</v>
      </c>
      <c r="B274" t="s">
        <v>4</v>
      </c>
      <c r="C274" s="3">
        <v>0</v>
      </c>
      <c r="D274" s="3">
        <v>3</v>
      </c>
      <c r="E274" s="3">
        <v>1</v>
      </c>
      <c r="F274" s="3">
        <v>1</v>
      </c>
      <c r="G274" s="3">
        <v>2</v>
      </c>
      <c r="H274" s="3">
        <v>3</v>
      </c>
      <c r="I274" s="2">
        <v>1.75</v>
      </c>
      <c r="J274" s="3">
        <v>1</v>
      </c>
      <c r="K274" s="3">
        <v>5</v>
      </c>
      <c r="L274" s="3">
        <v>4</v>
      </c>
      <c r="M274" s="3">
        <v>6</v>
      </c>
      <c r="N274" s="2">
        <v>4</v>
      </c>
      <c r="O274" s="3">
        <v>2</v>
      </c>
      <c r="P274" s="3">
        <v>3</v>
      </c>
      <c r="Q274" s="1">
        <v>2.5</v>
      </c>
    </row>
    <row r="275" spans="1:17" x14ac:dyDescent="0.35">
      <c r="A275" t="s">
        <v>5</v>
      </c>
      <c r="B275" t="s">
        <v>6</v>
      </c>
      <c r="C275" s="3">
        <v>0</v>
      </c>
      <c r="D275" s="3">
        <v>2</v>
      </c>
      <c r="E275" s="3">
        <v>1</v>
      </c>
      <c r="F275" s="3">
        <v>1</v>
      </c>
      <c r="G275" s="3">
        <v>1</v>
      </c>
      <c r="H275" s="3">
        <v>2</v>
      </c>
      <c r="I275" s="2">
        <v>1.25</v>
      </c>
      <c r="J275" s="3">
        <v>1</v>
      </c>
      <c r="K275" s="3">
        <v>5</v>
      </c>
      <c r="L275" s="3">
        <v>4</v>
      </c>
      <c r="M275" s="3">
        <v>4</v>
      </c>
      <c r="N275" s="2">
        <v>3.5</v>
      </c>
      <c r="O275" s="3">
        <v>4</v>
      </c>
      <c r="P275" s="3">
        <v>5</v>
      </c>
      <c r="Q275" s="1">
        <v>4.5</v>
      </c>
    </row>
    <row r="276" spans="1:17" x14ac:dyDescent="0.35">
      <c r="A276" t="s">
        <v>5</v>
      </c>
      <c r="B276" t="s">
        <v>6</v>
      </c>
      <c r="C276" s="3">
        <v>0</v>
      </c>
      <c r="D276" s="3">
        <v>3</v>
      </c>
      <c r="E276" s="3">
        <v>3</v>
      </c>
      <c r="F276" s="3">
        <v>1</v>
      </c>
      <c r="G276" s="3">
        <v>5</v>
      </c>
      <c r="H276" s="3">
        <v>5</v>
      </c>
      <c r="I276" s="2">
        <v>3.5</v>
      </c>
      <c r="J276" s="3">
        <v>2</v>
      </c>
      <c r="K276" s="3">
        <v>3</v>
      </c>
      <c r="L276" s="3">
        <v>3</v>
      </c>
      <c r="M276" s="3">
        <v>1</v>
      </c>
      <c r="N276" s="2">
        <v>2.25</v>
      </c>
      <c r="O276" s="3">
        <v>2</v>
      </c>
      <c r="P276" s="3">
        <v>1</v>
      </c>
      <c r="Q276" s="1">
        <v>1.5</v>
      </c>
    </row>
    <row r="277" spans="1:17" x14ac:dyDescent="0.35">
      <c r="A277" t="s">
        <v>3</v>
      </c>
      <c r="B277" t="s">
        <v>6</v>
      </c>
      <c r="C277" s="3">
        <v>1</v>
      </c>
      <c r="D277" s="3">
        <v>2</v>
      </c>
      <c r="E277" s="3">
        <v>1</v>
      </c>
      <c r="F277" s="3">
        <v>1</v>
      </c>
      <c r="G277" s="3">
        <v>5</v>
      </c>
      <c r="H277" s="3">
        <v>4</v>
      </c>
      <c r="I277" s="2">
        <v>2.75</v>
      </c>
      <c r="J277" s="3">
        <v>3</v>
      </c>
      <c r="K277" s="3">
        <v>6</v>
      </c>
      <c r="L277" s="3">
        <v>5</v>
      </c>
      <c r="M277" s="3">
        <v>5</v>
      </c>
      <c r="N277" s="2">
        <v>4.75</v>
      </c>
      <c r="O277" s="3">
        <v>5</v>
      </c>
      <c r="P277" s="3">
        <v>2</v>
      </c>
      <c r="Q277" s="1">
        <v>3.5</v>
      </c>
    </row>
    <row r="278" spans="1:17" x14ac:dyDescent="0.35">
      <c r="A278" t="s">
        <v>5</v>
      </c>
      <c r="B278" t="s">
        <v>6</v>
      </c>
      <c r="C278" s="3">
        <v>0</v>
      </c>
      <c r="D278" s="3">
        <v>2</v>
      </c>
      <c r="E278" s="3">
        <v>1</v>
      </c>
      <c r="F278" s="3">
        <v>4</v>
      </c>
      <c r="G278" s="3">
        <v>1</v>
      </c>
      <c r="H278" s="3">
        <v>1</v>
      </c>
      <c r="I278" s="2">
        <v>1.75</v>
      </c>
      <c r="J278" s="3">
        <v>1</v>
      </c>
      <c r="K278" s="3">
        <v>7</v>
      </c>
      <c r="L278" s="3">
        <v>1</v>
      </c>
      <c r="M278" s="3">
        <v>2</v>
      </c>
      <c r="N278" s="2">
        <v>2.75</v>
      </c>
      <c r="O278" s="3">
        <v>1</v>
      </c>
      <c r="P278" s="3">
        <v>1</v>
      </c>
      <c r="Q278" s="1">
        <v>1</v>
      </c>
    </row>
    <row r="279" spans="1:17" x14ac:dyDescent="0.35">
      <c r="A279" t="s">
        <v>5</v>
      </c>
      <c r="B279" t="s">
        <v>4</v>
      </c>
      <c r="C279" s="3">
        <v>0</v>
      </c>
      <c r="D279" s="3">
        <v>3</v>
      </c>
      <c r="E279" s="3">
        <v>1</v>
      </c>
      <c r="F279" s="3">
        <v>1</v>
      </c>
      <c r="G279" s="3">
        <v>1</v>
      </c>
      <c r="H279" s="3">
        <v>2</v>
      </c>
      <c r="I279" s="2">
        <v>1.25</v>
      </c>
      <c r="J279" s="3">
        <v>2</v>
      </c>
      <c r="K279" s="3">
        <v>7</v>
      </c>
      <c r="L279" s="3">
        <v>6</v>
      </c>
      <c r="M279" s="3">
        <v>6</v>
      </c>
      <c r="N279" s="2">
        <v>5.25</v>
      </c>
      <c r="O279" s="3">
        <v>1</v>
      </c>
      <c r="P279" s="3">
        <v>1</v>
      </c>
      <c r="Q279" s="1">
        <v>1</v>
      </c>
    </row>
    <row r="280" spans="1:17" x14ac:dyDescent="0.35">
      <c r="A280" t="s">
        <v>5</v>
      </c>
      <c r="B280" t="s">
        <v>4</v>
      </c>
      <c r="C280" s="3">
        <v>0</v>
      </c>
      <c r="D280" s="3">
        <v>3</v>
      </c>
      <c r="E280" s="3">
        <v>2</v>
      </c>
      <c r="F280" s="3">
        <v>5</v>
      </c>
      <c r="G280" s="3">
        <v>3</v>
      </c>
      <c r="H280" s="3">
        <v>5</v>
      </c>
      <c r="I280" s="2">
        <v>3.75</v>
      </c>
      <c r="J280" s="3">
        <v>4</v>
      </c>
      <c r="K280" s="3">
        <v>6</v>
      </c>
      <c r="L280" s="3">
        <v>6</v>
      </c>
      <c r="M280" s="3">
        <v>6</v>
      </c>
      <c r="N280" s="2">
        <v>5.5</v>
      </c>
      <c r="O280" s="3">
        <v>3</v>
      </c>
      <c r="P280" s="3">
        <v>2</v>
      </c>
      <c r="Q280" s="1">
        <v>2.5</v>
      </c>
    </row>
    <row r="281" spans="1:17" x14ac:dyDescent="0.35">
      <c r="A281" t="s">
        <v>5</v>
      </c>
      <c r="B281" t="s">
        <v>6</v>
      </c>
      <c r="C281" s="3">
        <v>0</v>
      </c>
      <c r="D281" s="3">
        <v>2</v>
      </c>
      <c r="E281" s="3">
        <v>1</v>
      </c>
      <c r="F281" s="3">
        <v>1</v>
      </c>
      <c r="G281" s="3">
        <v>3</v>
      </c>
      <c r="H281" s="3">
        <v>2</v>
      </c>
      <c r="I281" s="2">
        <v>1.75</v>
      </c>
      <c r="J281" s="3">
        <v>1</v>
      </c>
      <c r="K281" s="3">
        <v>4</v>
      </c>
      <c r="L281" s="3">
        <v>7</v>
      </c>
      <c r="M281" s="3">
        <v>7</v>
      </c>
      <c r="N281" s="2">
        <v>4.75</v>
      </c>
      <c r="O281" s="3">
        <v>1</v>
      </c>
      <c r="P281" s="3">
        <v>2</v>
      </c>
      <c r="Q281" s="1">
        <v>1.5</v>
      </c>
    </row>
    <row r="282" spans="1:17" x14ac:dyDescent="0.35">
      <c r="A282" t="s">
        <v>5</v>
      </c>
      <c r="B282" t="s">
        <v>7</v>
      </c>
      <c r="C282" s="3">
        <v>0</v>
      </c>
      <c r="D282" s="3">
        <v>4</v>
      </c>
      <c r="E282" s="3">
        <v>1</v>
      </c>
      <c r="F282" s="3">
        <v>1</v>
      </c>
      <c r="G282" s="3">
        <v>1</v>
      </c>
      <c r="H282" s="3">
        <v>1</v>
      </c>
      <c r="I282" s="2">
        <v>1</v>
      </c>
      <c r="J282" s="3">
        <v>3</v>
      </c>
      <c r="K282" s="3">
        <v>4</v>
      </c>
      <c r="L282" s="3">
        <v>3</v>
      </c>
      <c r="M282" s="3">
        <v>3</v>
      </c>
      <c r="N282" s="2">
        <v>3.25</v>
      </c>
      <c r="O282" s="3">
        <v>2</v>
      </c>
      <c r="P282" s="3">
        <v>2</v>
      </c>
      <c r="Q282" s="1">
        <v>2</v>
      </c>
    </row>
    <row r="283" spans="1:17" x14ac:dyDescent="0.35">
      <c r="A283" t="s">
        <v>3</v>
      </c>
      <c r="B283" t="s">
        <v>6</v>
      </c>
      <c r="C283" s="3">
        <v>1</v>
      </c>
      <c r="D283" s="3">
        <v>2</v>
      </c>
      <c r="E283" s="3">
        <v>2</v>
      </c>
      <c r="F283" s="3">
        <v>2</v>
      </c>
      <c r="G283" s="3">
        <v>2</v>
      </c>
      <c r="H283" s="3">
        <v>2</v>
      </c>
      <c r="I283" s="2">
        <v>2</v>
      </c>
      <c r="J283" s="3">
        <v>4</v>
      </c>
      <c r="K283" s="3">
        <v>4</v>
      </c>
      <c r="L283" s="3">
        <v>3</v>
      </c>
      <c r="M283" s="3">
        <v>3</v>
      </c>
      <c r="N283" s="2">
        <v>3.5</v>
      </c>
      <c r="O283" s="3">
        <v>4</v>
      </c>
      <c r="P283" s="3">
        <v>1</v>
      </c>
      <c r="Q283" s="1">
        <v>2.5</v>
      </c>
    </row>
    <row r="284" spans="1:17" x14ac:dyDescent="0.35">
      <c r="A284" t="s">
        <v>5</v>
      </c>
      <c r="B284" t="s">
        <v>4</v>
      </c>
      <c r="C284" s="3">
        <v>0</v>
      </c>
      <c r="D284" s="3">
        <v>4</v>
      </c>
      <c r="E284" s="3">
        <v>1</v>
      </c>
      <c r="F284" s="3">
        <v>1</v>
      </c>
      <c r="G284" s="3">
        <v>1</v>
      </c>
      <c r="H284" s="3">
        <v>1</v>
      </c>
      <c r="I284" s="2">
        <v>1</v>
      </c>
      <c r="J284" s="3">
        <v>1</v>
      </c>
      <c r="K284" s="3">
        <v>1</v>
      </c>
      <c r="L284" s="3">
        <v>4</v>
      </c>
      <c r="M284" s="3">
        <v>5</v>
      </c>
      <c r="N284" s="2">
        <v>2.75</v>
      </c>
      <c r="O284" s="3">
        <v>1</v>
      </c>
      <c r="P284" s="3">
        <v>1</v>
      </c>
      <c r="Q284" s="1">
        <v>1</v>
      </c>
    </row>
    <row r="285" spans="1:17" x14ac:dyDescent="0.35">
      <c r="A285" t="s">
        <v>3</v>
      </c>
      <c r="B285" t="s">
        <v>4</v>
      </c>
      <c r="C285" s="3">
        <v>1</v>
      </c>
      <c r="D285" s="3">
        <v>4</v>
      </c>
      <c r="E285" s="3">
        <v>1</v>
      </c>
      <c r="F285" s="3">
        <v>1</v>
      </c>
      <c r="G285" s="3">
        <v>1</v>
      </c>
      <c r="H285" s="3">
        <v>1</v>
      </c>
      <c r="I285" s="2">
        <v>1</v>
      </c>
      <c r="J285" s="3">
        <v>1</v>
      </c>
      <c r="K285" s="3">
        <v>1</v>
      </c>
      <c r="L285" s="3">
        <v>1</v>
      </c>
      <c r="M285" s="3">
        <v>1</v>
      </c>
      <c r="N285" s="2">
        <v>1</v>
      </c>
      <c r="O285" s="3">
        <v>1</v>
      </c>
      <c r="P285" s="3">
        <v>1</v>
      </c>
      <c r="Q285" s="1">
        <v>1</v>
      </c>
    </row>
    <row r="286" spans="1:17" x14ac:dyDescent="0.35">
      <c r="A286" t="s">
        <v>3</v>
      </c>
      <c r="B286" t="s">
        <v>4</v>
      </c>
      <c r="C286" s="3">
        <v>1</v>
      </c>
      <c r="D286" s="3">
        <v>3</v>
      </c>
      <c r="E286" s="3">
        <v>4</v>
      </c>
      <c r="F286" s="3">
        <v>4</v>
      </c>
      <c r="G286" s="3">
        <v>6</v>
      </c>
      <c r="H286" s="3">
        <v>6</v>
      </c>
      <c r="I286" s="2">
        <v>5</v>
      </c>
      <c r="J286" s="3">
        <v>7</v>
      </c>
      <c r="K286" s="3">
        <v>7</v>
      </c>
      <c r="L286" s="3">
        <v>5</v>
      </c>
      <c r="M286" s="3">
        <v>7</v>
      </c>
      <c r="N286" s="2">
        <v>6.5</v>
      </c>
      <c r="O286" s="3">
        <v>4</v>
      </c>
      <c r="P286" s="3">
        <v>7</v>
      </c>
      <c r="Q286" s="1">
        <v>5.5</v>
      </c>
    </row>
    <row r="287" spans="1:17" x14ac:dyDescent="0.35">
      <c r="A287" t="s">
        <v>3</v>
      </c>
      <c r="B287" t="s">
        <v>6</v>
      </c>
      <c r="C287" s="3">
        <v>1</v>
      </c>
      <c r="D287" s="3">
        <v>1</v>
      </c>
      <c r="E287" s="3">
        <v>4</v>
      </c>
      <c r="F287" s="3">
        <v>2</v>
      </c>
      <c r="G287" s="3">
        <v>1</v>
      </c>
      <c r="H287" s="3">
        <v>3</v>
      </c>
      <c r="I287" s="2">
        <v>2.5</v>
      </c>
      <c r="J287" s="3">
        <v>3</v>
      </c>
      <c r="K287" s="3">
        <v>5</v>
      </c>
      <c r="L287" s="3">
        <v>5</v>
      </c>
      <c r="M287" s="3">
        <v>6</v>
      </c>
      <c r="N287" s="2">
        <v>4.75</v>
      </c>
      <c r="O287" s="3">
        <v>2</v>
      </c>
      <c r="P287" s="3">
        <v>2</v>
      </c>
      <c r="Q287" s="1">
        <v>2</v>
      </c>
    </row>
    <row r="288" spans="1:17" x14ac:dyDescent="0.35">
      <c r="A288" t="s">
        <v>5</v>
      </c>
      <c r="B288" t="s">
        <v>6</v>
      </c>
      <c r="C288" s="3">
        <v>0</v>
      </c>
      <c r="D288" s="3">
        <v>3</v>
      </c>
      <c r="E288" s="3">
        <v>1</v>
      </c>
      <c r="F288" s="3">
        <v>1</v>
      </c>
      <c r="G288" s="3">
        <v>4</v>
      </c>
      <c r="H288" s="3">
        <v>1</v>
      </c>
      <c r="I288" s="2">
        <v>1.75</v>
      </c>
      <c r="J288" s="3">
        <v>1</v>
      </c>
      <c r="K288" s="3">
        <v>7</v>
      </c>
      <c r="L288" s="3">
        <v>7</v>
      </c>
      <c r="M288" s="3">
        <v>7</v>
      </c>
      <c r="N288" s="2">
        <v>5.5</v>
      </c>
      <c r="O288" s="3">
        <v>2</v>
      </c>
      <c r="P288" s="3">
        <v>1</v>
      </c>
      <c r="Q288" s="1">
        <v>1.5</v>
      </c>
    </row>
    <row r="289" spans="1:17" x14ac:dyDescent="0.35">
      <c r="A289" t="s">
        <v>5</v>
      </c>
      <c r="B289" t="s">
        <v>4</v>
      </c>
      <c r="C289" s="3">
        <v>0</v>
      </c>
      <c r="D289" s="3">
        <v>4</v>
      </c>
      <c r="E289" s="3">
        <v>1</v>
      </c>
      <c r="F289" s="3">
        <v>1</v>
      </c>
      <c r="G289" s="3">
        <v>1</v>
      </c>
      <c r="H289" s="3">
        <v>1</v>
      </c>
      <c r="I289" s="2">
        <v>1</v>
      </c>
      <c r="J289" s="3">
        <v>1</v>
      </c>
      <c r="K289" s="3">
        <v>1</v>
      </c>
      <c r="L289" s="3">
        <v>3</v>
      </c>
      <c r="M289" s="3">
        <v>1</v>
      </c>
      <c r="N289" s="2">
        <v>1.5</v>
      </c>
      <c r="O289" s="3">
        <v>1</v>
      </c>
      <c r="P289" s="3">
        <v>1</v>
      </c>
      <c r="Q289" s="1">
        <v>1</v>
      </c>
    </row>
    <row r="290" spans="1:17" x14ac:dyDescent="0.35">
      <c r="A290" t="s">
        <v>5</v>
      </c>
      <c r="B290" t="s">
        <v>4</v>
      </c>
      <c r="C290" s="3">
        <v>0</v>
      </c>
      <c r="D290" s="3">
        <v>2</v>
      </c>
      <c r="E290" s="3">
        <v>1</v>
      </c>
      <c r="F290" s="3">
        <v>1</v>
      </c>
      <c r="G290" s="3">
        <v>1</v>
      </c>
      <c r="H290" s="3">
        <v>1</v>
      </c>
      <c r="I290" s="2">
        <v>1</v>
      </c>
      <c r="J290" s="3">
        <v>2</v>
      </c>
      <c r="K290" s="3">
        <v>5</v>
      </c>
      <c r="L290" s="3">
        <v>6</v>
      </c>
      <c r="M290" s="3">
        <v>6</v>
      </c>
      <c r="N290" s="2">
        <v>4.75</v>
      </c>
      <c r="O290" s="3">
        <v>2</v>
      </c>
      <c r="P290" s="3">
        <v>6</v>
      </c>
      <c r="Q290" s="1">
        <v>4</v>
      </c>
    </row>
    <row r="291" spans="1:17" x14ac:dyDescent="0.35">
      <c r="A291" t="s">
        <v>3</v>
      </c>
      <c r="B291" t="s">
        <v>6</v>
      </c>
      <c r="C291" s="3">
        <v>1</v>
      </c>
      <c r="D291" s="3">
        <v>2</v>
      </c>
      <c r="E291" s="3">
        <v>2</v>
      </c>
      <c r="F291" s="3">
        <v>5</v>
      </c>
      <c r="G291" s="3">
        <v>2</v>
      </c>
      <c r="H291" s="3">
        <v>3</v>
      </c>
      <c r="I291" s="2">
        <v>3</v>
      </c>
      <c r="J291" s="3">
        <v>5</v>
      </c>
      <c r="K291" s="3">
        <v>4</v>
      </c>
      <c r="L291" s="3">
        <v>7</v>
      </c>
      <c r="M291" s="3">
        <v>7</v>
      </c>
      <c r="N291" s="2">
        <v>5.75</v>
      </c>
      <c r="O291" s="3">
        <v>4</v>
      </c>
      <c r="P291" s="3">
        <v>3</v>
      </c>
      <c r="Q291" s="1">
        <v>3.5</v>
      </c>
    </row>
    <row r="292" spans="1:17" x14ac:dyDescent="0.35">
      <c r="A292" t="s">
        <v>5</v>
      </c>
      <c r="B292" t="s">
        <v>6</v>
      </c>
      <c r="C292" s="3">
        <v>0</v>
      </c>
      <c r="D292" s="3">
        <v>2</v>
      </c>
      <c r="E292" s="3">
        <v>1</v>
      </c>
      <c r="F292" s="3">
        <v>2</v>
      </c>
      <c r="G292" s="3">
        <v>3</v>
      </c>
      <c r="H292" s="3">
        <v>2</v>
      </c>
      <c r="I292" s="2">
        <v>2</v>
      </c>
      <c r="J292" s="3">
        <v>1</v>
      </c>
      <c r="K292" s="3">
        <v>2</v>
      </c>
      <c r="L292" s="3">
        <v>4</v>
      </c>
      <c r="M292" s="3">
        <v>1</v>
      </c>
      <c r="N292" s="2">
        <v>2</v>
      </c>
      <c r="O292" s="3">
        <v>1</v>
      </c>
      <c r="P292" s="3">
        <v>2</v>
      </c>
      <c r="Q292" s="1">
        <v>1.5</v>
      </c>
    </row>
    <row r="293" spans="1:17" x14ac:dyDescent="0.35">
      <c r="A293" t="s">
        <v>3</v>
      </c>
      <c r="B293" t="s">
        <v>4</v>
      </c>
      <c r="C293" s="3">
        <v>1</v>
      </c>
      <c r="D293" s="3">
        <v>4</v>
      </c>
      <c r="E293" s="3">
        <v>1</v>
      </c>
      <c r="F293" s="3">
        <v>3</v>
      </c>
      <c r="G293" s="3">
        <v>2</v>
      </c>
      <c r="H293" s="3">
        <v>3</v>
      </c>
      <c r="I293" s="2">
        <v>2.25</v>
      </c>
      <c r="J293" s="3">
        <v>3</v>
      </c>
      <c r="K293" s="3">
        <v>6</v>
      </c>
      <c r="L293" s="3">
        <v>5</v>
      </c>
      <c r="M293" s="3">
        <v>6</v>
      </c>
      <c r="N293" s="2">
        <v>5</v>
      </c>
      <c r="O293" s="3">
        <v>2</v>
      </c>
      <c r="P293" s="3">
        <v>1</v>
      </c>
      <c r="Q293" s="1">
        <v>1.5</v>
      </c>
    </row>
    <row r="294" spans="1:17" x14ac:dyDescent="0.35">
      <c r="A294" t="s">
        <v>5</v>
      </c>
      <c r="B294" t="s">
        <v>4</v>
      </c>
      <c r="C294" s="3">
        <v>0</v>
      </c>
      <c r="D294" s="3">
        <v>4</v>
      </c>
      <c r="E294" s="3">
        <v>1</v>
      </c>
      <c r="F294" s="3">
        <v>1</v>
      </c>
      <c r="G294" s="3">
        <v>2</v>
      </c>
      <c r="H294" s="3">
        <v>1</v>
      </c>
      <c r="I294" s="2">
        <v>1.25</v>
      </c>
      <c r="J294" s="3">
        <v>2</v>
      </c>
      <c r="K294" s="3">
        <v>7</v>
      </c>
      <c r="L294" s="3">
        <v>5</v>
      </c>
      <c r="M294" s="3">
        <v>5</v>
      </c>
      <c r="N294" s="2">
        <v>4.75</v>
      </c>
      <c r="O294" s="3">
        <v>2</v>
      </c>
      <c r="P294" s="3">
        <v>1</v>
      </c>
      <c r="Q294" s="1">
        <v>1.5</v>
      </c>
    </row>
    <row r="295" spans="1:17" x14ac:dyDescent="0.35">
      <c r="A295" t="s">
        <v>3</v>
      </c>
      <c r="B295" t="s">
        <v>4</v>
      </c>
      <c r="C295" s="3">
        <v>1</v>
      </c>
      <c r="D295" s="3">
        <v>4</v>
      </c>
      <c r="E295" s="3">
        <v>3</v>
      </c>
      <c r="F295" s="3">
        <v>3</v>
      </c>
      <c r="G295" s="3">
        <v>3</v>
      </c>
      <c r="H295" s="3">
        <v>2</v>
      </c>
      <c r="I295" s="2">
        <v>2.75</v>
      </c>
      <c r="J295" s="3">
        <v>3</v>
      </c>
      <c r="K295" s="3">
        <v>5</v>
      </c>
      <c r="L295" s="3">
        <v>3</v>
      </c>
      <c r="M295" s="3">
        <v>4</v>
      </c>
      <c r="N295" s="2">
        <v>3.75</v>
      </c>
      <c r="O295" s="3">
        <v>4</v>
      </c>
      <c r="P295" s="3">
        <v>1</v>
      </c>
      <c r="Q295" s="1">
        <v>2.5</v>
      </c>
    </row>
    <row r="296" spans="1:17" x14ac:dyDescent="0.35">
      <c r="A296" t="s">
        <v>5</v>
      </c>
      <c r="B296" t="s">
        <v>4</v>
      </c>
      <c r="C296" s="3">
        <v>0</v>
      </c>
      <c r="D296" s="3">
        <v>4</v>
      </c>
      <c r="E296" s="3">
        <v>1</v>
      </c>
      <c r="F296" s="3">
        <v>1</v>
      </c>
      <c r="G296" s="3">
        <v>1</v>
      </c>
      <c r="H296" s="3">
        <v>1</v>
      </c>
      <c r="I296" s="2">
        <v>1</v>
      </c>
      <c r="J296" s="3">
        <v>3</v>
      </c>
      <c r="K296" s="3">
        <v>6</v>
      </c>
      <c r="L296" s="3">
        <v>6</v>
      </c>
      <c r="M296" s="3">
        <v>6</v>
      </c>
      <c r="N296" s="2">
        <v>5.25</v>
      </c>
      <c r="O296" s="3">
        <v>1</v>
      </c>
      <c r="P296" s="3">
        <v>2</v>
      </c>
      <c r="Q296" s="1">
        <v>1.5</v>
      </c>
    </row>
    <row r="297" spans="1:17" x14ac:dyDescent="0.35">
      <c r="A297" t="s">
        <v>3</v>
      </c>
      <c r="B297" t="s">
        <v>6</v>
      </c>
      <c r="C297" s="3">
        <v>1</v>
      </c>
      <c r="D297" s="3">
        <v>2</v>
      </c>
      <c r="E297" s="3">
        <v>4</v>
      </c>
      <c r="F297" s="3">
        <v>4</v>
      </c>
      <c r="G297" s="3">
        <v>4</v>
      </c>
      <c r="H297" s="3">
        <v>5</v>
      </c>
      <c r="I297" s="2">
        <v>4.25</v>
      </c>
      <c r="J297" s="3">
        <v>7</v>
      </c>
      <c r="K297" s="3">
        <v>6</v>
      </c>
      <c r="L297" s="3">
        <v>2</v>
      </c>
      <c r="M297" s="3">
        <v>3</v>
      </c>
      <c r="N297" s="2">
        <v>4.5</v>
      </c>
      <c r="O297" s="3">
        <v>5</v>
      </c>
      <c r="P297" s="3">
        <v>5</v>
      </c>
      <c r="Q297" s="1">
        <v>5</v>
      </c>
    </row>
    <row r="298" spans="1:17" x14ac:dyDescent="0.35">
      <c r="A298" t="s">
        <v>3</v>
      </c>
      <c r="B298" t="s">
        <v>4</v>
      </c>
      <c r="C298" s="3">
        <v>1</v>
      </c>
      <c r="D298" s="3">
        <v>4</v>
      </c>
      <c r="E298" s="3">
        <v>1</v>
      </c>
      <c r="F298" s="3">
        <v>1</v>
      </c>
      <c r="G298" s="3">
        <v>1</v>
      </c>
      <c r="H298" s="3">
        <v>1</v>
      </c>
      <c r="I298" s="2">
        <v>1</v>
      </c>
      <c r="J298" s="3">
        <v>1</v>
      </c>
      <c r="K298" s="3">
        <v>7</v>
      </c>
      <c r="L298" s="3">
        <v>7</v>
      </c>
      <c r="M298" s="3">
        <v>7</v>
      </c>
      <c r="N298" s="2">
        <v>5.5</v>
      </c>
      <c r="O298" s="3">
        <v>1</v>
      </c>
      <c r="P298" s="3">
        <v>1</v>
      </c>
      <c r="Q298" s="1">
        <v>1</v>
      </c>
    </row>
    <row r="299" spans="1:17" x14ac:dyDescent="0.35">
      <c r="A299" t="s">
        <v>3</v>
      </c>
      <c r="B299" t="s">
        <v>4</v>
      </c>
      <c r="C299" s="3">
        <v>1</v>
      </c>
      <c r="D299" s="3">
        <v>3</v>
      </c>
      <c r="E299" s="3">
        <v>2</v>
      </c>
      <c r="F299" s="3">
        <v>2</v>
      </c>
      <c r="G299" s="3">
        <v>1</v>
      </c>
      <c r="H299" s="3">
        <v>1</v>
      </c>
      <c r="I299" s="2">
        <v>1.5</v>
      </c>
      <c r="J299" s="3">
        <v>2</v>
      </c>
      <c r="K299" s="3">
        <v>3</v>
      </c>
      <c r="L299" s="3">
        <v>3</v>
      </c>
      <c r="M299" s="3">
        <v>7</v>
      </c>
      <c r="N299" s="2">
        <v>3.75</v>
      </c>
      <c r="O299" s="3">
        <v>7</v>
      </c>
      <c r="P299" s="3">
        <v>1</v>
      </c>
      <c r="Q299" s="1">
        <v>4</v>
      </c>
    </row>
    <row r="300" spans="1:17" x14ac:dyDescent="0.35">
      <c r="A300" t="s">
        <v>3</v>
      </c>
      <c r="B300" t="s">
        <v>4</v>
      </c>
      <c r="C300" s="3">
        <v>1</v>
      </c>
      <c r="D300" s="3">
        <v>4</v>
      </c>
      <c r="E300" s="3">
        <v>1</v>
      </c>
      <c r="F300" s="3">
        <v>1</v>
      </c>
      <c r="G300" s="3">
        <v>1</v>
      </c>
      <c r="H300" s="3">
        <v>1</v>
      </c>
      <c r="I300" s="2">
        <v>1</v>
      </c>
      <c r="J300" s="3">
        <v>1</v>
      </c>
      <c r="K300" s="3">
        <v>7</v>
      </c>
      <c r="L300" s="3">
        <v>1</v>
      </c>
      <c r="M300" s="3">
        <v>2</v>
      </c>
      <c r="N300" s="2">
        <v>2.75</v>
      </c>
      <c r="O300" s="3">
        <v>1</v>
      </c>
      <c r="P300" s="3">
        <v>6</v>
      </c>
      <c r="Q300" s="1">
        <v>3.5</v>
      </c>
    </row>
    <row r="301" spans="1:17" x14ac:dyDescent="0.35">
      <c r="A301" t="s">
        <v>3</v>
      </c>
      <c r="B301" t="s">
        <v>4</v>
      </c>
      <c r="C301" s="3">
        <v>1</v>
      </c>
      <c r="D301" s="3">
        <v>4</v>
      </c>
      <c r="E301" s="3">
        <v>2</v>
      </c>
      <c r="F301" s="3">
        <v>3</v>
      </c>
      <c r="G301" s="3">
        <v>2</v>
      </c>
      <c r="H301" s="3">
        <v>2</v>
      </c>
      <c r="I301" s="2">
        <v>2.25</v>
      </c>
      <c r="J301" s="3">
        <v>3</v>
      </c>
      <c r="K301" s="3">
        <v>5</v>
      </c>
      <c r="L301" s="3">
        <v>6</v>
      </c>
      <c r="M301" s="3">
        <v>5</v>
      </c>
      <c r="N301" s="2">
        <v>4.75</v>
      </c>
      <c r="O301" s="3">
        <v>2</v>
      </c>
      <c r="P301" s="3">
        <v>2</v>
      </c>
      <c r="Q301" s="1">
        <v>2</v>
      </c>
    </row>
    <row r="302" spans="1:17" x14ac:dyDescent="0.35">
      <c r="A302" t="s">
        <v>3</v>
      </c>
      <c r="B302" t="s">
        <v>4</v>
      </c>
      <c r="C302" s="3">
        <v>1</v>
      </c>
      <c r="D302" s="3">
        <v>4</v>
      </c>
      <c r="E302" s="3">
        <v>2</v>
      </c>
      <c r="F302" s="3">
        <v>2</v>
      </c>
      <c r="G302" s="3">
        <v>2</v>
      </c>
      <c r="H302" s="3">
        <v>3</v>
      </c>
      <c r="I302" s="2">
        <v>2.25</v>
      </c>
      <c r="J302" s="3">
        <v>3</v>
      </c>
      <c r="K302" s="3">
        <v>7</v>
      </c>
      <c r="L302" s="3">
        <v>6</v>
      </c>
      <c r="M302" s="3">
        <v>6</v>
      </c>
      <c r="N302" s="2">
        <v>5.5</v>
      </c>
      <c r="O302" s="3">
        <v>2</v>
      </c>
      <c r="P302" s="3">
        <v>2</v>
      </c>
      <c r="Q302" s="1">
        <v>2</v>
      </c>
    </row>
    <row r="303" spans="1:17" x14ac:dyDescent="0.35">
      <c r="A303" t="s">
        <v>5</v>
      </c>
      <c r="B303" t="s">
        <v>4</v>
      </c>
      <c r="C303" s="3">
        <v>0</v>
      </c>
      <c r="D303" s="3">
        <v>3</v>
      </c>
      <c r="E303" s="3">
        <v>1</v>
      </c>
      <c r="F303" s="3">
        <v>1</v>
      </c>
      <c r="G303" s="3">
        <v>1</v>
      </c>
      <c r="H303" s="3">
        <v>1</v>
      </c>
      <c r="I303" s="2">
        <v>1</v>
      </c>
      <c r="J303" s="3">
        <v>1</v>
      </c>
      <c r="K303" s="3">
        <v>3</v>
      </c>
      <c r="L303" s="3">
        <v>5</v>
      </c>
      <c r="M303" s="3">
        <v>5</v>
      </c>
      <c r="N303" s="2">
        <v>3.5</v>
      </c>
      <c r="O303" s="3">
        <v>7</v>
      </c>
      <c r="P303" s="3">
        <v>5</v>
      </c>
      <c r="Q303" s="1">
        <v>6</v>
      </c>
    </row>
    <row r="304" spans="1:17" x14ac:dyDescent="0.35">
      <c r="A304" t="s">
        <v>3</v>
      </c>
      <c r="B304" t="s">
        <v>4</v>
      </c>
      <c r="C304" s="3">
        <v>1</v>
      </c>
      <c r="D304" s="3">
        <v>4</v>
      </c>
      <c r="E304" s="3">
        <v>1</v>
      </c>
      <c r="F304" s="3">
        <v>1</v>
      </c>
      <c r="G304" s="3">
        <v>1</v>
      </c>
      <c r="H304" s="3">
        <v>1</v>
      </c>
      <c r="I304" s="2">
        <v>1</v>
      </c>
      <c r="J304" s="3">
        <v>1</v>
      </c>
      <c r="K304" s="3">
        <v>6</v>
      </c>
      <c r="L304" s="3">
        <v>3</v>
      </c>
      <c r="M304" s="3">
        <v>3</v>
      </c>
      <c r="N304" s="2">
        <v>3.25</v>
      </c>
      <c r="O304" s="3">
        <v>1</v>
      </c>
      <c r="P304" s="3">
        <v>1</v>
      </c>
      <c r="Q304" s="1">
        <v>1</v>
      </c>
    </row>
    <row r="305" spans="1:17" x14ac:dyDescent="0.35">
      <c r="A305" t="s">
        <v>5</v>
      </c>
      <c r="B305" t="s">
        <v>7</v>
      </c>
      <c r="C305" s="3">
        <v>0</v>
      </c>
      <c r="D305" s="3">
        <v>4</v>
      </c>
      <c r="E305" s="3">
        <v>1</v>
      </c>
      <c r="F305" s="3">
        <v>2</v>
      </c>
      <c r="G305" s="3">
        <v>2</v>
      </c>
      <c r="H305" s="3">
        <v>2</v>
      </c>
      <c r="I305" s="2">
        <v>1.75</v>
      </c>
      <c r="J305" s="3">
        <v>2</v>
      </c>
      <c r="K305" s="3">
        <v>6</v>
      </c>
      <c r="L305" s="3">
        <v>4</v>
      </c>
      <c r="M305" s="3">
        <v>5</v>
      </c>
      <c r="N305" s="2">
        <v>4.25</v>
      </c>
      <c r="O305" s="3">
        <v>2</v>
      </c>
      <c r="P305" s="3">
        <v>1</v>
      </c>
      <c r="Q305" s="1">
        <v>1.5</v>
      </c>
    </row>
    <row r="306" spans="1:17" x14ac:dyDescent="0.35">
      <c r="A306" t="s">
        <v>3</v>
      </c>
      <c r="B306" t="s">
        <v>4</v>
      </c>
      <c r="C306" s="3">
        <v>1</v>
      </c>
      <c r="D306" s="3">
        <v>3</v>
      </c>
      <c r="E306" s="3">
        <v>1</v>
      </c>
      <c r="F306" s="3">
        <v>6</v>
      </c>
      <c r="G306" s="3">
        <v>1</v>
      </c>
      <c r="H306" s="3">
        <v>1</v>
      </c>
      <c r="I306" s="2">
        <v>2.25</v>
      </c>
      <c r="J306" s="3">
        <v>2</v>
      </c>
      <c r="K306" s="3">
        <v>4</v>
      </c>
      <c r="L306" s="3">
        <v>2</v>
      </c>
      <c r="M306" s="3">
        <v>2</v>
      </c>
      <c r="N306" s="2">
        <v>2.5</v>
      </c>
      <c r="O306" s="3">
        <v>4</v>
      </c>
      <c r="P306" s="3">
        <v>3</v>
      </c>
      <c r="Q306" s="1">
        <v>3.5</v>
      </c>
    </row>
    <row r="307" spans="1:17" x14ac:dyDescent="0.35">
      <c r="A307" t="s">
        <v>3</v>
      </c>
      <c r="B307" t="s">
        <v>4</v>
      </c>
      <c r="C307" s="3">
        <v>1</v>
      </c>
      <c r="D307" s="3">
        <v>4</v>
      </c>
      <c r="E307" s="3">
        <v>5</v>
      </c>
      <c r="F307" s="3">
        <v>4</v>
      </c>
      <c r="G307" s="3">
        <v>2</v>
      </c>
      <c r="H307" s="3">
        <v>2</v>
      </c>
      <c r="I307" s="2">
        <v>3.25</v>
      </c>
      <c r="J307" s="3">
        <v>2</v>
      </c>
      <c r="K307" s="3">
        <v>6</v>
      </c>
      <c r="L307" s="3">
        <v>6</v>
      </c>
      <c r="M307" s="3">
        <v>6</v>
      </c>
      <c r="N307" s="2">
        <v>5</v>
      </c>
      <c r="O307" s="3">
        <v>3</v>
      </c>
      <c r="P307" s="3">
        <v>5</v>
      </c>
      <c r="Q307" s="1">
        <v>4</v>
      </c>
    </row>
    <row r="308" spans="1:17" x14ac:dyDescent="0.35">
      <c r="A308" t="s">
        <v>5</v>
      </c>
      <c r="B308" t="s">
        <v>6</v>
      </c>
      <c r="C308" s="3">
        <v>0</v>
      </c>
      <c r="D308" s="3">
        <v>2</v>
      </c>
      <c r="E308" s="3">
        <v>1</v>
      </c>
      <c r="F308" s="3">
        <v>1</v>
      </c>
      <c r="G308" s="3">
        <v>1</v>
      </c>
      <c r="H308" s="3">
        <v>1</v>
      </c>
      <c r="I308" s="2">
        <v>1</v>
      </c>
      <c r="J308" s="3">
        <v>6</v>
      </c>
      <c r="K308" s="3">
        <v>1</v>
      </c>
      <c r="L308" s="3">
        <v>1</v>
      </c>
      <c r="M308" s="3">
        <v>4</v>
      </c>
      <c r="N308" s="2">
        <v>3</v>
      </c>
      <c r="O308" s="3">
        <v>4</v>
      </c>
      <c r="P308" s="3">
        <v>1</v>
      </c>
      <c r="Q308" s="1">
        <v>2.5</v>
      </c>
    </row>
    <row r="309" spans="1:17" x14ac:dyDescent="0.35">
      <c r="A309" t="s">
        <v>3</v>
      </c>
      <c r="B309" t="s">
        <v>4</v>
      </c>
      <c r="C309" s="3">
        <v>1</v>
      </c>
      <c r="D309" s="3">
        <v>3</v>
      </c>
      <c r="E309" s="3">
        <v>2</v>
      </c>
      <c r="F309" s="3">
        <v>2</v>
      </c>
      <c r="G309" s="3">
        <v>1</v>
      </c>
      <c r="H309" s="3">
        <v>1</v>
      </c>
      <c r="I309" s="2">
        <v>1.5</v>
      </c>
      <c r="J309" s="3">
        <v>5</v>
      </c>
      <c r="K309" s="3">
        <v>3</v>
      </c>
      <c r="L309" s="3">
        <v>4</v>
      </c>
      <c r="M309" s="3">
        <v>4</v>
      </c>
      <c r="N309" s="2">
        <v>4</v>
      </c>
      <c r="O309" s="3">
        <v>2</v>
      </c>
      <c r="P309" s="3">
        <v>3</v>
      </c>
      <c r="Q309" s="1">
        <v>2.5</v>
      </c>
    </row>
    <row r="310" spans="1:17" x14ac:dyDescent="0.35">
      <c r="A310" t="s">
        <v>5</v>
      </c>
      <c r="B310" t="s">
        <v>4</v>
      </c>
      <c r="C310" s="3">
        <v>0</v>
      </c>
      <c r="D310" s="3">
        <v>4</v>
      </c>
      <c r="E310" s="3">
        <v>1</v>
      </c>
      <c r="F310" s="3">
        <v>1</v>
      </c>
      <c r="G310" s="3">
        <v>1</v>
      </c>
      <c r="H310" s="3">
        <v>2</v>
      </c>
      <c r="I310" s="2">
        <v>1.25</v>
      </c>
      <c r="J310" s="3">
        <v>1</v>
      </c>
      <c r="K310" s="3">
        <v>6</v>
      </c>
      <c r="L310" s="3">
        <v>4</v>
      </c>
      <c r="M310" s="3">
        <v>4</v>
      </c>
      <c r="N310" s="2">
        <v>3.75</v>
      </c>
      <c r="O310" s="3">
        <v>2</v>
      </c>
      <c r="P310" s="3">
        <v>1</v>
      </c>
      <c r="Q310" s="1">
        <v>1.5</v>
      </c>
    </row>
    <row r="311" spans="1:17" x14ac:dyDescent="0.35">
      <c r="A311" t="s">
        <v>3</v>
      </c>
      <c r="B311" t="s">
        <v>4</v>
      </c>
      <c r="C311" s="3">
        <v>1</v>
      </c>
      <c r="D311" s="3">
        <v>3</v>
      </c>
      <c r="E311" s="3">
        <v>4</v>
      </c>
      <c r="F311" s="3">
        <v>4</v>
      </c>
      <c r="G311" s="3">
        <v>4</v>
      </c>
      <c r="H311" s="3">
        <v>4</v>
      </c>
      <c r="I311" s="2">
        <v>4</v>
      </c>
      <c r="J311" s="3">
        <v>5</v>
      </c>
      <c r="K311" s="3">
        <v>5</v>
      </c>
      <c r="L311" s="3">
        <v>4</v>
      </c>
      <c r="M311" s="3">
        <v>4</v>
      </c>
      <c r="N311" s="2">
        <v>4.5</v>
      </c>
      <c r="O311" s="3">
        <v>5</v>
      </c>
      <c r="P311" s="3">
        <v>6</v>
      </c>
      <c r="Q311" s="1">
        <v>5.5</v>
      </c>
    </row>
    <row r="312" spans="1:17" x14ac:dyDescent="0.35">
      <c r="A312" t="s">
        <v>5</v>
      </c>
      <c r="B312" t="s">
        <v>4</v>
      </c>
      <c r="C312" s="3">
        <v>0</v>
      </c>
      <c r="D312" s="3">
        <v>3</v>
      </c>
      <c r="E312" s="3">
        <v>1</v>
      </c>
      <c r="F312" s="3">
        <v>1</v>
      </c>
      <c r="G312" s="3">
        <v>4</v>
      </c>
      <c r="H312" s="3">
        <v>1</v>
      </c>
      <c r="I312" s="2">
        <v>1.75</v>
      </c>
      <c r="J312" s="3">
        <v>1</v>
      </c>
      <c r="K312" s="3">
        <v>1</v>
      </c>
      <c r="L312" s="3">
        <v>5</v>
      </c>
      <c r="M312" s="3">
        <v>4</v>
      </c>
      <c r="N312" s="2">
        <v>2.75</v>
      </c>
      <c r="O312" s="3">
        <v>5</v>
      </c>
      <c r="P312" s="3">
        <v>1</v>
      </c>
      <c r="Q312" s="1">
        <v>3</v>
      </c>
    </row>
    <row r="313" spans="1:17" x14ac:dyDescent="0.35">
      <c r="A313" t="s">
        <v>5</v>
      </c>
      <c r="B313" t="s">
        <v>6</v>
      </c>
      <c r="C313" s="3">
        <v>0</v>
      </c>
      <c r="D313" s="3">
        <v>2</v>
      </c>
      <c r="E313" s="3">
        <v>5</v>
      </c>
      <c r="F313" s="3">
        <v>5</v>
      </c>
      <c r="G313" s="3">
        <v>5</v>
      </c>
      <c r="H313" s="3">
        <v>4</v>
      </c>
      <c r="I313" s="2">
        <v>4.75</v>
      </c>
      <c r="J313" s="3">
        <v>1</v>
      </c>
      <c r="K313" s="3">
        <v>7</v>
      </c>
      <c r="L313" s="3">
        <v>7</v>
      </c>
      <c r="M313" s="3">
        <v>7</v>
      </c>
      <c r="N313" s="2">
        <v>5.5</v>
      </c>
      <c r="O313" s="3">
        <v>7</v>
      </c>
      <c r="P313" s="3">
        <v>5</v>
      </c>
      <c r="Q313" s="1">
        <v>6</v>
      </c>
    </row>
    <row r="314" spans="1:17" x14ac:dyDescent="0.35">
      <c r="A314" t="s">
        <v>5</v>
      </c>
      <c r="B314" t="s">
        <v>6</v>
      </c>
      <c r="C314" s="3">
        <v>0</v>
      </c>
      <c r="D314" s="3">
        <v>3</v>
      </c>
      <c r="E314" s="3">
        <v>2</v>
      </c>
      <c r="F314" s="3">
        <v>4</v>
      </c>
      <c r="G314" s="3">
        <v>2</v>
      </c>
      <c r="H314" s="3">
        <v>1</v>
      </c>
      <c r="I314" s="2">
        <v>2.25</v>
      </c>
      <c r="J314" s="3">
        <v>2</v>
      </c>
      <c r="K314" s="3">
        <v>7</v>
      </c>
      <c r="L314" s="3">
        <v>3</v>
      </c>
      <c r="M314" s="3">
        <v>7</v>
      </c>
      <c r="N314" s="2">
        <v>4.75</v>
      </c>
      <c r="O314" s="3">
        <v>3</v>
      </c>
      <c r="P314" s="3">
        <v>1</v>
      </c>
      <c r="Q314" s="1">
        <v>2</v>
      </c>
    </row>
    <row r="315" spans="1:17" x14ac:dyDescent="0.35">
      <c r="A315" t="s">
        <v>3</v>
      </c>
      <c r="B315" t="s">
        <v>4</v>
      </c>
      <c r="C315" s="3">
        <v>1</v>
      </c>
      <c r="D315" s="3">
        <v>3</v>
      </c>
      <c r="E315" s="3">
        <v>2</v>
      </c>
      <c r="F315" s="3">
        <v>3</v>
      </c>
      <c r="G315" s="3">
        <v>3</v>
      </c>
      <c r="H315" s="3">
        <v>3</v>
      </c>
      <c r="I315" s="2">
        <v>2.75</v>
      </c>
      <c r="J315" s="3">
        <v>2</v>
      </c>
      <c r="K315" s="3">
        <v>7</v>
      </c>
      <c r="L315" s="3">
        <v>3</v>
      </c>
      <c r="M315" s="3">
        <v>6</v>
      </c>
      <c r="N315" s="2">
        <v>4.5</v>
      </c>
      <c r="O315" s="3">
        <v>4</v>
      </c>
      <c r="P315" s="3">
        <v>1</v>
      </c>
      <c r="Q315" s="1">
        <v>2.5</v>
      </c>
    </row>
    <row r="316" spans="1:17" x14ac:dyDescent="0.35">
      <c r="A316" t="s">
        <v>3</v>
      </c>
      <c r="B316" t="s">
        <v>7</v>
      </c>
      <c r="C316" s="3">
        <v>1</v>
      </c>
      <c r="D316" s="3">
        <v>4</v>
      </c>
      <c r="E316" s="3">
        <v>1</v>
      </c>
      <c r="F316" s="3">
        <v>2</v>
      </c>
      <c r="G316" s="3">
        <v>5</v>
      </c>
      <c r="H316" s="3">
        <v>3</v>
      </c>
      <c r="I316" s="2">
        <v>2.75</v>
      </c>
      <c r="J316" s="3">
        <v>2</v>
      </c>
      <c r="K316" s="3">
        <v>6</v>
      </c>
      <c r="L316" s="3">
        <v>2</v>
      </c>
      <c r="M316" s="3">
        <v>5</v>
      </c>
      <c r="N316" s="2">
        <v>3.75</v>
      </c>
      <c r="O316" s="3">
        <v>1</v>
      </c>
      <c r="P316" s="3">
        <v>1</v>
      </c>
      <c r="Q316" s="1">
        <v>1</v>
      </c>
    </row>
    <row r="317" spans="1:17" x14ac:dyDescent="0.35">
      <c r="A317" t="s">
        <v>5</v>
      </c>
      <c r="B317" t="s">
        <v>7</v>
      </c>
      <c r="C317" s="3">
        <v>0</v>
      </c>
      <c r="D317" s="3">
        <v>4</v>
      </c>
      <c r="E317" s="3">
        <v>1</v>
      </c>
      <c r="F317" s="3">
        <v>1</v>
      </c>
      <c r="G317" s="3">
        <v>3</v>
      </c>
      <c r="H317" s="3">
        <v>1</v>
      </c>
      <c r="I317" s="2">
        <v>1.5</v>
      </c>
      <c r="J317" s="3">
        <v>2</v>
      </c>
      <c r="K317" s="3">
        <v>5</v>
      </c>
      <c r="L317" s="3">
        <v>1</v>
      </c>
      <c r="M317" s="3">
        <v>3</v>
      </c>
      <c r="N317" s="2">
        <v>2.75</v>
      </c>
      <c r="O317" s="3">
        <v>3</v>
      </c>
      <c r="P317" s="3">
        <v>1</v>
      </c>
      <c r="Q317" s="1">
        <v>2</v>
      </c>
    </row>
    <row r="318" spans="1:17" x14ac:dyDescent="0.35">
      <c r="A318" t="s">
        <v>5</v>
      </c>
      <c r="B318" t="s">
        <v>4</v>
      </c>
      <c r="C318" s="3">
        <v>0</v>
      </c>
      <c r="D318" s="3">
        <v>4</v>
      </c>
      <c r="E318" s="3">
        <v>2</v>
      </c>
      <c r="F318" s="3">
        <v>3</v>
      </c>
      <c r="G318" s="3">
        <v>2</v>
      </c>
      <c r="H318" s="3">
        <v>1</v>
      </c>
      <c r="I318" s="2">
        <v>2</v>
      </c>
      <c r="J318" s="3">
        <v>3</v>
      </c>
      <c r="K318" s="3">
        <v>5</v>
      </c>
      <c r="L318" s="3">
        <v>5</v>
      </c>
      <c r="M318" s="3">
        <v>6</v>
      </c>
      <c r="N318" s="2">
        <v>4.75</v>
      </c>
      <c r="O318" s="3">
        <v>5</v>
      </c>
      <c r="P318" s="3">
        <v>1</v>
      </c>
      <c r="Q318" s="1">
        <v>3</v>
      </c>
    </row>
    <row r="319" spans="1:17" x14ac:dyDescent="0.35">
      <c r="A319" t="s">
        <v>5</v>
      </c>
      <c r="B319" t="s">
        <v>4</v>
      </c>
      <c r="C319" s="3">
        <v>0</v>
      </c>
      <c r="D319" s="3">
        <v>4</v>
      </c>
      <c r="E319" s="3">
        <v>2</v>
      </c>
      <c r="F319" s="3">
        <v>2</v>
      </c>
      <c r="G319" s="3">
        <v>1</v>
      </c>
      <c r="H319" s="3">
        <v>2</v>
      </c>
      <c r="I319" s="2">
        <v>1.75</v>
      </c>
      <c r="J319" s="3">
        <v>2</v>
      </c>
      <c r="K319" s="3">
        <v>6</v>
      </c>
      <c r="L319" s="3">
        <v>4</v>
      </c>
      <c r="M319" s="3">
        <v>4</v>
      </c>
      <c r="N319" s="2">
        <v>4</v>
      </c>
      <c r="O319" s="3">
        <v>1</v>
      </c>
      <c r="P319" s="3">
        <v>1</v>
      </c>
      <c r="Q319" s="1">
        <v>1</v>
      </c>
    </row>
    <row r="320" spans="1:17" x14ac:dyDescent="0.35">
      <c r="A320" t="s">
        <v>3</v>
      </c>
      <c r="B320" t="s">
        <v>4</v>
      </c>
      <c r="C320" s="3">
        <v>1</v>
      </c>
      <c r="D320" s="3">
        <v>4</v>
      </c>
      <c r="E320" s="3">
        <v>1</v>
      </c>
      <c r="F320" s="3">
        <v>1</v>
      </c>
      <c r="G320" s="3">
        <v>1</v>
      </c>
      <c r="H320" s="3">
        <v>1</v>
      </c>
      <c r="I320" s="2">
        <v>1</v>
      </c>
      <c r="J320" s="3">
        <v>5</v>
      </c>
      <c r="K320" s="3">
        <v>6</v>
      </c>
      <c r="L320" s="3">
        <v>5</v>
      </c>
      <c r="M320" s="3">
        <v>4</v>
      </c>
      <c r="N320" s="2">
        <v>5</v>
      </c>
      <c r="O320" s="3">
        <v>5</v>
      </c>
      <c r="P320" s="3">
        <v>6</v>
      </c>
      <c r="Q320" s="1">
        <v>5.5</v>
      </c>
    </row>
    <row r="321" spans="1:17" x14ac:dyDescent="0.35">
      <c r="A321" t="s">
        <v>3</v>
      </c>
      <c r="B321" t="s">
        <v>6</v>
      </c>
      <c r="C321" s="3">
        <v>1</v>
      </c>
      <c r="D321" s="3">
        <v>2</v>
      </c>
      <c r="E321" s="3">
        <v>1</v>
      </c>
      <c r="F321" s="3">
        <v>1</v>
      </c>
      <c r="G321" s="3">
        <v>1</v>
      </c>
      <c r="H321" s="3">
        <v>1</v>
      </c>
      <c r="I321" s="2">
        <v>1</v>
      </c>
      <c r="J321" s="3">
        <v>1</v>
      </c>
      <c r="K321" s="3">
        <v>4</v>
      </c>
      <c r="L321" s="3">
        <v>4</v>
      </c>
      <c r="M321" s="3">
        <v>5</v>
      </c>
      <c r="N321" s="2">
        <v>3.5</v>
      </c>
      <c r="O321" s="3">
        <v>1</v>
      </c>
      <c r="P321" s="3">
        <v>1</v>
      </c>
      <c r="Q321" s="1">
        <v>1</v>
      </c>
    </row>
    <row r="322" spans="1:17" x14ac:dyDescent="0.35">
      <c r="A322" t="s">
        <v>5</v>
      </c>
      <c r="B322" t="s">
        <v>4</v>
      </c>
      <c r="C322" s="3">
        <v>0</v>
      </c>
      <c r="D322" s="3">
        <v>4</v>
      </c>
      <c r="E322" s="3">
        <v>1</v>
      </c>
      <c r="F322" s="3">
        <v>1</v>
      </c>
      <c r="G322" s="3">
        <v>2</v>
      </c>
      <c r="H322" s="3">
        <v>1</v>
      </c>
      <c r="I322" s="2">
        <v>1.25</v>
      </c>
      <c r="J322" s="3">
        <v>3</v>
      </c>
      <c r="K322" s="3">
        <v>6</v>
      </c>
      <c r="L322" s="3">
        <v>4</v>
      </c>
      <c r="M322" s="3">
        <v>5</v>
      </c>
      <c r="N322" s="2">
        <v>4.5</v>
      </c>
      <c r="O322" s="3">
        <v>1</v>
      </c>
      <c r="P322" s="3">
        <v>1</v>
      </c>
      <c r="Q322" s="1">
        <v>1</v>
      </c>
    </row>
    <row r="323" spans="1:17" x14ac:dyDescent="0.35">
      <c r="A323" t="s">
        <v>5</v>
      </c>
      <c r="B323" t="s">
        <v>7</v>
      </c>
      <c r="C323" s="3">
        <v>0</v>
      </c>
      <c r="D323" s="3">
        <v>4</v>
      </c>
      <c r="E323" s="3">
        <v>4</v>
      </c>
      <c r="F323" s="3">
        <v>1</v>
      </c>
      <c r="G323" s="3">
        <v>1</v>
      </c>
      <c r="H323" s="3">
        <v>4</v>
      </c>
      <c r="I323" s="2">
        <v>2.5</v>
      </c>
      <c r="J323" s="3">
        <v>4</v>
      </c>
      <c r="K323" s="3">
        <v>6</v>
      </c>
      <c r="L323" s="3">
        <v>6</v>
      </c>
      <c r="M323" s="3">
        <v>7</v>
      </c>
      <c r="N323" s="2">
        <v>5.75</v>
      </c>
      <c r="O323" s="3">
        <v>3</v>
      </c>
      <c r="P323" s="3">
        <v>6</v>
      </c>
      <c r="Q323" s="1">
        <v>4.5</v>
      </c>
    </row>
    <row r="324" spans="1:17" x14ac:dyDescent="0.35">
      <c r="A324" t="s">
        <v>3</v>
      </c>
      <c r="B324" t="s">
        <v>4</v>
      </c>
      <c r="C324" s="3">
        <v>1</v>
      </c>
      <c r="D324" s="3">
        <v>4</v>
      </c>
      <c r="E324" s="3">
        <v>2</v>
      </c>
      <c r="F324" s="3">
        <v>3</v>
      </c>
      <c r="G324" s="3">
        <v>1</v>
      </c>
      <c r="H324" s="3">
        <v>2</v>
      </c>
      <c r="I324" s="2">
        <v>2</v>
      </c>
      <c r="J324" s="3">
        <v>3</v>
      </c>
      <c r="K324" s="3">
        <v>6</v>
      </c>
      <c r="L324" s="3">
        <v>4</v>
      </c>
      <c r="M324" s="3">
        <v>4</v>
      </c>
      <c r="N324" s="2">
        <v>4.25</v>
      </c>
      <c r="O324" s="3">
        <v>2</v>
      </c>
      <c r="P324" s="3">
        <v>2</v>
      </c>
      <c r="Q324" s="1">
        <v>2</v>
      </c>
    </row>
    <row r="325" spans="1:17" x14ac:dyDescent="0.35">
      <c r="A325" t="s">
        <v>5</v>
      </c>
      <c r="B325" t="s">
        <v>4</v>
      </c>
      <c r="C325" s="3">
        <v>0</v>
      </c>
      <c r="D325" s="3">
        <v>2</v>
      </c>
      <c r="E325" s="3">
        <v>1</v>
      </c>
      <c r="F325" s="3">
        <v>3</v>
      </c>
      <c r="G325" s="3">
        <v>5</v>
      </c>
      <c r="H325" s="3">
        <v>3</v>
      </c>
      <c r="I325" s="2">
        <v>3</v>
      </c>
      <c r="J325" s="3">
        <v>2</v>
      </c>
      <c r="K325" s="3">
        <v>6</v>
      </c>
      <c r="L325" s="3">
        <v>5</v>
      </c>
      <c r="M325" s="3">
        <v>5</v>
      </c>
      <c r="N325" s="2">
        <v>4.5</v>
      </c>
      <c r="O325" s="3">
        <v>2</v>
      </c>
      <c r="P325" s="3">
        <v>2</v>
      </c>
      <c r="Q325" s="1">
        <v>2</v>
      </c>
    </row>
    <row r="326" spans="1:17" x14ac:dyDescent="0.35">
      <c r="A326" t="s">
        <v>5</v>
      </c>
      <c r="B326" t="s">
        <v>6</v>
      </c>
      <c r="C326" s="3">
        <v>0</v>
      </c>
      <c r="D326" s="3">
        <v>2</v>
      </c>
      <c r="E326" s="3">
        <v>2</v>
      </c>
      <c r="F326" s="3">
        <v>2</v>
      </c>
      <c r="G326" s="3">
        <v>2</v>
      </c>
      <c r="H326" s="3">
        <v>2</v>
      </c>
      <c r="I326" s="2">
        <v>2</v>
      </c>
      <c r="J326" s="3">
        <v>2</v>
      </c>
      <c r="K326" s="3">
        <v>4</v>
      </c>
      <c r="L326" s="3">
        <v>5</v>
      </c>
      <c r="M326" s="3">
        <v>5</v>
      </c>
      <c r="N326" s="2">
        <v>4</v>
      </c>
      <c r="O326" s="3">
        <v>3</v>
      </c>
      <c r="P326" s="3">
        <v>3</v>
      </c>
      <c r="Q326" s="1">
        <v>3</v>
      </c>
    </row>
    <row r="327" spans="1:17" x14ac:dyDescent="0.35">
      <c r="A327" t="s">
        <v>3</v>
      </c>
      <c r="B327" t="s">
        <v>4</v>
      </c>
      <c r="C327" s="3">
        <v>1</v>
      </c>
      <c r="D327" s="3">
        <v>3</v>
      </c>
      <c r="E327" s="3">
        <v>1</v>
      </c>
      <c r="F327" s="3">
        <v>1</v>
      </c>
      <c r="G327" s="3">
        <v>1</v>
      </c>
      <c r="H327" s="3">
        <v>1</v>
      </c>
      <c r="I327" s="2">
        <v>1</v>
      </c>
      <c r="J327" s="3">
        <v>4</v>
      </c>
      <c r="K327" s="3">
        <v>7</v>
      </c>
      <c r="L327" s="3">
        <v>6</v>
      </c>
      <c r="M327" s="3">
        <v>6</v>
      </c>
      <c r="N327" s="2">
        <v>5.75</v>
      </c>
      <c r="O327" s="3">
        <v>1</v>
      </c>
      <c r="P327" s="3">
        <v>1</v>
      </c>
      <c r="Q327" s="1">
        <v>1</v>
      </c>
    </row>
    <row r="328" spans="1:17" x14ac:dyDescent="0.35">
      <c r="A328" t="s">
        <v>5</v>
      </c>
      <c r="B328" t="s">
        <v>4</v>
      </c>
      <c r="C328" s="3">
        <v>0</v>
      </c>
      <c r="D328" s="3">
        <v>3</v>
      </c>
      <c r="E328" s="3">
        <v>1</v>
      </c>
      <c r="F328" s="3">
        <v>2</v>
      </c>
      <c r="G328" s="3">
        <v>1</v>
      </c>
      <c r="H328" s="3">
        <v>2</v>
      </c>
      <c r="I328" s="2">
        <v>1.5</v>
      </c>
      <c r="J328" s="3">
        <v>1</v>
      </c>
      <c r="K328" s="3">
        <v>2</v>
      </c>
      <c r="L328" s="3">
        <v>3</v>
      </c>
      <c r="M328" s="3">
        <v>3</v>
      </c>
      <c r="N328" s="2">
        <v>2.25</v>
      </c>
      <c r="O328" s="3">
        <v>4</v>
      </c>
      <c r="P328" s="3">
        <v>2</v>
      </c>
      <c r="Q328" s="1">
        <v>3</v>
      </c>
    </row>
    <row r="329" spans="1:17" x14ac:dyDescent="0.35">
      <c r="A329" t="s">
        <v>3</v>
      </c>
      <c r="B329" t="s">
        <v>4</v>
      </c>
      <c r="C329" s="3">
        <v>1</v>
      </c>
      <c r="D329" s="3">
        <v>3</v>
      </c>
      <c r="E329" s="3">
        <v>1</v>
      </c>
      <c r="F329" s="3">
        <v>1</v>
      </c>
      <c r="G329" s="3">
        <v>1</v>
      </c>
      <c r="H329" s="3">
        <v>1</v>
      </c>
      <c r="I329" s="2">
        <v>1</v>
      </c>
      <c r="J329" s="3">
        <v>1</v>
      </c>
      <c r="K329" s="3">
        <v>7</v>
      </c>
      <c r="L329" s="3">
        <v>1</v>
      </c>
      <c r="M329" s="3">
        <v>1</v>
      </c>
      <c r="N329" s="2">
        <v>2.5</v>
      </c>
      <c r="O329" s="3">
        <v>7</v>
      </c>
      <c r="P329" s="3">
        <v>7</v>
      </c>
      <c r="Q329" s="1">
        <v>7</v>
      </c>
    </row>
    <row r="330" spans="1:17" x14ac:dyDescent="0.35">
      <c r="A330" t="s">
        <v>5</v>
      </c>
      <c r="B330" t="s">
        <v>4</v>
      </c>
      <c r="C330" s="3">
        <v>0</v>
      </c>
      <c r="D330" s="3">
        <v>4</v>
      </c>
      <c r="E330" s="3">
        <v>1</v>
      </c>
      <c r="F330" s="3">
        <v>2</v>
      </c>
      <c r="G330" s="3">
        <v>1</v>
      </c>
      <c r="H330" s="3">
        <v>1</v>
      </c>
      <c r="I330" s="2">
        <v>1.25</v>
      </c>
      <c r="J330" s="3">
        <v>3</v>
      </c>
      <c r="K330" s="3">
        <v>6</v>
      </c>
      <c r="L330" s="3">
        <v>4</v>
      </c>
      <c r="M330" s="3">
        <v>4</v>
      </c>
      <c r="N330" s="2">
        <v>4.25</v>
      </c>
      <c r="O330" s="3">
        <v>2</v>
      </c>
      <c r="P330" s="3">
        <v>3</v>
      </c>
      <c r="Q330" s="1">
        <v>2.5</v>
      </c>
    </row>
    <row r="331" spans="1:17" x14ac:dyDescent="0.35">
      <c r="A331" t="s">
        <v>3</v>
      </c>
      <c r="B331" t="s">
        <v>4</v>
      </c>
      <c r="C331" s="3">
        <v>1</v>
      </c>
      <c r="D331" s="3">
        <v>4</v>
      </c>
      <c r="E331" s="3">
        <v>1</v>
      </c>
      <c r="F331" s="3">
        <v>1</v>
      </c>
      <c r="G331" s="3">
        <v>1</v>
      </c>
      <c r="H331" s="3">
        <v>1</v>
      </c>
      <c r="I331" s="2">
        <v>1</v>
      </c>
      <c r="J331" s="3">
        <v>5</v>
      </c>
      <c r="K331" s="3">
        <v>6</v>
      </c>
      <c r="L331" s="3">
        <v>7</v>
      </c>
      <c r="M331" s="3">
        <v>6</v>
      </c>
      <c r="N331" s="2">
        <v>6</v>
      </c>
      <c r="O331" s="3">
        <v>5</v>
      </c>
      <c r="P331" s="3">
        <v>1</v>
      </c>
      <c r="Q331" s="1">
        <v>3</v>
      </c>
    </row>
    <row r="332" spans="1:17" x14ac:dyDescent="0.35">
      <c r="A332" t="s">
        <v>3</v>
      </c>
      <c r="B332" t="s">
        <v>6</v>
      </c>
      <c r="C332" s="3">
        <v>1</v>
      </c>
      <c r="D332" s="3">
        <v>3</v>
      </c>
      <c r="E332" s="3">
        <v>1</v>
      </c>
      <c r="F332" s="3">
        <v>1</v>
      </c>
      <c r="G332" s="3">
        <v>2</v>
      </c>
      <c r="H332" s="3">
        <v>3</v>
      </c>
      <c r="I332" s="2">
        <v>1.75</v>
      </c>
      <c r="J332" s="3">
        <v>2</v>
      </c>
      <c r="K332" s="3">
        <v>6</v>
      </c>
      <c r="L332" s="3">
        <v>6</v>
      </c>
      <c r="M332" s="3">
        <v>1</v>
      </c>
      <c r="N332" s="2">
        <v>3.75</v>
      </c>
      <c r="O332" s="3">
        <v>5</v>
      </c>
      <c r="P332" s="3">
        <v>7</v>
      </c>
      <c r="Q332" s="1">
        <v>6</v>
      </c>
    </row>
    <row r="333" spans="1:17" x14ac:dyDescent="0.35">
      <c r="A333" t="s">
        <v>3</v>
      </c>
      <c r="B333" t="s">
        <v>6</v>
      </c>
      <c r="C333" s="3">
        <v>1</v>
      </c>
      <c r="D333" s="3">
        <v>3</v>
      </c>
      <c r="E333" s="3">
        <v>1</v>
      </c>
      <c r="F333" s="3">
        <v>1</v>
      </c>
      <c r="G333" s="3">
        <v>1</v>
      </c>
      <c r="H333" s="3">
        <v>1</v>
      </c>
      <c r="I333" s="2">
        <v>1</v>
      </c>
      <c r="J333" s="3">
        <v>1</v>
      </c>
      <c r="K333" s="3">
        <v>5</v>
      </c>
      <c r="L333" s="3">
        <v>4</v>
      </c>
      <c r="M333" s="3">
        <v>4</v>
      </c>
      <c r="N333" s="2">
        <v>3.5</v>
      </c>
      <c r="O333" s="3">
        <v>3</v>
      </c>
      <c r="P333" s="3">
        <v>2</v>
      </c>
      <c r="Q333" s="1">
        <v>2.5</v>
      </c>
    </row>
    <row r="334" spans="1:17" x14ac:dyDescent="0.35">
      <c r="A334" t="s">
        <v>3</v>
      </c>
      <c r="B334" t="s">
        <v>4</v>
      </c>
      <c r="C334" s="3">
        <v>1</v>
      </c>
      <c r="D334" s="3">
        <v>4</v>
      </c>
      <c r="E334" s="3">
        <v>2</v>
      </c>
      <c r="F334" s="3">
        <v>2</v>
      </c>
      <c r="G334" s="3">
        <v>2</v>
      </c>
      <c r="H334" s="3">
        <v>2</v>
      </c>
      <c r="I334" s="2">
        <v>2</v>
      </c>
      <c r="J334" s="3">
        <v>3</v>
      </c>
      <c r="K334" s="3">
        <v>7</v>
      </c>
      <c r="L334" s="3">
        <v>6</v>
      </c>
      <c r="M334" s="3">
        <v>5</v>
      </c>
      <c r="N334" s="2">
        <v>5.25</v>
      </c>
      <c r="O334" s="3">
        <v>3</v>
      </c>
      <c r="P334" s="3">
        <v>1</v>
      </c>
      <c r="Q334" s="1">
        <v>2</v>
      </c>
    </row>
    <row r="335" spans="1:17" x14ac:dyDescent="0.35">
      <c r="A335" t="s">
        <v>5</v>
      </c>
      <c r="B335" t="s">
        <v>4</v>
      </c>
      <c r="C335" s="3">
        <v>0</v>
      </c>
      <c r="D335" s="3">
        <v>3</v>
      </c>
      <c r="E335" s="3">
        <v>1</v>
      </c>
      <c r="F335" s="3">
        <v>1</v>
      </c>
      <c r="G335" s="3">
        <v>2</v>
      </c>
      <c r="H335" s="3">
        <v>1</v>
      </c>
      <c r="I335" s="2">
        <v>1.25</v>
      </c>
      <c r="J335" s="3">
        <v>2</v>
      </c>
      <c r="K335" s="3">
        <v>4</v>
      </c>
      <c r="L335" s="3">
        <v>1</v>
      </c>
      <c r="M335" s="3">
        <v>4</v>
      </c>
      <c r="N335" s="2">
        <v>2.75</v>
      </c>
      <c r="O335" s="3">
        <v>4</v>
      </c>
      <c r="P335" s="3">
        <v>2</v>
      </c>
      <c r="Q335" s="1">
        <v>3</v>
      </c>
    </row>
    <row r="336" spans="1:17" x14ac:dyDescent="0.35">
      <c r="A336" t="s">
        <v>3</v>
      </c>
      <c r="B336" t="s">
        <v>7</v>
      </c>
      <c r="C336" s="3">
        <v>1</v>
      </c>
      <c r="D336" s="3">
        <v>4</v>
      </c>
      <c r="E336" s="3">
        <v>1</v>
      </c>
      <c r="F336" s="3">
        <v>5</v>
      </c>
      <c r="G336" s="3">
        <v>1</v>
      </c>
      <c r="H336" s="3">
        <v>2</v>
      </c>
      <c r="I336" s="2">
        <v>2.25</v>
      </c>
      <c r="J336" s="3">
        <v>1</v>
      </c>
      <c r="K336" s="3">
        <v>2</v>
      </c>
      <c r="L336" s="3">
        <v>5</v>
      </c>
      <c r="M336" s="3">
        <v>6</v>
      </c>
      <c r="N336" s="2">
        <v>3.5</v>
      </c>
      <c r="O336" s="3">
        <v>1</v>
      </c>
      <c r="P336" s="3">
        <v>1</v>
      </c>
      <c r="Q336" s="1">
        <v>1</v>
      </c>
    </row>
    <row r="337" spans="1:17" x14ac:dyDescent="0.35">
      <c r="A337" t="s">
        <v>3</v>
      </c>
      <c r="B337" t="s">
        <v>6</v>
      </c>
      <c r="C337" s="3">
        <v>1</v>
      </c>
      <c r="D337" s="3">
        <v>2</v>
      </c>
      <c r="E337" s="3">
        <v>1</v>
      </c>
      <c r="F337" s="3">
        <v>1</v>
      </c>
      <c r="G337" s="3">
        <v>1</v>
      </c>
      <c r="H337" s="3">
        <v>3</v>
      </c>
      <c r="I337" s="2">
        <v>1.5</v>
      </c>
      <c r="J337" s="3">
        <v>2</v>
      </c>
      <c r="K337" s="3">
        <v>6</v>
      </c>
      <c r="L337" s="3">
        <v>4</v>
      </c>
      <c r="M337" s="3">
        <v>4</v>
      </c>
      <c r="N337" s="2">
        <v>4</v>
      </c>
      <c r="O337" s="3">
        <v>2</v>
      </c>
      <c r="P337" s="3">
        <v>2</v>
      </c>
      <c r="Q337" s="1">
        <v>2</v>
      </c>
    </row>
    <row r="338" spans="1:17" x14ac:dyDescent="0.35">
      <c r="A338" t="s">
        <v>3</v>
      </c>
      <c r="B338" t="s">
        <v>6</v>
      </c>
      <c r="C338" s="3">
        <v>1</v>
      </c>
      <c r="D338" s="3">
        <v>2</v>
      </c>
      <c r="E338" s="3">
        <v>2</v>
      </c>
      <c r="F338" s="3">
        <v>2</v>
      </c>
      <c r="G338" s="3">
        <v>2</v>
      </c>
      <c r="H338" s="3">
        <v>2</v>
      </c>
      <c r="I338" s="2">
        <v>2</v>
      </c>
      <c r="J338" s="3">
        <v>5</v>
      </c>
      <c r="K338" s="3">
        <v>6</v>
      </c>
      <c r="L338" s="3">
        <v>7</v>
      </c>
      <c r="M338" s="3">
        <v>7</v>
      </c>
      <c r="N338" s="2">
        <v>6.25</v>
      </c>
      <c r="O338" s="3">
        <v>1</v>
      </c>
      <c r="P338" s="3">
        <v>1</v>
      </c>
      <c r="Q338" s="1">
        <v>1</v>
      </c>
    </row>
    <row r="339" spans="1:17" x14ac:dyDescent="0.35">
      <c r="A339" t="s">
        <v>5</v>
      </c>
      <c r="B339" t="s">
        <v>4</v>
      </c>
      <c r="C339" s="3">
        <v>0</v>
      </c>
      <c r="D339" s="3">
        <v>4</v>
      </c>
      <c r="E339" s="3">
        <v>1</v>
      </c>
      <c r="F339" s="3">
        <v>1</v>
      </c>
      <c r="G339" s="3">
        <v>4</v>
      </c>
      <c r="H339" s="3">
        <v>1</v>
      </c>
      <c r="I339" s="2">
        <v>1.75</v>
      </c>
      <c r="J339" s="3">
        <v>2</v>
      </c>
      <c r="K339" s="3">
        <v>5</v>
      </c>
      <c r="L339" s="3">
        <v>1</v>
      </c>
      <c r="M339" s="3">
        <v>1</v>
      </c>
      <c r="N339" s="2">
        <v>2.25</v>
      </c>
      <c r="O339" s="3">
        <v>1</v>
      </c>
      <c r="P339" s="3">
        <v>1</v>
      </c>
      <c r="Q339" s="1">
        <v>1</v>
      </c>
    </row>
    <row r="340" spans="1:17" x14ac:dyDescent="0.35">
      <c r="A340" t="s">
        <v>3</v>
      </c>
      <c r="B340" t="s">
        <v>4</v>
      </c>
      <c r="C340" s="3">
        <v>1</v>
      </c>
      <c r="D340" s="3">
        <v>4</v>
      </c>
      <c r="E340" s="3">
        <v>1</v>
      </c>
      <c r="F340" s="3">
        <v>1</v>
      </c>
      <c r="G340" s="3">
        <v>1</v>
      </c>
      <c r="H340" s="3">
        <v>1</v>
      </c>
      <c r="I340" s="2">
        <v>1</v>
      </c>
      <c r="J340" s="3">
        <v>2</v>
      </c>
      <c r="K340" s="3">
        <v>2</v>
      </c>
      <c r="L340" s="3">
        <v>2</v>
      </c>
      <c r="M340" s="3">
        <v>2</v>
      </c>
      <c r="N340" s="2">
        <v>2</v>
      </c>
      <c r="O340" s="3">
        <v>2</v>
      </c>
      <c r="P340" s="3">
        <v>2</v>
      </c>
      <c r="Q340" s="1">
        <v>2</v>
      </c>
    </row>
    <row r="341" spans="1:17" x14ac:dyDescent="0.35">
      <c r="A341" t="s">
        <v>3</v>
      </c>
      <c r="B341" t="s">
        <v>6</v>
      </c>
      <c r="C341" s="3">
        <v>1</v>
      </c>
      <c r="D341" s="3">
        <v>2</v>
      </c>
      <c r="E341" s="3">
        <v>3</v>
      </c>
      <c r="F341" s="3">
        <v>4</v>
      </c>
      <c r="G341" s="3">
        <v>4</v>
      </c>
      <c r="H341" s="3">
        <v>5</v>
      </c>
      <c r="I341" s="2">
        <v>4</v>
      </c>
      <c r="J341" s="3">
        <v>4</v>
      </c>
      <c r="K341" s="3">
        <v>5</v>
      </c>
      <c r="L341" s="3">
        <v>5</v>
      </c>
      <c r="M341" s="3">
        <v>5</v>
      </c>
      <c r="N341" s="2">
        <v>4.75</v>
      </c>
      <c r="O341" s="3">
        <v>4</v>
      </c>
      <c r="P341" s="3">
        <v>5</v>
      </c>
      <c r="Q341" s="1">
        <v>4.5</v>
      </c>
    </row>
    <row r="342" spans="1:17" x14ac:dyDescent="0.35">
      <c r="A342" t="s">
        <v>3</v>
      </c>
      <c r="B342" t="s">
        <v>7</v>
      </c>
      <c r="C342" s="3">
        <v>1</v>
      </c>
      <c r="D342" s="3">
        <v>4</v>
      </c>
      <c r="E342" s="3">
        <v>1</v>
      </c>
      <c r="F342" s="3">
        <v>1</v>
      </c>
      <c r="G342" s="3">
        <v>7</v>
      </c>
      <c r="H342" s="3">
        <v>2</v>
      </c>
      <c r="I342" s="2">
        <v>2.75</v>
      </c>
      <c r="J342" s="3">
        <v>1</v>
      </c>
      <c r="K342" s="3">
        <v>7</v>
      </c>
      <c r="L342" s="3">
        <v>2</v>
      </c>
      <c r="M342" s="3">
        <v>2</v>
      </c>
      <c r="N342" s="2">
        <v>3</v>
      </c>
      <c r="O342" s="3">
        <v>3</v>
      </c>
      <c r="P342" s="3">
        <v>2</v>
      </c>
      <c r="Q342" s="1">
        <v>2.5</v>
      </c>
    </row>
    <row r="343" spans="1:17" x14ac:dyDescent="0.35">
      <c r="A343" t="s">
        <v>3</v>
      </c>
      <c r="B343" t="s">
        <v>4</v>
      </c>
      <c r="C343" s="3">
        <v>1</v>
      </c>
      <c r="D343" s="3">
        <v>4</v>
      </c>
      <c r="E343" s="3">
        <v>1</v>
      </c>
      <c r="F343" s="3">
        <v>1</v>
      </c>
      <c r="G343" s="3">
        <v>1</v>
      </c>
      <c r="H343" s="3">
        <v>1</v>
      </c>
      <c r="I343" s="2">
        <v>1</v>
      </c>
      <c r="J343" s="3">
        <v>1</v>
      </c>
      <c r="K343" s="3">
        <v>2</v>
      </c>
      <c r="L343" s="3">
        <v>2</v>
      </c>
      <c r="M343" s="3">
        <v>2</v>
      </c>
      <c r="N343" s="2">
        <v>1.75</v>
      </c>
      <c r="O343" s="3">
        <v>2</v>
      </c>
      <c r="P343" s="3">
        <v>1</v>
      </c>
      <c r="Q343" s="1">
        <v>1.5</v>
      </c>
    </row>
    <row r="344" spans="1:17" x14ac:dyDescent="0.35">
      <c r="A344" t="s">
        <v>3</v>
      </c>
      <c r="B344" t="s">
        <v>6</v>
      </c>
      <c r="C344" s="3">
        <v>1</v>
      </c>
      <c r="D344" s="3">
        <v>2</v>
      </c>
      <c r="E344" s="3">
        <v>1</v>
      </c>
      <c r="F344" s="3">
        <v>3</v>
      </c>
      <c r="G344" s="3">
        <v>5</v>
      </c>
      <c r="H344" s="3">
        <v>3</v>
      </c>
      <c r="I344" s="2">
        <v>3</v>
      </c>
      <c r="J344" s="3">
        <v>7</v>
      </c>
      <c r="K344" s="3">
        <v>4</v>
      </c>
      <c r="L344" s="3">
        <v>3</v>
      </c>
      <c r="M344" s="3">
        <v>2</v>
      </c>
      <c r="N344" s="2">
        <v>4</v>
      </c>
      <c r="O344" s="3">
        <v>4</v>
      </c>
      <c r="P344" s="3">
        <v>4</v>
      </c>
      <c r="Q344" s="1">
        <v>4</v>
      </c>
    </row>
    <row r="345" spans="1:17" x14ac:dyDescent="0.35">
      <c r="A345" t="s">
        <v>3</v>
      </c>
      <c r="B345" t="s">
        <v>4</v>
      </c>
      <c r="C345" s="3">
        <v>1</v>
      </c>
      <c r="D345" s="3">
        <v>4</v>
      </c>
      <c r="E345" s="3">
        <v>1</v>
      </c>
      <c r="F345" s="3">
        <v>4</v>
      </c>
      <c r="G345" s="3">
        <v>1</v>
      </c>
      <c r="H345" s="3">
        <v>4</v>
      </c>
      <c r="I345" s="2">
        <v>2.5</v>
      </c>
      <c r="J345" s="3">
        <v>2</v>
      </c>
      <c r="K345" s="3">
        <v>6</v>
      </c>
      <c r="L345" s="3">
        <v>4</v>
      </c>
      <c r="M345" s="3">
        <v>4</v>
      </c>
      <c r="N345" s="2">
        <v>4</v>
      </c>
      <c r="O345" s="3">
        <v>3</v>
      </c>
      <c r="P345" s="3">
        <v>2</v>
      </c>
      <c r="Q345" s="1">
        <v>2.5</v>
      </c>
    </row>
    <row r="346" spans="1:17" x14ac:dyDescent="0.35">
      <c r="A346" t="s">
        <v>5</v>
      </c>
      <c r="B346" t="s">
        <v>4</v>
      </c>
      <c r="C346" s="3">
        <v>0</v>
      </c>
      <c r="D346" s="3">
        <v>3</v>
      </c>
      <c r="E346" s="3">
        <v>2</v>
      </c>
      <c r="F346" s="3">
        <v>1</v>
      </c>
      <c r="G346" s="3">
        <v>1</v>
      </c>
      <c r="H346" s="3">
        <v>1</v>
      </c>
      <c r="I346" s="2">
        <v>1.25</v>
      </c>
      <c r="J346" s="3">
        <v>2</v>
      </c>
      <c r="K346" s="3">
        <v>7</v>
      </c>
      <c r="L346" s="3">
        <v>4</v>
      </c>
      <c r="M346" s="3">
        <v>5</v>
      </c>
      <c r="N346" s="2">
        <v>4.5</v>
      </c>
      <c r="O346" s="3">
        <v>1</v>
      </c>
      <c r="P346" s="3">
        <v>1</v>
      </c>
      <c r="Q346" s="1">
        <v>1</v>
      </c>
    </row>
    <row r="347" spans="1:17" x14ac:dyDescent="0.35">
      <c r="A347" t="s">
        <v>3</v>
      </c>
      <c r="B347" t="s">
        <v>4</v>
      </c>
      <c r="C347" s="3">
        <v>1</v>
      </c>
      <c r="D347" s="3">
        <v>3</v>
      </c>
      <c r="E347" s="3">
        <v>1</v>
      </c>
      <c r="F347" s="3">
        <v>3</v>
      </c>
      <c r="G347" s="3">
        <v>2</v>
      </c>
      <c r="H347" s="3">
        <v>1</v>
      </c>
      <c r="I347" s="2">
        <v>1.75</v>
      </c>
      <c r="J347" s="3">
        <v>2</v>
      </c>
      <c r="K347" s="3">
        <v>7</v>
      </c>
      <c r="L347" s="3">
        <v>4</v>
      </c>
      <c r="M347" s="3">
        <v>4</v>
      </c>
      <c r="N347" s="2">
        <v>4.25</v>
      </c>
      <c r="O347" s="3">
        <v>4</v>
      </c>
      <c r="P347" s="3">
        <v>2</v>
      </c>
      <c r="Q347" s="1">
        <v>3</v>
      </c>
    </row>
    <row r="348" spans="1:17" x14ac:dyDescent="0.35">
      <c r="A348" t="s">
        <v>5</v>
      </c>
      <c r="B348" t="s">
        <v>4</v>
      </c>
      <c r="C348" s="3">
        <v>0</v>
      </c>
      <c r="D348" s="3">
        <v>4</v>
      </c>
      <c r="E348" s="3">
        <v>1</v>
      </c>
      <c r="F348" s="3">
        <v>1</v>
      </c>
      <c r="G348" s="3">
        <v>1</v>
      </c>
      <c r="H348" s="3">
        <v>1</v>
      </c>
      <c r="I348" s="2">
        <v>1</v>
      </c>
      <c r="J348" s="3">
        <v>2</v>
      </c>
      <c r="K348" s="3">
        <v>4</v>
      </c>
      <c r="L348" s="3">
        <v>4</v>
      </c>
      <c r="M348" s="3">
        <v>5</v>
      </c>
      <c r="N348" s="2">
        <v>3.75</v>
      </c>
      <c r="O348" s="3">
        <v>1</v>
      </c>
      <c r="P348" s="3">
        <v>1</v>
      </c>
      <c r="Q348" s="1">
        <v>1</v>
      </c>
    </row>
    <row r="349" spans="1:17" x14ac:dyDescent="0.35">
      <c r="A349" t="s">
        <v>3</v>
      </c>
      <c r="B349" t="s">
        <v>4</v>
      </c>
      <c r="C349" s="3">
        <v>1</v>
      </c>
      <c r="D349" s="3">
        <v>4</v>
      </c>
      <c r="E349" s="3">
        <v>1</v>
      </c>
      <c r="F349" s="3">
        <v>2</v>
      </c>
      <c r="G349" s="3">
        <v>2</v>
      </c>
      <c r="H349" s="3">
        <v>2</v>
      </c>
      <c r="I349" s="2">
        <v>1.75</v>
      </c>
      <c r="J349" s="3">
        <v>2</v>
      </c>
      <c r="K349" s="3">
        <v>6</v>
      </c>
      <c r="L349" s="3">
        <v>4</v>
      </c>
      <c r="M349" s="3">
        <v>6</v>
      </c>
      <c r="N349" s="2">
        <v>4.5</v>
      </c>
      <c r="O349" s="3">
        <v>2</v>
      </c>
      <c r="P349" s="3">
        <v>2</v>
      </c>
      <c r="Q349" s="1">
        <v>2</v>
      </c>
    </row>
    <row r="350" spans="1:17" x14ac:dyDescent="0.35">
      <c r="A350" t="s">
        <v>5</v>
      </c>
      <c r="B350" t="s">
        <v>4</v>
      </c>
      <c r="C350" s="3">
        <v>0</v>
      </c>
      <c r="D350" s="3">
        <v>2</v>
      </c>
      <c r="E350" s="3">
        <v>1</v>
      </c>
      <c r="F350" s="3">
        <v>1</v>
      </c>
      <c r="G350" s="3">
        <v>1</v>
      </c>
      <c r="H350" s="3">
        <v>1</v>
      </c>
      <c r="I350" s="2">
        <v>1</v>
      </c>
      <c r="J350" s="3">
        <v>2</v>
      </c>
      <c r="K350" s="3">
        <v>4</v>
      </c>
      <c r="L350" s="3">
        <v>3</v>
      </c>
      <c r="M350" s="3">
        <v>4</v>
      </c>
      <c r="N350" s="2">
        <v>3.25</v>
      </c>
      <c r="O350" s="3">
        <v>3</v>
      </c>
      <c r="P350" s="3">
        <v>2</v>
      </c>
      <c r="Q350" s="1">
        <v>2.5</v>
      </c>
    </row>
    <row r="351" spans="1:17" x14ac:dyDescent="0.35">
      <c r="A351" t="s">
        <v>3</v>
      </c>
      <c r="B351" t="s">
        <v>4</v>
      </c>
      <c r="C351" s="3">
        <v>1</v>
      </c>
      <c r="D351" s="3">
        <v>4</v>
      </c>
      <c r="E351" s="3">
        <v>1</v>
      </c>
      <c r="F351" s="3">
        <v>7</v>
      </c>
      <c r="G351" s="3">
        <v>6</v>
      </c>
      <c r="H351" s="3">
        <v>6</v>
      </c>
      <c r="I351" s="2">
        <v>5</v>
      </c>
      <c r="J351" s="3">
        <v>4</v>
      </c>
      <c r="K351" s="3">
        <v>4</v>
      </c>
      <c r="L351" s="3">
        <v>7</v>
      </c>
      <c r="M351" s="3">
        <v>7</v>
      </c>
      <c r="N351" s="2">
        <v>5.5</v>
      </c>
      <c r="O351" s="3">
        <v>1</v>
      </c>
      <c r="P351" s="3">
        <v>7</v>
      </c>
      <c r="Q351" s="1">
        <v>4</v>
      </c>
    </row>
    <row r="352" spans="1:17" x14ac:dyDescent="0.35">
      <c r="A352" t="s">
        <v>3</v>
      </c>
      <c r="B352" t="s">
        <v>4</v>
      </c>
      <c r="C352" s="3">
        <v>1</v>
      </c>
      <c r="D352" s="3">
        <v>4</v>
      </c>
      <c r="E352" s="3">
        <v>3</v>
      </c>
      <c r="F352" s="3">
        <v>3</v>
      </c>
      <c r="G352" s="3">
        <v>5</v>
      </c>
      <c r="H352" s="3">
        <v>4</v>
      </c>
      <c r="I352" s="2">
        <v>3.75</v>
      </c>
      <c r="J352" s="3">
        <v>4</v>
      </c>
      <c r="K352" s="3">
        <v>3</v>
      </c>
      <c r="L352" s="3">
        <v>4</v>
      </c>
      <c r="M352" s="3">
        <v>4</v>
      </c>
      <c r="N352" s="2">
        <v>3.75</v>
      </c>
      <c r="O352" s="3">
        <v>3</v>
      </c>
      <c r="P352" s="3">
        <v>2</v>
      </c>
      <c r="Q352" s="1">
        <v>2.5</v>
      </c>
    </row>
    <row r="353" spans="1:17" x14ac:dyDescent="0.35">
      <c r="A353" t="s">
        <v>3</v>
      </c>
      <c r="B353" t="s">
        <v>6</v>
      </c>
      <c r="C353" s="3">
        <v>1</v>
      </c>
      <c r="D353" s="3">
        <v>4</v>
      </c>
      <c r="E353" s="3">
        <v>2</v>
      </c>
      <c r="F353" s="3">
        <v>2</v>
      </c>
      <c r="G353" s="3">
        <v>3</v>
      </c>
      <c r="H353" s="3">
        <v>5</v>
      </c>
      <c r="I353" s="2">
        <v>3</v>
      </c>
      <c r="J353" s="3">
        <v>1</v>
      </c>
      <c r="K353" s="3">
        <v>6</v>
      </c>
      <c r="L353" s="3">
        <v>5</v>
      </c>
      <c r="M353" s="3">
        <v>5</v>
      </c>
      <c r="N353" s="2">
        <v>4.25</v>
      </c>
      <c r="O353" s="3">
        <v>1</v>
      </c>
      <c r="P353" s="3">
        <v>1</v>
      </c>
      <c r="Q353" s="1">
        <v>1</v>
      </c>
    </row>
    <row r="354" spans="1:17" x14ac:dyDescent="0.35">
      <c r="A354" t="s">
        <v>5</v>
      </c>
      <c r="B354" t="s">
        <v>4</v>
      </c>
      <c r="C354" s="3">
        <v>0</v>
      </c>
      <c r="D354" s="3">
        <v>3</v>
      </c>
      <c r="E354" s="3">
        <v>2</v>
      </c>
      <c r="F354" s="3">
        <v>1</v>
      </c>
      <c r="G354" s="3">
        <v>2</v>
      </c>
      <c r="H354" s="3">
        <v>1</v>
      </c>
      <c r="I354" s="2">
        <v>1.5</v>
      </c>
      <c r="J354" s="3">
        <v>3</v>
      </c>
      <c r="K354" s="3">
        <v>4</v>
      </c>
      <c r="L354" s="3">
        <v>2</v>
      </c>
      <c r="M354" s="3">
        <v>1</v>
      </c>
      <c r="N354" s="2">
        <v>2.5</v>
      </c>
      <c r="O354" s="3">
        <v>2</v>
      </c>
      <c r="P354" s="3">
        <v>2</v>
      </c>
      <c r="Q354" s="1">
        <v>2</v>
      </c>
    </row>
    <row r="355" spans="1:17" x14ac:dyDescent="0.35">
      <c r="A355" t="s">
        <v>3</v>
      </c>
      <c r="B355" t="s">
        <v>4</v>
      </c>
      <c r="C355" s="3">
        <v>1</v>
      </c>
      <c r="D355" s="3">
        <v>3</v>
      </c>
      <c r="E355" s="3">
        <v>1</v>
      </c>
      <c r="F355" s="3">
        <v>1</v>
      </c>
      <c r="G355" s="3">
        <v>1</v>
      </c>
      <c r="H355" s="3">
        <v>4</v>
      </c>
      <c r="I355" s="2">
        <v>1.75</v>
      </c>
      <c r="J355" s="3">
        <v>7</v>
      </c>
      <c r="K355" s="3">
        <v>5</v>
      </c>
      <c r="L355" s="3">
        <v>2</v>
      </c>
      <c r="M355" s="3">
        <v>2</v>
      </c>
      <c r="N355" s="2">
        <v>4</v>
      </c>
      <c r="O355" s="3">
        <v>2</v>
      </c>
      <c r="P355" s="3">
        <v>2</v>
      </c>
      <c r="Q355" s="1">
        <v>2</v>
      </c>
    </row>
    <row r="356" spans="1:17" x14ac:dyDescent="0.35">
      <c r="A356" t="s">
        <v>3</v>
      </c>
      <c r="B356" t="s">
        <v>4</v>
      </c>
      <c r="C356" s="3">
        <v>1</v>
      </c>
      <c r="D356" s="3">
        <v>3</v>
      </c>
      <c r="E356" s="3">
        <v>1</v>
      </c>
      <c r="F356" s="3">
        <v>1</v>
      </c>
      <c r="G356" s="3">
        <v>1</v>
      </c>
      <c r="H356" s="3">
        <v>1</v>
      </c>
      <c r="I356" s="2">
        <v>1</v>
      </c>
      <c r="J356" s="3">
        <v>1</v>
      </c>
      <c r="K356" s="3">
        <v>3</v>
      </c>
      <c r="L356" s="3">
        <v>5</v>
      </c>
      <c r="M356" s="3">
        <v>6</v>
      </c>
      <c r="N356" s="2">
        <v>3.75</v>
      </c>
      <c r="O356" s="3">
        <v>1</v>
      </c>
      <c r="P356" s="3">
        <v>1</v>
      </c>
      <c r="Q356" s="1">
        <v>1</v>
      </c>
    </row>
    <row r="357" spans="1:17" x14ac:dyDescent="0.35">
      <c r="A357" t="s">
        <v>5</v>
      </c>
      <c r="B357" t="s">
        <v>6</v>
      </c>
      <c r="C357" s="3">
        <v>0</v>
      </c>
      <c r="D357" s="3">
        <v>3</v>
      </c>
      <c r="E357" s="3">
        <v>1</v>
      </c>
      <c r="F357" s="3">
        <v>1</v>
      </c>
      <c r="G357" s="3">
        <v>1</v>
      </c>
      <c r="H357" s="3">
        <v>1</v>
      </c>
      <c r="I357" s="2">
        <v>1</v>
      </c>
      <c r="J357" s="3">
        <v>2</v>
      </c>
      <c r="K357" s="3">
        <v>6</v>
      </c>
      <c r="L357" s="3">
        <v>1</v>
      </c>
      <c r="M357" s="3">
        <v>2</v>
      </c>
      <c r="N357" s="2">
        <v>2.75</v>
      </c>
      <c r="O357" s="3">
        <v>4</v>
      </c>
      <c r="P357" s="3">
        <v>4</v>
      </c>
      <c r="Q357" s="1">
        <v>4</v>
      </c>
    </row>
    <row r="358" spans="1:17" x14ac:dyDescent="0.35">
      <c r="A358" t="s">
        <v>3</v>
      </c>
      <c r="B358" t="s">
        <v>4</v>
      </c>
      <c r="C358" s="3">
        <v>1</v>
      </c>
      <c r="D358" s="3">
        <v>2</v>
      </c>
      <c r="E358" s="3">
        <v>1</v>
      </c>
      <c r="F358" s="3">
        <v>1</v>
      </c>
      <c r="G358" s="3">
        <v>1</v>
      </c>
      <c r="H358" s="3">
        <v>2</v>
      </c>
      <c r="I358" s="2">
        <v>1.25</v>
      </c>
      <c r="J358" s="3">
        <v>4</v>
      </c>
      <c r="K358" s="3">
        <v>7</v>
      </c>
      <c r="L358" s="3">
        <v>6</v>
      </c>
      <c r="M358" s="3">
        <v>6</v>
      </c>
      <c r="N358" s="2">
        <v>5.75</v>
      </c>
      <c r="O358" s="3">
        <v>1</v>
      </c>
      <c r="P358" s="3">
        <v>1</v>
      </c>
      <c r="Q358" s="1">
        <v>1</v>
      </c>
    </row>
    <row r="359" spans="1:17" x14ac:dyDescent="0.35">
      <c r="A359" t="s">
        <v>5</v>
      </c>
      <c r="B359" t="s">
        <v>4</v>
      </c>
      <c r="C359" s="3">
        <v>0</v>
      </c>
      <c r="D359" s="3">
        <v>4</v>
      </c>
      <c r="E359" s="3">
        <v>1</v>
      </c>
      <c r="F359" s="3">
        <v>1</v>
      </c>
      <c r="G359" s="3">
        <v>2</v>
      </c>
      <c r="H359" s="3">
        <v>1</v>
      </c>
      <c r="I359" s="2">
        <v>1.25</v>
      </c>
      <c r="J359" s="3">
        <v>1</v>
      </c>
      <c r="K359" s="3">
        <v>7</v>
      </c>
      <c r="L359" s="3">
        <v>4</v>
      </c>
      <c r="M359" s="3">
        <v>6</v>
      </c>
      <c r="N359" s="2">
        <v>4.5</v>
      </c>
      <c r="O359" s="3">
        <v>4</v>
      </c>
      <c r="P359" s="3">
        <v>7</v>
      </c>
      <c r="Q359" s="1">
        <v>5.5</v>
      </c>
    </row>
    <row r="360" spans="1:17" x14ac:dyDescent="0.35">
      <c r="A360" t="s">
        <v>3</v>
      </c>
      <c r="B360" t="s">
        <v>4</v>
      </c>
      <c r="C360" s="3">
        <v>1</v>
      </c>
      <c r="D360" s="3">
        <v>3</v>
      </c>
      <c r="E360" s="3">
        <v>2</v>
      </c>
      <c r="F360" s="3">
        <v>2</v>
      </c>
      <c r="G360" s="3">
        <v>2</v>
      </c>
      <c r="H360" s="3">
        <v>3</v>
      </c>
      <c r="I360" s="2">
        <v>2.25</v>
      </c>
      <c r="J360" s="3">
        <v>3</v>
      </c>
      <c r="K360" s="3">
        <v>4</v>
      </c>
      <c r="L360" s="3">
        <v>2</v>
      </c>
      <c r="M360" s="3">
        <v>2</v>
      </c>
      <c r="N360" s="2">
        <v>2.75</v>
      </c>
      <c r="O360" s="3">
        <v>3</v>
      </c>
      <c r="P360" s="3">
        <v>1</v>
      </c>
      <c r="Q360" s="1">
        <v>2</v>
      </c>
    </row>
    <row r="361" spans="1:17" x14ac:dyDescent="0.35">
      <c r="A361" t="s">
        <v>5</v>
      </c>
      <c r="B361" t="s">
        <v>6</v>
      </c>
      <c r="C361" s="3">
        <v>0</v>
      </c>
      <c r="D361" s="3">
        <v>2</v>
      </c>
      <c r="E361" s="3">
        <v>1</v>
      </c>
      <c r="F361" s="3">
        <v>1</v>
      </c>
      <c r="G361" s="3">
        <v>1</v>
      </c>
      <c r="H361" s="3">
        <v>1</v>
      </c>
      <c r="I361" s="2">
        <v>1</v>
      </c>
      <c r="J361" s="3">
        <v>2</v>
      </c>
      <c r="K361" s="3">
        <v>6</v>
      </c>
      <c r="L361" s="3">
        <v>6</v>
      </c>
      <c r="M361" s="3">
        <v>6</v>
      </c>
      <c r="N361" s="2">
        <v>5</v>
      </c>
      <c r="O361" s="3">
        <v>2</v>
      </c>
      <c r="P361" s="3">
        <v>1</v>
      </c>
      <c r="Q361" s="1">
        <v>1.5</v>
      </c>
    </row>
    <row r="362" spans="1:17" x14ac:dyDescent="0.35">
      <c r="A362" t="s">
        <v>5</v>
      </c>
      <c r="B362" t="s">
        <v>6</v>
      </c>
      <c r="C362" s="3">
        <v>0</v>
      </c>
      <c r="D362" s="3">
        <v>2</v>
      </c>
      <c r="E362" s="3">
        <v>2</v>
      </c>
      <c r="F362" s="3">
        <v>1</v>
      </c>
      <c r="G362" s="3">
        <v>2</v>
      </c>
      <c r="H362" s="3">
        <v>2</v>
      </c>
      <c r="I362" s="2">
        <v>1.75</v>
      </c>
      <c r="J362" s="3">
        <v>3</v>
      </c>
      <c r="K362" s="3">
        <v>5</v>
      </c>
      <c r="L362" s="3">
        <v>6</v>
      </c>
      <c r="M362" s="3">
        <v>5</v>
      </c>
      <c r="N362" s="2">
        <v>4.75</v>
      </c>
      <c r="O362" s="3">
        <v>2</v>
      </c>
      <c r="P362" s="3">
        <v>1</v>
      </c>
      <c r="Q362" s="1">
        <v>1.5</v>
      </c>
    </row>
    <row r="363" spans="1:17" x14ac:dyDescent="0.35">
      <c r="A363" t="s">
        <v>5</v>
      </c>
      <c r="B363" t="s">
        <v>6</v>
      </c>
      <c r="C363" s="3">
        <v>0</v>
      </c>
      <c r="D363" s="3">
        <v>2</v>
      </c>
      <c r="E363" s="3">
        <v>1</v>
      </c>
      <c r="F363" s="3">
        <v>1</v>
      </c>
      <c r="G363" s="3">
        <v>6</v>
      </c>
      <c r="H363" s="3">
        <v>1</v>
      </c>
      <c r="I363" s="2">
        <v>2.25</v>
      </c>
      <c r="J363" s="3">
        <v>1</v>
      </c>
      <c r="K363" s="3">
        <v>4</v>
      </c>
      <c r="L363" s="3">
        <v>4</v>
      </c>
      <c r="M363" s="3">
        <v>6</v>
      </c>
      <c r="N363" s="2">
        <v>3.75</v>
      </c>
      <c r="O363" s="3">
        <v>6</v>
      </c>
      <c r="P363" s="3">
        <v>2</v>
      </c>
      <c r="Q363" s="1">
        <v>4</v>
      </c>
    </row>
    <row r="364" spans="1:17" x14ac:dyDescent="0.35">
      <c r="A364" t="s">
        <v>3</v>
      </c>
      <c r="B364" t="s">
        <v>4</v>
      </c>
      <c r="C364" s="3">
        <v>1</v>
      </c>
      <c r="D364" s="3">
        <v>4</v>
      </c>
      <c r="E364" s="3">
        <v>1</v>
      </c>
      <c r="F364" s="3">
        <v>1</v>
      </c>
      <c r="G364" s="3">
        <v>1</v>
      </c>
      <c r="H364" s="3">
        <v>1</v>
      </c>
      <c r="I364" s="2">
        <v>1</v>
      </c>
      <c r="J364" s="3">
        <v>1</v>
      </c>
      <c r="K364" s="3">
        <v>7</v>
      </c>
      <c r="L364" s="3">
        <v>1</v>
      </c>
      <c r="M364" s="3">
        <v>1</v>
      </c>
      <c r="N364" s="2">
        <v>2.5</v>
      </c>
      <c r="O364" s="3">
        <v>1</v>
      </c>
      <c r="P364" s="3">
        <v>1</v>
      </c>
      <c r="Q364" s="1">
        <v>1</v>
      </c>
    </row>
    <row r="365" spans="1:17" x14ac:dyDescent="0.35">
      <c r="A365" t="s">
        <v>5</v>
      </c>
      <c r="B365" t="s">
        <v>4</v>
      </c>
      <c r="C365" s="3">
        <v>0</v>
      </c>
      <c r="D365" s="3">
        <v>4</v>
      </c>
      <c r="E365" s="3">
        <v>1</v>
      </c>
      <c r="F365" s="3">
        <v>5</v>
      </c>
      <c r="G365" s="3">
        <v>4</v>
      </c>
      <c r="H365" s="3">
        <v>5</v>
      </c>
      <c r="I365" s="2">
        <v>3.75</v>
      </c>
      <c r="J365" s="3">
        <v>1</v>
      </c>
      <c r="K365" s="3">
        <v>6</v>
      </c>
      <c r="L365" s="3">
        <v>6</v>
      </c>
      <c r="M365" s="3">
        <v>4</v>
      </c>
      <c r="N365" s="2">
        <v>4.25</v>
      </c>
      <c r="O365" s="3">
        <v>2</v>
      </c>
      <c r="P365" s="3">
        <v>1</v>
      </c>
      <c r="Q365" s="1">
        <v>1.5</v>
      </c>
    </row>
    <row r="366" spans="1:17" x14ac:dyDescent="0.35">
      <c r="A366" t="s">
        <v>3</v>
      </c>
      <c r="B366" t="s">
        <v>4</v>
      </c>
      <c r="C366" s="3">
        <v>1</v>
      </c>
      <c r="D366" s="3">
        <v>4</v>
      </c>
      <c r="E366" s="3">
        <v>6</v>
      </c>
      <c r="F366" s="3">
        <v>7</v>
      </c>
      <c r="G366" s="3">
        <v>5</v>
      </c>
      <c r="H366" s="3">
        <v>6</v>
      </c>
      <c r="I366" s="2">
        <v>6</v>
      </c>
      <c r="J366" s="3">
        <v>5</v>
      </c>
      <c r="K366" s="3">
        <v>5</v>
      </c>
      <c r="L366" s="3">
        <v>7</v>
      </c>
      <c r="M366" s="3">
        <v>6</v>
      </c>
      <c r="N366" s="2">
        <v>5.75</v>
      </c>
      <c r="O366" s="3">
        <v>6</v>
      </c>
      <c r="P366" s="3">
        <v>6</v>
      </c>
      <c r="Q366" s="1">
        <v>6</v>
      </c>
    </row>
    <row r="367" spans="1:17" x14ac:dyDescent="0.35">
      <c r="A367" t="s">
        <v>3</v>
      </c>
      <c r="B367" t="s">
        <v>4</v>
      </c>
      <c r="C367" s="3">
        <v>1</v>
      </c>
      <c r="D367" s="3">
        <v>3</v>
      </c>
      <c r="E367" s="3">
        <v>1</v>
      </c>
      <c r="F367" s="3">
        <v>1</v>
      </c>
      <c r="G367" s="3">
        <v>1</v>
      </c>
      <c r="H367" s="3">
        <v>1</v>
      </c>
      <c r="I367" s="2">
        <v>1</v>
      </c>
      <c r="J367" s="3">
        <v>3</v>
      </c>
      <c r="K367" s="3">
        <v>5</v>
      </c>
      <c r="L367" s="3">
        <v>4</v>
      </c>
      <c r="M367" s="3">
        <v>4</v>
      </c>
      <c r="N367" s="2">
        <v>4</v>
      </c>
      <c r="O367" s="3">
        <v>3</v>
      </c>
      <c r="P367" s="3">
        <v>3</v>
      </c>
      <c r="Q367" s="1">
        <v>3</v>
      </c>
    </row>
    <row r="368" spans="1:17" x14ac:dyDescent="0.35">
      <c r="A368" t="s">
        <v>3</v>
      </c>
      <c r="B368" t="s">
        <v>7</v>
      </c>
      <c r="C368" s="3">
        <v>1</v>
      </c>
      <c r="D368" s="3">
        <v>4</v>
      </c>
      <c r="E368" s="3">
        <v>2</v>
      </c>
      <c r="F368" s="3">
        <v>6</v>
      </c>
      <c r="G368" s="3">
        <v>4</v>
      </c>
      <c r="H368" s="3">
        <v>4</v>
      </c>
      <c r="I368" s="2">
        <v>4</v>
      </c>
      <c r="J368" s="3">
        <v>3</v>
      </c>
      <c r="K368" s="3">
        <v>4</v>
      </c>
      <c r="L368" s="3">
        <v>4</v>
      </c>
      <c r="M368" s="3">
        <v>4</v>
      </c>
      <c r="N368" s="2">
        <v>3.75</v>
      </c>
      <c r="O368" s="3">
        <v>1</v>
      </c>
      <c r="P368" s="3">
        <v>1</v>
      </c>
      <c r="Q368" s="1">
        <v>1</v>
      </c>
    </row>
    <row r="369" spans="1:17" x14ac:dyDescent="0.35">
      <c r="A369" t="s">
        <v>3</v>
      </c>
      <c r="B369" t="s">
        <v>4</v>
      </c>
      <c r="C369" s="3">
        <v>1</v>
      </c>
      <c r="D369" s="3">
        <v>3</v>
      </c>
      <c r="E369" s="3">
        <v>4</v>
      </c>
      <c r="F369" s="3">
        <v>2</v>
      </c>
      <c r="G369" s="3">
        <v>6</v>
      </c>
      <c r="H369" s="3">
        <v>5</v>
      </c>
      <c r="I369" s="2">
        <v>4.25</v>
      </c>
      <c r="J369" s="3">
        <v>3</v>
      </c>
      <c r="K369" s="3">
        <v>5</v>
      </c>
      <c r="L369" s="3">
        <v>6</v>
      </c>
      <c r="M369" s="3">
        <v>4</v>
      </c>
      <c r="N369" s="2">
        <v>4.5</v>
      </c>
      <c r="O369" s="3">
        <v>3</v>
      </c>
      <c r="P369" s="3">
        <v>2</v>
      </c>
      <c r="Q369" s="1">
        <v>2.5</v>
      </c>
    </row>
    <row r="370" spans="1:17" x14ac:dyDescent="0.35">
      <c r="A370" t="s">
        <v>3</v>
      </c>
      <c r="B370" t="s">
        <v>7</v>
      </c>
      <c r="C370" s="3">
        <v>1</v>
      </c>
      <c r="D370" s="3">
        <v>4</v>
      </c>
      <c r="E370" s="3">
        <v>1</v>
      </c>
      <c r="F370" s="3">
        <v>1</v>
      </c>
      <c r="G370" s="3">
        <v>1</v>
      </c>
      <c r="H370" s="3">
        <v>1</v>
      </c>
      <c r="I370" s="2">
        <v>1</v>
      </c>
      <c r="J370" s="3">
        <v>1</v>
      </c>
      <c r="K370" s="3">
        <v>4</v>
      </c>
      <c r="L370" s="3">
        <v>6</v>
      </c>
      <c r="M370" s="3">
        <v>3</v>
      </c>
      <c r="N370" s="2">
        <v>3.5</v>
      </c>
      <c r="O370" s="3">
        <v>1</v>
      </c>
      <c r="P370" s="3">
        <v>1</v>
      </c>
      <c r="Q370" s="1">
        <v>1</v>
      </c>
    </row>
    <row r="371" spans="1:17" x14ac:dyDescent="0.35">
      <c r="A371" t="s">
        <v>3</v>
      </c>
      <c r="B371" t="s">
        <v>4</v>
      </c>
      <c r="C371" s="3">
        <v>1</v>
      </c>
      <c r="D371" s="3">
        <v>4</v>
      </c>
      <c r="E371" s="3">
        <v>1</v>
      </c>
      <c r="F371" s="3">
        <v>1</v>
      </c>
      <c r="G371" s="3">
        <v>1</v>
      </c>
      <c r="H371" s="3">
        <v>1</v>
      </c>
      <c r="I371" s="2">
        <v>1</v>
      </c>
      <c r="J371" s="3">
        <v>1</v>
      </c>
      <c r="K371" s="3">
        <v>6</v>
      </c>
      <c r="L371" s="3">
        <v>5</v>
      </c>
      <c r="M371" s="3">
        <v>6</v>
      </c>
      <c r="N371" s="2">
        <v>4.5</v>
      </c>
      <c r="O371" s="3">
        <v>1</v>
      </c>
      <c r="P371" s="3">
        <v>1</v>
      </c>
      <c r="Q371" s="1">
        <v>1</v>
      </c>
    </row>
    <row r="372" spans="1:17" x14ac:dyDescent="0.35">
      <c r="A372" t="s">
        <v>3</v>
      </c>
      <c r="B372" t="s">
        <v>4</v>
      </c>
      <c r="C372" s="3">
        <v>1</v>
      </c>
      <c r="D372" s="3">
        <v>4</v>
      </c>
      <c r="E372" s="3">
        <v>4</v>
      </c>
      <c r="F372" s="3">
        <v>4</v>
      </c>
      <c r="G372" s="3">
        <v>7</v>
      </c>
      <c r="H372" s="3">
        <v>1</v>
      </c>
      <c r="I372" s="2">
        <v>4</v>
      </c>
      <c r="J372" s="3">
        <v>4</v>
      </c>
      <c r="K372" s="3">
        <v>6</v>
      </c>
      <c r="L372" s="3">
        <v>6</v>
      </c>
      <c r="M372" s="3">
        <v>6</v>
      </c>
      <c r="N372" s="2">
        <v>5.5</v>
      </c>
      <c r="O372" s="3">
        <v>4</v>
      </c>
      <c r="P372" s="3">
        <v>4</v>
      </c>
      <c r="Q372" s="1">
        <v>4</v>
      </c>
    </row>
    <row r="373" spans="1:17" x14ac:dyDescent="0.35">
      <c r="A373" t="s">
        <v>3</v>
      </c>
      <c r="B373" t="s">
        <v>6</v>
      </c>
      <c r="C373" s="3">
        <v>1</v>
      </c>
      <c r="D373" s="3">
        <v>3</v>
      </c>
      <c r="E373" s="3">
        <v>1</v>
      </c>
      <c r="F373" s="3">
        <v>3</v>
      </c>
      <c r="G373" s="3">
        <v>1</v>
      </c>
      <c r="H373" s="3">
        <v>1</v>
      </c>
      <c r="I373" s="2">
        <v>1.5</v>
      </c>
      <c r="J373" s="3">
        <v>1</v>
      </c>
      <c r="K373" s="3">
        <v>6</v>
      </c>
      <c r="L373" s="3">
        <v>2</v>
      </c>
      <c r="M373" s="3">
        <v>2</v>
      </c>
      <c r="N373" s="2">
        <v>2.75</v>
      </c>
      <c r="O373" s="3">
        <v>1</v>
      </c>
      <c r="P373" s="3">
        <v>1</v>
      </c>
      <c r="Q373" s="1">
        <v>1</v>
      </c>
    </row>
    <row r="374" spans="1:17" x14ac:dyDescent="0.35">
      <c r="A374" t="s">
        <v>3</v>
      </c>
      <c r="B374" t="s">
        <v>6</v>
      </c>
      <c r="C374" s="3">
        <v>1</v>
      </c>
      <c r="D374" s="3">
        <v>2</v>
      </c>
      <c r="E374" s="3">
        <v>3</v>
      </c>
      <c r="F374" s="3">
        <v>3</v>
      </c>
      <c r="G374" s="3">
        <v>4</v>
      </c>
      <c r="H374" s="3">
        <v>4</v>
      </c>
      <c r="I374" s="2">
        <v>3.5</v>
      </c>
      <c r="J374" s="3">
        <v>3</v>
      </c>
      <c r="K374" s="3">
        <v>5</v>
      </c>
      <c r="L374" s="3">
        <v>2</v>
      </c>
      <c r="M374" s="3">
        <v>4</v>
      </c>
      <c r="N374" s="2">
        <v>3.5</v>
      </c>
      <c r="O374" s="3">
        <v>3</v>
      </c>
      <c r="P374" s="3">
        <v>4</v>
      </c>
      <c r="Q374" s="1">
        <v>3.5</v>
      </c>
    </row>
    <row r="375" spans="1:17" x14ac:dyDescent="0.35">
      <c r="A375" t="s">
        <v>3</v>
      </c>
      <c r="B375" t="s">
        <v>4</v>
      </c>
      <c r="C375" s="3">
        <v>1</v>
      </c>
      <c r="D375" s="3">
        <v>4</v>
      </c>
      <c r="E375" s="3">
        <v>2</v>
      </c>
      <c r="F375" s="3">
        <v>1</v>
      </c>
      <c r="G375" s="3">
        <v>2</v>
      </c>
      <c r="H375" s="3">
        <v>1</v>
      </c>
      <c r="I375" s="2">
        <v>1.5</v>
      </c>
      <c r="J375" s="3">
        <v>5</v>
      </c>
      <c r="K375" s="3">
        <v>5</v>
      </c>
      <c r="L375" s="3">
        <v>5</v>
      </c>
      <c r="M375" s="3">
        <v>5</v>
      </c>
      <c r="N375" s="2">
        <v>5</v>
      </c>
      <c r="O375" s="3">
        <v>2</v>
      </c>
      <c r="P375" s="3">
        <v>2</v>
      </c>
      <c r="Q375" s="1">
        <v>2</v>
      </c>
    </row>
    <row r="376" spans="1:17" x14ac:dyDescent="0.35">
      <c r="A376" t="s">
        <v>5</v>
      </c>
      <c r="B376" t="s">
        <v>4</v>
      </c>
      <c r="C376" s="3">
        <v>0</v>
      </c>
      <c r="D376" s="3">
        <v>4</v>
      </c>
      <c r="E376" s="3">
        <v>2</v>
      </c>
      <c r="F376" s="3">
        <v>1</v>
      </c>
      <c r="G376" s="3">
        <v>2</v>
      </c>
      <c r="H376" s="3">
        <v>1</v>
      </c>
      <c r="I376" s="2">
        <v>1.5</v>
      </c>
      <c r="J376" s="3">
        <v>2</v>
      </c>
      <c r="K376" s="3">
        <v>4</v>
      </c>
      <c r="L376" s="3">
        <v>6</v>
      </c>
      <c r="M376" s="3">
        <v>4</v>
      </c>
      <c r="N376" s="2">
        <v>4</v>
      </c>
      <c r="O376" s="3">
        <v>4</v>
      </c>
      <c r="P376" s="3">
        <v>1</v>
      </c>
      <c r="Q376" s="1">
        <v>2.5</v>
      </c>
    </row>
    <row r="377" spans="1:17" x14ac:dyDescent="0.35">
      <c r="A377" t="s">
        <v>3</v>
      </c>
      <c r="B377" t="s">
        <v>4</v>
      </c>
      <c r="C377" s="3">
        <v>1</v>
      </c>
      <c r="D377" s="3">
        <v>4</v>
      </c>
      <c r="E377" s="3">
        <v>1</v>
      </c>
      <c r="F377" s="3">
        <v>1</v>
      </c>
      <c r="G377" s="3">
        <v>1</v>
      </c>
      <c r="H377" s="3">
        <v>4</v>
      </c>
      <c r="I377" s="2">
        <v>1.75</v>
      </c>
      <c r="J377" s="3">
        <v>4</v>
      </c>
      <c r="K377" s="3">
        <v>7</v>
      </c>
      <c r="L377" s="3">
        <v>6</v>
      </c>
      <c r="M377" s="3">
        <v>4</v>
      </c>
      <c r="N377" s="2">
        <v>5.25</v>
      </c>
      <c r="O377" s="3">
        <v>1</v>
      </c>
      <c r="P377" s="3">
        <v>1</v>
      </c>
      <c r="Q377" s="1">
        <v>1</v>
      </c>
    </row>
    <row r="378" spans="1:17" x14ac:dyDescent="0.35">
      <c r="A378" t="s">
        <v>3</v>
      </c>
      <c r="B378" t="s">
        <v>7</v>
      </c>
      <c r="C378" s="3">
        <v>1</v>
      </c>
      <c r="D378" s="3">
        <v>4</v>
      </c>
      <c r="E378" s="3">
        <v>1</v>
      </c>
      <c r="F378" s="3">
        <v>1</v>
      </c>
      <c r="G378" s="3">
        <v>1</v>
      </c>
      <c r="H378" s="3">
        <v>1</v>
      </c>
      <c r="I378" s="2">
        <v>1</v>
      </c>
      <c r="J378" s="3">
        <v>4</v>
      </c>
      <c r="K378" s="3">
        <v>7</v>
      </c>
      <c r="L378" s="3">
        <v>4</v>
      </c>
      <c r="M378" s="3">
        <v>4</v>
      </c>
      <c r="N378" s="2">
        <v>4.75</v>
      </c>
      <c r="O378" s="3">
        <v>4</v>
      </c>
      <c r="P378" s="3">
        <v>4</v>
      </c>
      <c r="Q378" s="1">
        <v>4</v>
      </c>
    </row>
    <row r="379" spans="1:17" x14ac:dyDescent="0.35">
      <c r="A379" t="s">
        <v>3</v>
      </c>
      <c r="B379" t="s">
        <v>6</v>
      </c>
      <c r="C379" s="3">
        <v>1</v>
      </c>
      <c r="D379" s="3">
        <v>2</v>
      </c>
      <c r="E379" s="3">
        <v>5</v>
      </c>
      <c r="F379" s="3">
        <v>5</v>
      </c>
      <c r="G379" s="3">
        <v>6</v>
      </c>
      <c r="H379" s="3">
        <v>5</v>
      </c>
      <c r="I379" s="2">
        <v>5.25</v>
      </c>
      <c r="J379" s="3">
        <v>4</v>
      </c>
      <c r="K379" s="3">
        <v>7</v>
      </c>
      <c r="L379" s="3">
        <v>1</v>
      </c>
      <c r="M379" s="3">
        <v>1</v>
      </c>
      <c r="N379" s="2">
        <v>3.25</v>
      </c>
      <c r="O379" s="3">
        <v>1</v>
      </c>
      <c r="P379" s="3">
        <v>7</v>
      </c>
      <c r="Q379" s="1">
        <v>4</v>
      </c>
    </row>
    <row r="380" spans="1:17" x14ac:dyDescent="0.35">
      <c r="A380" t="s">
        <v>3</v>
      </c>
      <c r="B380" t="s">
        <v>6</v>
      </c>
      <c r="C380" s="3">
        <v>1</v>
      </c>
      <c r="D380" s="3">
        <v>2</v>
      </c>
      <c r="E380" s="3">
        <v>1</v>
      </c>
      <c r="F380" s="3">
        <v>2</v>
      </c>
      <c r="G380" s="3">
        <v>1</v>
      </c>
      <c r="H380" s="3">
        <v>3</v>
      </c>
      <c r="I380" s="2">
        <v>1.75</v>
      </c>
      <c r="J380" s="3">
        <v>2</v>
      </c>
      <c r="K380" s="3">
        <v>1</v>
      </c>
      <c r="L380" s="3">
        <v>1</v>
      </c>
      <c r="M380" s="3">
        <v>4</v>
      </c>
      <c r="N380" s="2">
        <v>2</v>
      </c>
      <c r="O380" s="3">
        <v>4</v>
      </c>
      <c r="P380" s="3">
        <v>1</v>
      </c>
      <c r="Q380" s="1">
        <v>2.5</v>
      </c>
    </row>
    <row r="381" spans="1:17" x14ac:dyDescent="0.35">
      <c r="A381" t="s">
        <v>3</v>
      </c>
      <c r="B381" t="s">
        <v>6</v>
      </c>
      <c r="C381" s="3">
        <v>1</v>
      </c>
      <c r="D381" s="3">
        <v>2</v>
      </c>
      <c r="E381" s="3">
        <v>1</v>
      </c>
      <c r="F381" s="3">
        <v>1</v>
      </c>
      <c r="G381" s="3">
        <v>3</v>
      </c>
      <c r="H381" s="3">
        <v>2</v>
      </c>
      <c r="I381" s="2">
        <v>1.75</v>
      </c>
      <c r="J381" s="3">
        <v>4</v>
      </c>
      <c r="K381" s="3">
        <v>2</v>
      </c>
      <c r="L381" s="3">
        <v>2</v>
      </c>
      <c r="M381" s="3">
        <v>2</v>
      </c>
      <c r="N381" s="2">
        <v>2.5</v>
      </c>
      <c r="O381" s="3">
        <v>4</v>
      </c>
      <c r="P381" s="3">
        <v>2</v>
      </c>
      <c r="Q381" s="1">
        <v>3</v>
      </c>
    </row>
    <row r="382" spans="1:17" x14ac:dyDescent="0.35">
      <c r="A382" t="s">
        <v>3</v>
      </c>
      <c r="B382" t="s">
        <v>4</v>
      </c>
      <c r="C382" s="3">
        <v>1</v>
      </c>
      <c r="D382" s="3">
        <v>4</v>
      </c>
      <c r="E382" s="3">
        <v>5</v>
      </c>
      <c r="F382" s="3">
        <v>5</v>
      </c>
      <c r="G382" s="3">
        <v>2</v>
      </c>
      <c r="H382" s="3">
        <v>1</v>
      </c>
      <c r="I382" s="2">
        <v>3.25</v>
      </c>
      <c r="J382" s="3">
        <v>1</v>
      </c>
      <c r="K382" s="3">
        <v>4</v>
      </c>
      <c r="L382" s="3">
        <v>5</v>
      </c>
      <c r="M382" s="3">
        <v>4</v>
      </c>
      <c r="N382" s="2">
        <v>3.5</v>
      </c>
      <c r="O382" s="3">
        <v>1</v>
      </c>
      <c r="P382" s="3">
        <v>4</v>
      </c>
      <c r="Q382" s="1">
        <v>2.5</v>
      </c>
    </row>
    <row r="383" spans="1:17" x14ac:dyDescent="0.35">
      <c r="A383" t="s">
        <v>3</v>
      </c>
      <c r="B383" t="s">
        <v>4</v>
      </c>
      <c r="C383" s="3">
        <v>1</v>
      </c>
      <c r="D383" s="3">
        <v>4</v>
      </c>
      <c r="E383" s="3">
        <v>1</v>
      </c>
      <c r="F383" s="3">
        <v>5</v>
      </c>
      <c r="G383" s="3">
        <v>1</v>
      </c>
      <c r="H383" s="3">
        <v>4</v>
      </c>
      <c r="I383" s="2">
        <v>2.75</v>
      </c>
      <c r="J383" s="3">
        <v>1</v>
      </c>
      <c r="K383" s="3">
        <v>7</v>
      </c>
      <c r="L383" s="3">
        <v>7</v>
      </c>
      <c r="M383" s="3">
        <v>7</v>
      </c>
      <c r="N383" s="2">
        <v>5.5</v>
      </c>
      <c r="O383" s="3">
        <v>5</v>
      </c>
      <c r="P383" s="3">
        <v>1</v>
      </c>
      <c r="Q383" s="1">
        <v>3</v>
      </c>
    </row>
    <row r="384" spans="1:17" x14ac:dyDescent="0.35">
      <c r="A384" t="s">
        <v>3</v>
      </c>
      <c r="B384" t="s">
        <v>4</v>
      </c>
      <c r="C384" s="3">
        <v>1</v>
      </c>
      <c r="D384" s="3">
        <v>4</v>
      </c>
      <c r="E384" s="3">
        <v>2</v>
      </c>
      <c r="F384" s="3">
        <v>2</v>
      </c>
      <c r="G384" s="3">
        <v>3</v>
      </c>
      <c r="H384" s="3">
        <v>3</v>
      </c>
      <c r="I384" s="2">
        <v>2.5</v>
      </c>
      <c r="J384" s="3">
        <v>2</v>
      </c>
      <c r="K384" s="3">
        <v>5</v>
      </c>
      <c r="L384" s="3">
        <v>5</v>
      </c>
      <c r="M384" s="3">
        <v>5</v>
      </c>
      <c r="N384" s="2">
        <v>4.25</v>
      </c>
      <c r="O384" s="3">
        <v>4</v>
      </c>
      <c r="P384" s="3">
        <v>2</v>
      </c>
      <c r="Q384" s="1">
        <v>3</v>
      </c>
    </row>
    <row r="385" spans="1:17" x14ac:dyDescent="0.35">
      <c r="A385" t="s">
        <v>5</v>
      </c>
      <c r="B385" t="s">
        <v>4</v>
      </c>
      <c r="C385" s="3">
        <v>0</v>
      </c>
      <c r="D385" s="3">
        <v>2</v>
      </c>
      <c r="E385" s="3">
        <v>1</v>
      </c>
      <c r="F385" s="3">
        <v>1</v>
      </c>
      <c r="G385" s="3">
        <v>1</v>
      </c>
      <c r="H385" s="3">
        <v>1</v>
      </c>
      <c r="I385" s="2">
        <v>1</v>
      </c>
      <c r="J385" s="3">
        <v>1</v>
      </c>
      <c r="K385" s="3">
        <v>7</v>
      </c>
      <c r="L385" s="3">
        <v>7</v>
      </c>
      <c r="M385" s="3">
        <v>7</v>
      </c>
      <c r="N385" s="2">
        <v>5.5</v>
      </c>
      <c r="O385" s="3">
        <v>1</v>
      </c>
      <c r="P385" s="3">
        <v>1</v>
      </c>
      <c r="Q385" s="1">
        <v>1</v>
      </c>
    </row>
    <row r="386" spans="1:17" x14ac:dyDescent="0.35">
      <c r="A386" t="s">
        <v>3</v>
      </c>
      <c r="B386" t="s">
        <v>4</v>
      </c>
      <c r="C386" s="3">
        <v>1</v>
      </c>
      <c r="D386" s="3">
        <v>2</v>
      </c>
      <c r="E386" s="3">
        <v>5</v>
      </c>
      <c r="F386" s="3">
        <v>4</v>
      </c>
      <c r="G386" s="3">
        <v>3</v>
      </c>
      <c r="H386" s="3">
        <v>2</v>
      </c>
      <c r="I386" s="2">
        <v>3.5</v>
      </c>
      <c r="J386" s="3">
        <v>4</v>
      </c>
      <c r="K386" s="3">
        <v>5</v>
      </c>
      <c r="L386" s="3">
        <v>3</v>
      </c>
      <c r="M386" s="3">
        <v>3</v>
      </c>
      <c r="N386" s="2">
        <v>3.75</v>
      </c>
      <c r="O386" s="3">
        <v>5</v>
      </c>
      <c r="P386" s="3">
        <v>6</v>
      </c>
      <c r="Q386" s="1">
        <v>5.5</v>
      </c>
    </row>
    <row r="387" spans="1:17" x14ac:dyDescent="0.35">
      <c r="A387" t="s">
        <v>3</v>
      </c>
      <c r="B387" t="s">
        <v>6</v>
      </c>
      <c r="C387" s="3">
        <v>1</v>
      </c>
      <c r="D387" s="3">
        <v>2</v>
      </c>
      <c r="E387" s="3">
        <v>2</v>
      </c>
      <c r="F387" s="3">
        <v>3</v>
      </c>
      <c r="G387" s="3">
        <v>1</v>
      </c>
      <c r="H387" s="3">
        <v>7</v>
      </c>
      <c r="I387" s="2">
        <v>3.25</v>
      </c>
      <c r="J387" s="3">
        <v>5</v>
      </c>
      <c r="K387" s="3">
        <v>7</v>
      </c>
      <c r="L387" s="3">
        <v>5</v>
      </c>
      <c r="M387" s="3">
        <v>4</v>
      </c>
      <c r="N387" s="2">
        <v>5.25</v>
      </c>
      <c r="O387" s="3">
        <v>4</v>
      </c>
      <c r="P387" s="3">
        <v>2</v>
      </c>
      <c r="Q387" s="1">
        <v>3</v>
      </c>
    </row>
    <row r="388" spans="1:17" x14ac:dyDescent="0.35">
      <c r="A388" t="s">
        <v>3</v>
      </c>
      <c r="B388" t="s">
        <v>4</v>
      </c>
      <c r="C388" s="3">
        <v>1</v>
      </c>
      <c r="D388" s="3">
        <v>3</v>
      </c>
      <c r="E388" s="3">
        <v>1</v>
      </c>
      <c r="F388" s="3">
        <v>2</v>
      </c>
      <c r="G388" s="3">
        <v>1</v>
      </c>
      <c r="H388" s="3">
        <v>3</v>
      </c>
      <c r="I388" s="2">
        <v>1.75</v>
      </c>
      <c r="J388" s="3">
        <v>7</v>
      </c>
      <c r="K388" s="3">
        <v>6</v>
      </c>
      <c r="L388" s="3">
        <v>4</v>
      </c>
      <c r="M388" s="3">
        <v>4</v>
      </c>
      <c r="N388" s="2">
        <v>5.25</v>
      </c>
      <c r="O388" s="3">
        <v>1</v>
      </c>
      <c r="P388" s="3">
        <v>1</v>
      </c>
      <c r="Q388" s="1">
        <v>1</v>
      </c>
    </row>
    <row r="389" spans="1:17" x14ac:dyDescent="0.35">
      <c r="A389" t="s">
        <v>3</v>
      </c>
      <c r="B389" t="s">
        <v>4</v>
      </c>
      <c r="C389" s="3">
        <v>1</v>
      </c>
      <c r="D389" s="3">
        <v>4</v>
      </c>
      <c r="E389" s="3">
        <v>4</v>
      </c>
      <c r="F389" s="3">
        <v>4</v>
      </c>
      <c r="G389" s="3">
        <v>5</v>
      </c>
      <c r="H389" s="3">
        <v>4</v>
      </c>
      <c r="I389" s="2">
        <v>4.25</v>
      </c>
      <c r="J389" s="3">
        <v>5</v>
      </c>
      <c r="K389" s="3">
        <v>5</v>
      </c>
      <c r="L389" s="3">
        <v>5</v>
      </c>
      <c r="M389" s="3">
        <v>5</v>
      </c>
      <c r="N389" s="2">
        <v>5</v>
      </c>
      <c r="O389" s="3">
        <v>4</v>
      </c>
      <c r="P389" s="3">
        <v>4</v>
      </c>
      <c r="Q389" s="1">
        <v>4</v>
      </c>
    </row>
    <row r="390" spans="1:17" x14ac:dyDescent="0.35">
      <c r="A390" t="s">
        <v>3</v>
      </c>
      <c r="B390" t="s">
        <v>4</v>
      </c>
      <c r="C390" s="3">
        <v>1</v>
      </c>
      <c r="D390" s="3">
        <v>4</v>
      </c>
      <c r="E390" s="3">
        <v>2</v>
      </c>
      <c r="F390" s="3">
        <v>1</v>
      </c>
      <c r="G390" s="3">
        <v>1</v>
      </c>
      <c r="H390" s="3">
        <v>2</v>
      </c>
      <c r="I390" s="2">
        <v>1.5</v>
      </c>
      <c r="J390" s="3">
        <v>2</v>
      </c>
      <c r="K390" s="3">
        <v>7</v>
      </c>
      <c r="L390" s="3">
        <v>6</v>
      </c>
      <c r="M390" s="3">
        <v>6</v>
      </c>
      <c r="N390" s="2">
        <v>5.25</v>
      </c>
      <c r="O390" s="3">
        <v>1</v>
      </c>
      <c r="P390" s="3">
        <v>1</v>
      </c>
      <c r="Q390" s="1">
        <v>1</v>
      </c>
    </row>
    <row r="391" spans="1:17" x14ac:dyDescent="0.35">
      <c r="A391" t="s">
        <v>3</v>
      </c>
      <c r="B391" t="s">
        <v>4</v>
      </c>
      <c r="C391" s="3">
        <v>1</v>
      </c>
      <c r="D391" s="3">
        <v>4</v>
      </c>
      <c r="E391" s="3">
        <v>1</v>
      </c>
      <c r="F391" s="3">
        <v>2</v>
      </c>
      <c r="G391" s="3">
        <v>1</v>
      </c>
      <c r="H391" s="3">
        <v>1</v>
      </c>
      <c r="I391" s="2">
        <v>1.25</v>
      </c>
      <c r="J391" s="3">
        <v>2</v>
      </c>
      <c r="K391" s="3">
        <v>6</v>
      </c>
      <c r="L391" s="3">
        <v>5</v>
      </c>
      <c r="M391" s="3">
        <v>5</v>
      </c>
      <c r="N391" s="2">
        <v>4.5</v>
      </c>
      <c r="O391" s="3">
        <v>4</v>
      </c>
      <c r="P391" s="3">
        <v>1</v>
      </c>
      <c r="Q391" s="1">
        <v>2.5</v>
      </c>
    </row>
    <row r="392" spans="1:17" x14ac:dyDescent="0.35">
      <c r="A392" t="s">
        <v>3</v>
      </c>
      <c r="B392" t="s">
        <v>7</v>
      </c>
      <c r="C392" s="3">
        <v>1</v>
      </c>
      <c r="D392" s="3">
        <v>4</v>
      </c>
      <c r="E392" s="3">
        <v>4</v>
      </c>
      <c r="F392" s="3">
        <v>4</v>
      </c>
      <c r="G392" s="3">
        <v>4</v>
      </c>
      <c r="H392" s="3">
        <v>4</v>
      </c>
      <c r="I392" s="2">
        <v>4</v>
      </c>
      <c r="J392" s="3">
        <v>4</v>
      </c>
      <c r="K392" s="3">
        <v>6</v>
      </c>
      <c r="L392" s="3">
        <v>5</v>
      </c>
      <c r="M392" s="3">
        <v>5</v>
      </c>
      <c r="N392" s="2">
        <v>5</v>
      </c>
      <c r="O392" s="3">
        <v>3</v>
      </c>
      <c r="P392" s="3">
        <v>4</v>
      </c>
      <c r="Q392" s="1">
        <v>3.5</v>
      </c>
    </row>
    <row r="393" spans="1:17" x14ac:dyDescent="0.35">
      <c r="A393" t="s">
        <v>3</v>
      </c>
      <c r="B393" t="s">
        <v>4</v>
      </c>
      <c r="C393" s="3">
        <v>1</v>
      </c>
      <c r="D393" s="3">
        <v>4</v>
      </c>
      <c r="E393" s="3">
        <v>1</v>
      </c>
      <c r="F393" s="3">
        <v>1</v>
      </c>
      <c r="G393" s="3">
        <v>2</v>
      </c>
      <c r="H393" s="3">
        <v>3</v>
      </c>
      <c r="I393" s="2">
        <v>1.75</v>
      </c>
      <c r="J393" s="3">
        <v>2</v>
      </c>
      <c r="K393" s="3">
        <v>5</v>
      </c>
      <c r="L393" s="3">
        <v>4</v>
      </c>
      <c r="M393" s="3">
        <v>2</v>
      </c>
      <c r="N393" s="2">
        <v>3.25</v>
      </c>
      <c r="O393" s="3">
        <v>1</v>
      </c>
      <c r="P393" s="3">
        <v>1</v>
      </c>
      <c r="Q393" s="1">
        <v>1</v>
      </c>
    </row>
    <row r="394" spans="1:17" x14ac:dyDescent="0.35">
      <c r="A394" t="s">
        <v>5</v>
      </c>
      <c r="B394" t="s">
        <v>6</v>
      </c>
      <c r="C394" s="3">
        <v>0</v>
      </c>
      <c r="D394" s="3">
        <v>2</v>
      </c>
      <c r="E394" s="3">
        <v>1</v>
      </c>
      <c r="F394" s="3">
        <v>2</v>
      </c>
      <c r="G394" s="3">
        <v>2</v>
      </c>
      <c r="H394" s="3">
        <v>1</v>
      </c>
      <c r="I394" s="2">
        <v>1.5</v>
      </c>
      <c r="J394" s="3">
        <v>2</v>
      </c>
      <c r="K394" s="3">
        <v>4</v>
      </c>
      <c r="L394" s="3">
        <v>2</v>
      </c>
      <c r="M394" s="3">
        <v>5</v>
      </c>
      <c r="N394" s="2">
        <v>3.25</v>
      </c>
      <c r="O394" s="3">
        <v>2</v>
      </c>
      <c r="P394" s="3">
        <v>1</v>
      </c>
      <c r="Q394" s="1">
        <v>1.5</v>
      </c>
    </row>
    <row r="395" spans="1:17" x14ac:dyDescent="0.35">
      <c r="A395" t="s">
        <v>3</v>
      </c>
      <c r="B395" t="s">
        <v>6</v>
      </c>
      <c r="C395" s="3">
        <v>1</v>
      </c>
      <c r="D395" s="3">
        <v>2</v>
      </c>
      <c r="E395" s="3">
        <v>3</v>
      </c>
      <c r="F395" s="3">
        <v>4</v>
      </c>
      <c r="G395" s="3">
        <v>3</v>
      </c>
      <c r="H395" s="3">
        <v>6</v>
      </c>
      <c r="I395" s="2">
        <v>4</v>
      </c>
      <c r="J395" s="3">
        <v>5</v>
      </c>
      <c r="K395" s="3">
        <v>3</v>
      </c>
      <c r="L395" s="3">
        <v>6</v>
      </c>
      <c r="M395" s="3">
        <v>6</v>
      </c>
      <c r="N395" s="2">
        <v>5</v>
      </c>
      <c r="O395" s="3">
        <v>5</v>
      </c>
      <c r="P395" s="3">
        <v>5</v>
      </c>
      <c r="Q395" s="1">
        <v>5</v>
      </c>
    </row>
    <row r="396" spans="1:17" x14ac:dyDescent="0.35">
      <c r="A396" t="s">
        <v>3</v>
      </c>
      <c r="B396" t="s">
        <v>7</v>
      </c>
      <c r="C396" s="3">
        <v>1</v>
      </c>
      <c r="D396" s="3">
        <v>4</v>
      </c>
      <c r="E396" s="3">
        <v>3</v>
      </c>
      <c r="F396" s="3">
        <v>1</v>
      </c>
      <c r="G396" s="3">
        <v>3</v>
      </c>
      <c r="H396" s="3">
        <v>5</v>
      </c>
      <c r="I396" s="2">
        <v>3</v>
      </c>
      <c r="J396" s="3">
        <v>1</v>
      </c>
      <c r="K396" s="3">
        <v>7</v>
      </c>
      <c r="L396" s="3">
        <v>7</v>
      </c>
      <c r="M396" s="3">
        <v>4</v>
      </c>
      <c r="N396" s="2">
        <v>4.75</v>
      </c>
      <c r="O396" s="3">
        <v>1</v>
      </c>
      <c r="P396" s="3">
        <v>1</v>
      </c>
      <c r="Q396" s="1">
        <v>1</v>
      </c>
    </row>
    <row r="397" spans="1:17" x14ac:dyDescent="0.35">
      <c r="A397" t="s">
        <v>3</v>
      </c>
      <c r="B397" t="s">
        <v>4</v>
      </c>
      <c r="C397" s="3">
        <v>1</v>
      </c>
      <c r="D397" s="3">
        <v>4</v>
      </c>
      <c r="E397" s="3">
        <v>1</v>
      </c>
      <c r="F397" s="3">
        <v>1</v>
      </c>
      <c r="G397" s="3">
        <v>1</v>
      </c>
      <c r="H397" s="3">
        <v>1</v>
      </c>
      <c r="I397" s="2">
        <v>1</v>
      </c>
      <c r="J397" s="3">
        <v>1</v>
      </c>
      <c r="K397" s="3">
        <v>7</v>
      </c>
      <c r="L397" s="3">
        <v>4</v>
      </c>
      <c r="M397" s="3">
        <v>4</v>
      </c>
      <c r="N397" s="2">
        <v>4</v>
      </c>
      <c r="O397" s="3">
        <v>1</v>
      </c>
      <c r="P397" s="3">
        <v>1</v>
      </c>
      <c r="Q397" s="1">
        <v>1</v>
      </c>
    </row>
    <row r="398" spans="1:17" x14ac:dyDescent="0.35">
      <c r="A398" t="s">
        <v>5</v>
      </c>
      <c r="B398" t="s">
        <v>6</v>
      </c>
      <c r="C398" s="3">
        <v>0</v>
      </c>
      <c r="D398" s="3">
        <v>2</v>
      </c>
      <c r="E398" s="3">
        <v>1</v>
      </c>
      <c r="F398" s="3">
        <v>1</v>
      </c>
      <c r="G398" s="3">
        <v>1</v>
      </c>
      <c r="H398" s="3">
        <v>1</v>
      </c>
      <c r="I398" s="2">
        <v>1</v>
      </c>
      <c r="J398" s="3">
        <v>1</v>
      </c>
      <c r="K398" s="3">
        <v>4</v>
      </c>
      <c r="L398" s="3">
        <v>1</v>
      </c>
      <c r="M398" s="3">
        <v>1</v>
      </c>
      <c r="N398" s="2">
        <v>1.75</v>
      </c>
      <c r="O398" s="3">
        <v>2</v>
      </c>
      <c r="P398" s="3">
        <v>1</v>
      </c>
      <c r="Q398" s="1">
        <v>1.5</v>
      </c>
    </row>
    <row r="399" spans="1:17" x14ac:dyDescent="0.35">
      <c r="A399" t="s">
        <v>3</v>
      </c>
      <c r="B399" t="s">
        <v>4</v>
      </c>
      <c r="C399" s="3">
        <v>1</v>
      </c>
      <c r="D399" s="3">
        <v>4</v>
      </c>
      <c r="E399" s="3">
        <v>1</v>
      </c>
      <c r="F399" s="3">
        <v>1</v>
      </c>
      <c r="G399" s="3">
        <v>3</v>
      </c>
      <c r="H399" s="3">
        <v>4</v>
      </c>
      <c r="I399" s="2">
        <v>2.25</v>
      </c>
      <c r="J399" s="3">
        <v>1</v>
      </c>
      <c r="K399" s="3">
        <v>6</v>
      </c>
      <c r="L399" s="3">
        <v>6</v>
      </c>
      <c r="M399" s="3">
        <v>6</v>
      </c>
      <c r="N399" s="2">
        <v>4.75</v>
      </c>
      <c r="O399" s="3">
        <v>4</v>
      </c>
      <c r="P399" s="3">
        <v>5</v>
      </c>
      <c r="Q399" s="1">
        <v>4.5</v>
      </c>
    </row>
    <row r="400" spans="1:17" x14ac:dyDescent="0.35">
      <c r="A400" t="s">
        <v>3</v>
      </c>
      <c r="B400" t="s">
        <v>7</v>
      </c>
      <c r="C400" s="3">
        <v>1</v>
      </c>
      <c r="D400" s="3">
        <v>4</v>
      </c>
      <c r="E400" s="3">
        <v>1</v>
      </c>
      <c r="F400" s="3">
        <v>4</v>
      </c>
      <c r="G400" s="3">
        <v>4</v>
      </c>
      <c r="H400" s="3">
        <v>4</v>
      </c>
      <c r="I400" s="2">
        <v>3.25</v>
      </c>
      <c r="J400" s="3">
        <v>1</v>
      </c>
      <c r="K400" s="3">
        <v>7</v>
      </c>
      <c r="L400" s="3">
        <v>7</v>
      </c>
      <c r="M400" s="3">
        <v>7</v>
      </c>
      <c r="N400" s="2">
        <v>5.5</v>
      </c>
      <c r="O400" s="3">
        <v>1</v>
      </c>
      <c r="P400" s="3">
        <v>1</v>
      </c>
      <c r="Q400" s="1">
        <v>1</v>
      </c>
    </row>
    <row r="401" spans="1:17" x14ac:dyDescent="0.35">
      <c r="A401" t="s">
        <v>3</v>
      </c>
      <c r="B401" t="s">
        <v>4</v>
      </c>
      <c r="C401" s="3">
        <v>1</v>
      </c>
      <c r="D401" s="3">
        <v>2</v>
      </c>
      <c r="E401" s="3">
        <v>4</v>
      </c>
      <c r="F401" s="3">
        <v>5</v>
      </c>
      <c r="G401" s="3">
        <v>2</v>
      </c>
      <c r="H401" s="3">
        <v>3</v>
      </c>
      <c r="I401" s="2">
        <v>3.5</v>
      </c>
      <c r="J401" s="3">
        <v>2</v>
      </c>
      <c r="K401" s="3">
        <v>6</v>
      </c>
      <c r="L401" s="3">
        <v>7</v>
      </c>
      <c r="M401" s="3">
        <v>7</v>
      </c>
      <c r="N401" s="2">
        <v>5.5</v>
      </c>
      <c r="O401" s="3">
        <v>2</v>
      </c>
      <c r="P401" s="3">
        <v>5</v>
      </c>
      <c r="Q401" s="1">
        <v>3.5</v>
      </c>
    </row>
    <row r="402" spans="1:17" x14ac:dyDescent="0.35">
      <c r="A402" t="s">
        <v>3</v>
      </c>
      <c r="B402" t="s">
        <v>4</v>
      </c>
      <c r="C402" s="3">
        <v>1</v>
      </c>
      <c r="D402" s="3">
        <v>3</v>
      </c>
      <c r="E402" s="3">
        <v>2</v>
      </c>
      <c r="F402" s="3">
        <v>2</v>
      </c>
      <c r="G402" s="3">
        <v>2</v>
      </c>
      <c r="H402" s="3">
        <v>2</v>
      </c>
      <c r="I402" s="2">
        <v>2</v>
      </c>
      <c r="J402" s="3">
        <v>4</v>
      </c>
      <c r="K402" s="3">
        <v>4</v>
      </c>
      <c r="L402" s="3">
        <v>5</v>
      </c>
      <c r="M402" s="3">
        <v>5</v>
      </c>
      <c r="N402" s="2">
        <v>4.5</v>
      </c>
      <c r="O402" s="3">
        <v>3</v>
      </c>
      <c r="P402" s="3">
        <v>3</v>
      </c>
      <c r="Q402" s="1">
        <v>3</v>
      </c>
    </row>
    <row r="403" spans="1:17" x14ac:dyDescent="0.35">
      <c r="A403" t="s">
        <v>5</v>
      </c>
      <c r="B403" t="s">
        <v>6</v>
      </c>
      <c r="C403" s="3">
        <v>0</v>
      </c>
      <c r="D403" s="3">
        <v>2</v>
      </c>
      <c r="E403" s="3">
        <v>1</v>
      </c>
      <c r="F403" s="3">
        <v>1</v>
      </c>
      <c r="G403" s="3">
        <v>2</v>
      </c>
      <c r="H403" s="3">
        <v>1</v>
      </c>
      <c r="I403" s="2">
        <v>1.25</v>
      </c>
      <c r="J403" s="3">
        <v>3</v>
      </c>
      <c r="K403" s="3">
        <v>6</v>
      </c>
      <c r="L403" s="3">
        <v>3</v>
      </c>
      <c r="M403" s="3">
        <v>4</v>
      </c>
      <c r="N403" s="2">
        <v>4</v>
      </c>
      <c r="O403" s="3">
        <v>1</v>
      </c>
      <c r="P403" s="3">
        <v>1</v>
      </c>
      <c r="Q403" s="1">
        <v>1</v>
      </c>
    </row>
    <row r="404" spans="1:17" x14ac:dyDescent="0.35">
      <c r="A404" t="s">
        <v>3</v>
      </c>
      <c r="B404" t="s">
        <v>6</v>
      </c>
      <c r="C404" s="3">
        <v>1</v>
      </c>
      <c r="D404" s="3">
        <v>2</v>
      </c>
      <c r="E404" s="3">
        <v>7</v>
      </c>
      <c r="F404" s="3">
        <v>6</v>
      </c>
      <c r="G404" s="3">
        <v>6</v>
      </c>
      <c r="H404" s="3">
        <v>5</v>
      </c>
      <c r="I404" s="2">
        <v>6</v>
      </c>
      <c r="J404" s="3">
        <v>5</v>
      </c>
      <c r="K404" s="3">
        <v>4</v>
      </c>
      <c r="L404" s="3">
        <v>5</v>
      </c>
      <c r="M404" s="3">
        <v>5</v>
      </c>
      <c r="N404" s="2">
        <v>4.75</v>
      </c>
      <c r="O404" s="3">
        <v>7</v>
      </c>
      <c r="P404" s="3">
        <v>1</v>
      </c>
      <c r="Q404" s="1">
        <v>4</v>
      </c>
    </row>
    <row r="405" spans="1:17" x14ac:dyDescent="0.35">
      <c r="A405" t="s">
        <v>3</v>
      </c>
      <c r="B405" t="s">
        <v>6</v>
      </c>
      <c r="C405" s="3">
        <v>1</v>
      </c>
      <c r="D405" s="3">
        <v>2</v>
      </c>
      <c r="E405" s="3">
        <v>2</v>
      </c>
      <c r="F405" s="3">
        <v>4</v>
      </c>
      <c r="G405" s="3">
        <v>2</v>
      </c>
      <c r="H405" s="3">
        <v>1</v>
      </c>
      <c r="I405" s="2">
        <v>2.25</v>
      </c>
      <c r="J405" s="3">
        <v>4</v>
      </c>
      <c r="K405" s="3">
        <v>6</v>
      </c>
      <c r="L405" s="3">
        <v>5</v>
      </c>
      <c r="M405" s="3">
        <v>5</v>
      </c>
      <c r="N405" s="2">
        <v>5</v>
      </c>
      <c r="O405" s="3">
        <v>1</v>
      </c>
      <c r="P405" s="3">
        <v>7</v>
      </c>
      <c r="Q405" s="1">
        <v>4</v>
      </c>
    </row>
    <row r="406" spans="1:17" x14ac:dyDescent="0.35">
      <c r="A406" t="s">
        <v>3</v>
      </c>
      <c r="B406" t="s">
        <v>4</v>
      </c>
      <c r="C406" s="3">
        <v>1</v>
      </c>
      <c r="D406" s="3">
        <v>3</v>
      </c>
      <c r="E406" s="3">
        <v>1</v>
      </c>
      <c r="F406" s="3">
        <v>1</v>
      </c>
      <c r="G406" s="3">
        <v>1</v>
      </c>
      <c r="H406" s="3">
        <v>1</v>
      </c>
      <c r="I406" s="2">
        <v>1</v>
      </c>
      <c r="J406" s="3">
        <v>1</v>
      </c>
      <c r="K406" s="3">
        <v>7</v>
      </c>
      <c r="L406" s="3">
        <v>5</v>
      </c>
      <c r="M406" s="3">
        <v>6</v>
      </c>
      <c r="N406" s="2">
        <v>4.75</v>
      </c>
      <c r="O406" s="3">
        <v>1</v>
      </c>
      <c r="P406" s="3">
        <v>1</v>
      </c>
      <c r="Q406" s="1">
        <v>1</v>
      </c>
    </row>
    <row r="407" spans="1:17" x14ac:dyDescent="0.35">
      <c r="A407" t="s">
        <v>3</v>
      </c>
      <c r="B407" t="s">
        <v>4</v>
      </c>
      <c r="C407" s="3">
        <v>1</v>
      </c>
      <c r="D407" s="3">
        <v>4</v>
      </c>
      <c r="E407" s="3">
        <v>1</v>
      </c>
      <c r="F407" s="3">
        <v>1</v>
      </c>
      <c r="G407" s="3">
        <v>1</v>
      </c>
      <c r="H407" s="3">
        <v>1</v>
      </c>
      <c r="I407" s="2">
        <v>1</v>
      </c>
      <c r="J407" s="3">
        <v>2</v>
      </c>
      <c r="K407" s="3">
        <v>3</v>
      </c>
      <c r="L407" s="3">
        <v>3</v>
      </c>
      <c r="M407" s="3">
        <v>3</v>
      </c>
      <c r="N407" s="2">
        <v>2.75</v>
      </c>
      <c r="O407" s="3">
        <v>3</v>
      </c>
      <c r="P407" s="3">
        <v>1</v>
      </c>
      <c r="Q407" s="1">
        <v>2</v>
      </c>
    </row>
    <row r="408" spans="1:17" x14ac:dyDescent="0.35">
      <c r="A408" t="s">
        <v>3</v>
      </c>
      <c r="B408" t="s">
        <v>4</v>
      </c>
      <c r="C408" s="3">
        <v>1</v>
      </c>
      <c r="D408" s="3">
        <v>4</v>
      </c>
      <c r="E408" s="3">
        <v>1</v>
      </c>
      <c r="F408" s="3">
        <v>7</v>
      </c>
      <c r="G408" s="3">
        <v>7</v>
      </c>
      <c r="H408" s="3">
        <v>1</v>
      </c>
      <c r="I408" s="2">
        <v>4</v>
      </c>
      <c r="J408" s="3">
        <v>2</v>
      </c>
      <c r="K408" s="3">
        <v>5</v>
      </c>
      <c r="L408" s="3">
        <v>1</v>
      </c>
      <c r="M408" s="3">
        <v>1</v>
      </c>
      <c r="N408" s="2">
        <v>2.25</v>
      </c>
      <c r="O408" s="3">
        <v>7</v>
      </c>
      <c r="P408" s="3">
        <v>1</v>
      </c>
      <c r="Q408" s="1">
        <v>4</v>
      </c>
    </row>
    <row r="409" spans="1:17" x14ac:dyDescent="0.35">
      <c r="A409" t="s">
        <v>3</v>
      </c>
      <c r="B409" t="s">
        <v>4</v>
      </c>
      <c r="C409" s="3">
        <v>1</v>
      </c>
      <c r="D409" s="3">
        <v>4</v>
      </c>
      <c r="E409" s="3">
        <v>2</v>
      </c>
      <c r="F409" s="3">
        <v>3</v>
      </c>
      <c r="G409" s="3">
        <v>2</v>
      </c>
      <c r="H409" s="3">
        <v>2</v>
      </c>
      <c r="I409" s="2">
        <v>2.25</v>
      </c>
      <c r="J409" s="3">
        <v>1</v>
      </c>
      <c r="K409" s="3">
        <v>5</v>
      </c>
      <c r="L409" s="3">
        <v>5</v>
      </c>
      <c r="M409" s="3">
        <v>5</v>
      </c>
      <c r="N409" s="2">
        <v>4</v>
      </c>
      <c r="O409" s="3">
        <v>5</v>
      </c>
      <c r="P409" s="3">
        <v>4</v>
      </c>
      <c r="Q409" s="1">
        <v>4.5</v>
      </c>
    </row>
    <row r="410" spans="1:17" x14ac:dyDescent="0.35">
      <c r="A410" t="s">
        <v>3</v>
      </c>
      <c r="B410" t="s">
        <v>7</v>
      </c>
      <c r="C410" s="3">
        <v>1</v>
      </c>
      <c r="D410" s="3">
        <v>4</v>
      </c>
      <c r="E410" s="3">
        <v>1</v>
      </c>
      <c r="F410" s="3">
        <v>5</v>
      </c>
      <c r="G410" s="3">
        <v>1</v>
      </c>
      <c r="H410" s="3">
        <v>4</v>
      </c>
      <c r="I410" s="2">
        <v>2.75</v>
      </c>
      <c r="J410" s="3">
        <v>2</v>
      </c>
      <c r="K410" s="3">
        <v>3</v>
      </c>
      <c r="L410" s="3">
        <v>6</v>
      </c>
      <c r="M410" s="3">
        <v>2</v>
      </c>
      <c r="N410" s="2">
        <v>3.25</v>
      </c>
      <c r="O410" s="3">
        <v>1</v>
      </c>
      <c r="P410" s="3">
        <v>1</v>
      </c>
      <c r="Q410" s="1">
        <v>1</v>
      </c>
    </row>
    <row r="411" spans="1:17" x14ac:dyDescent="0.35">
      <c r="A411" t="s">
        <v>3</v>
      </c>
      <c r="B411" t="s">
        <v>4</v>
      </c>
      <c r="C411" s="3">
        <v>1</v>
      </c>
      <c r="D411" s="3">
        <v>4</v>
      </c>
      <c r="E411" s="3">
        <v>2</v>
      </c>
      <c r="F411" s="3">
        <v>5</v>
      </c>
      <c r="G411" s="3">
        <v>5</v>
      </c>
      <c r="H411" s="3">
        <v>5</v>
      </c>
      <c r="I411" s="2">
        <v>4.25</v>
      </c>
      <c r="J411" s="3">
        <v>3</v>
      </c>
      <c r="K411" s="3">
        <v>6</v>
      </c>
      <c r="L411" s="3">
        <v>5</v>
      </c>
      <c r="M411" s="3">
        <v>5</v>
      </c>
      <c r="N411" s="2">
        <v>4.75</v>
      </c>
      <c r="O411" s="3">
        <v>3</v>
      </c>
      <c r="P411" s="3">
        <v>2</v>
      </c>
      <c r="Q411" s="1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Data_v2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Shalini</cp:lastModifiedBy>
  <dcterms:created xsi:type="dcterms:W3CDTF">2011-08-01T14:22:18Z</dcterms:created>
  <dcterms:modified xsi:type="dcterms:W3CDTF">2022-06-05T08:44:22Z</dcterms:modified>
</cp:coreProperties>
</file>