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veena\OneDrive\Desktop\Sessions\"/>
    </mc:Choice>
  </mc:AlternateContent>
  <xr:revisionPtr revIDLastSave="0" documentId="13_ncr:1_{51E5464F-E2D8-4AE1-A4DD-0D26E12093E6}" xr6:coauthVersionLast="47" xr6:coauthVersionMax="47" xr10:uidLastSave="{00000000-0000-0000-0000-000000000000}"/>
  <bookViews>
    <workbookView xWindow="-110" yWindow="-110" windowWidth="19420" windowHeight="10300" firstSheet="2" activeTab="4" xr2:uid="{00000000-000D-0000-FFFF-FFFF00000000}"/>
  </bookViews>
  <sheets>
    <sheet name="Zero-Coupon Bonds" sheetId="1" r:id="rId1"/>
    <sheet name="Fixed Coupon Bonds" sheetId="2" r:id="rId2"/>
    <sheet name="Fixed Coupon Bonds (2)" sheetId="3" r:id="rId3"/>
    <sheet name="Interest rate and Bond Price" sheetId="5" r:id="rId4"/>
    <sheet name="Adani Airports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3" l="1"/>
  <c r="G12" i="3" s="1"/>
  <c r="F2" i="2"/>
  <c r="E2" i="2"/>
  <c r="D13" i="1"/>
  <c r="D11" i="1"/>
  <c r="C11" i="1"/>
  <c r="E6" i="1"/>
  <c r="E7" i="1"/>
  <c r="E8" i="1"/>
  <c r="E5" i="1"/>
  <c r="E3" i="6"/>
  <c r="E4" i="6"/>
  <c r="F4" i="6" s="1"/>
  <c r="G4" i="6" s="1"/>
  <c r="E5" i="6"/>
  <c r="F5" i="6" s="1"/>
  <c r="G5" i="6" s="1"/>
  <c r="E6" i="6"/>
  <c r="E7" i="6"/>
  <c r="E8" i="6"/>
  <c r="E9" i="6"/>
  <c r="E2" i="6"/>
  <c r="F2" i="6" s="1"/>
  <c r="G2" i="6" s="1"/>
  <c r="F8" i="6"/>
  <c r="G8" i="6" s="1"/>
  <c r="F12" i="6"/>
  <c r="F9" i="6"/>
  <c r="G9" i="6" s="1"/>
  <c r="F7" i="6"/>
  <c r="G7" i="6" s="1"/>
  <c r="F6" i="6"/>
  <c r="G6" i="6" s="1"/>
  <c r="F3" i="6"/>
  <c r="G3" i="6" s="1"/>
  <c r="B16" i="5"/>
  <c r="B15" i="5"/>
  <c r="B14" i="5"/>
  <c r="B13" i="5"/>
  <c r="B12" i="5"/>
  <c r="B11" i="5"/>
  <c r="B10" i="5"/>
  <c r="B9" i="5"/>
  <c r="B8" i="5"/>
  <c r="B7" i="5"/>
  <c r="B6" i="5"/>
  <c r="B5" i="5"/>
  <c r="B4" i="5"/>
  <c r="B3" i="5"/>
  <c r="B2" i="5"/>
  <c r="F7" i="2"/>
  <c r="E7" i="2"/>
  <c r="E12" i="3"/>
  <c r="G6" i="3"/>
  <c r="G7" i="3"/>
  <c r="G8" i="3"/>
  <c r="G9" i="3"/>
  <c r="F6" i="3"/>
  <c r="F7" i="3"/>
  <c r="F8" i="3"/>
  <c r="F9" i="3"/>
  <c r="F5" i="3"/>
  <c r="G5" i="3" s="1"/>
  <c r="G4" i="3"/>
  <c r="F4" i="3"/>
  <c r="F3" i="3"/>
  <c r="G3" i="3" s="1"/>
  <c r="F2" i="3"/>
  <c r="G2" i="3" s="1"/>
  <c r="F3" i="2"/>
  <c r="G3" i="2" s="1"/>
  <c r="F4" i="2"/>
  <c r="G4" i="2" s="1"/>
  <c r="F5" i="2"/>
  <c r="G5" i="2" s="1"/>
  <c r="C6" i="1"/>
  <c r="C7" i="1"/>
  <c r="C8" i="1"/>
  <c r="C5" i="1"/>
  <c r="G2" i="2" l="1"/>
  <c r="E12" i="6"/>
  <c r="G12" i="6" s="1"/>
  <c r="G7" i="2"/>
</calcChain>
</file>

<file path=xl/sharedStrings.xml><?xml version="1.0" encoding="utf-8"?>
<sst xmlns="http://schemas.openxmlformats.org/spreadsheetml/2006/main" count="123" uniqueCount="51">
  <si>
    <t>Maturity (Years)</t>
  </si>
  <si>
    <t>Market Price ($)</t>
  </si>
  <si>
    <t>Yield to Maturity (YTM %)</t>
  </si>
  <si>
    <t>Face Value</t>
  </si>
  <si>
    <t>Bond Parameter</t>
  </si>
  <si>
    <t>Value</t>
  </si>
  <si>
    <t>1,00,000.00</t>
  </si>
  <si>
    <t>Coupon Rate</t>
  </si>
  <si>
    <t>Issue Date</t>
  </si>
  <si>
    <t>08-Oct-2024</t>
  </si>
  <si>
    <t>Maturity Date</t>
  </si>
  <si>
    <t>08-Oct-2028</t>
  </si>
  <si>
    <t>Remaining Period</t>
  </si>
  <si>
    <t>3y 7m 28d</t>
  </si>
  <si>
    <t>Tax Free</t>
  </si>
  <si>
    <t>No</t>
  </si>
  <si>
    <t>Interest Payment Type</t>
  </si>
  <si>
    <t>Simple</t>
  </si>
  <si>
    <t>Interest Frequency</t>
  </si>
  <si>
    <t>Annually</t>
  </si>
  <si>
    <t>Issue Size (in Crores)</t>
  </si>
  <si>
    <t>142.86</t>
  </si>
  <si>
    <t>Mode of Issuance</t>
  </si>
  <si>
    <t>Private Placement</t>
  </si>
  <si>
    <t>TDS on Interest</t>
  </si>
  <si>
    <t>Yes</t>
  </si>
  <si>
    <t>Call Option</t>
  </si>
  <si>
    <t>N.A.</t>
  </si>
  <si>
    <t>Put Option</t>
  </si>
  <si>
    <t>Govt. Guarantee</t>
  </si>
  <si>
    <t>State Government</t>
  </si>
  <si>
    <t>Security</t>
  </si>
  <si>
    <t>Senior Unsecured</t>
  </si>
  <si>
    <t>Rate of interest</t>
  </si>
  <si>
    <t>Period</t>
  </si>
  <si>
    <t>Coupon Payment</t>
  </si>
  <si>
    <t>Yield to Maturity (YTM)</t>
  </si>
  <si>
    <t>Present Value of Bond</t>
  </si>
  <si>
    <t>Semi-annually</t>
  </si>
  <si>
    <t>PV of coupons</t>
  </si>
  <si>
    <t>PV of Face value</t>
  </si>
  <si>
    <t>Bond Price</t>
  </si>
  <si>
    <t>3y 4m 2d</t>
  </si>
  <si>
    <t>Senior Secured</t>
  </si>
  <si>
    <t>coupon rate</t>
  </si>
  <si>
    <t>&gt;</t>
  </si>
  <si>
    <t>ytm</t>
  </si>
  <si>
    <t>&lt;</t>
  </si>
  <si>
    <t>Rate of interest/ytm</t>
  </si>
  <si>
    <t xml:space="preserve">coupon rate </t>
  </si>
  <si>
    <t>Interest Rate (%)/ytm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</si>
</sst>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₹&quot;\ #,##0.00;[Red]&quot;₹&quot;\ \-#,##0.00"/>
    <numFmt numFmtId="164" formatCode="0.0%"/>
  </numFmts>
  <fonts count="4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1B1B1B"/>
      <name val="Montserratlight"/>
    </font>
  </fonts>
  <fills count="4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/>
    <xf numFmtId="0" fontId="0" fillId="3" borderId="0" xfId="0" applyFill="1"/>
    <xf numFmtId="9" fontId="0" fillId="0" borderId="0" xfId="0" applyNumberFormat="1"/>
    <xf numFmtId="10" fontId="0" fillId="0" borderId="0" xfId="0" applyNumberFormat="1"/>
    <xf numFmtId="8" fontId="0" fillId="0" borderId="0" xfId="0" applyNumberFormat="1"/>
    <xf numFmtId="9" fontId="0" fillId="0" borderId="0" xfId="0" applyNumberFormat="1" applyAlignment="1">
      <alignment horizontal="center"/>
    </xf>
    <xf numFmtId="8" fontId="0" fillId="3" borderId="0" xfId="0" applyNumberFormat="1" applyFill="1"/>
    <xf numFmtId="9" fontId="0" fillId="0" borderId="0" xfId="1" applyFont="1"/>
    <xf numFmtId="164" fontId="0" fillId="0" borderId="0" xfId="1" applyNumberFormat="1" applyFont="1"/>
    <xf numFmtId="10" fontId="0" fillId="0" borderId="0" xfId="1" applyNumberFormat="1" applyFont="1"/>
    <xf numFmtId="10" fontId="3" fillId="0" borderId="0" xfId="0" applyNumberFormat="1" applyFont="1" applyAlignment="1">
      <alignment horizontal="left" vertical="center" wrapText="1"/>
    </xf>
    <xf numFmtId="15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Price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'Interest rate and Bond Price'!$A$2:$A$16</c:f>
              <c:numCache>
                <c:formatCode>0.00%</c:formatCode>
                <c:ptCount val="15"/>
                <c:pt idx="0">
                  <c:v>0.03</c:v>
                </c:pt>
                <c:pt idx="1">
                  <c:v>3.5000000000000003E-2</c:v>
                </c:pt>
                <c:pt idx="2">
                  <c:v>0.04</c:v>
                </c:pt>
                <c:pt idx="3">
                  <c:v>4.4999999999999998E-2</c:v>
                </c:pt>
                <c:pt idx="4">
                  <c:v>0.05</c:v>
                </c:pt>
                <c:pt idx="5">
                  <c:v>5.5E-2</c:v>
                </c:pt>
                <c:pt idx="6">
                  <c:v>0.06</c:v>
                </c:pt>
                <c:pt idx="7">
                  <c:v>6.5000000000000002E-2</c:v>
                </c:pt>
                <c:pt idx="8">
                  <c:v>7.0000000000000007E-2</c:v>
                </c:pt>
                <c:pt idx="9">
                  <c:v>7.4999999999999997E-2</c:v>
                </c:pt>
                <c:pt idx="10">
                  <c:v>0.08</c:v>
                </c:pt>
                <c:pt idx="11">
                  <c:v>8.5000000000000006E-2</c:v>
                </c:pt>
                <c:pt idx="12">
                  <c:v>0.09</c:v>
                </c:pt>
                <c:pt idx="13">
                  <c:v>9.5000000000000001E-2</c:v>
                </c:pt>
                <c:pt idx="14">
                  <c:v>0.1</c:v>
                </c:pt>
              </c:numCache>
            </c:numRef>
          </c:cat>
          <c:val>
            <c:numRef>
              <c:f>'Interest rate and Bond Price'!$B$2:$B$16</c:f>
              <c:numCache>
                <c:formatCode>General</c:formatCode>
                <c:ptCount val="15"/>
                <c:pt idx="0">
                  <c:v>117.06040567355166</c:v>
                </c:pt>
                <c:pt idx="1">
                  <c:v>112.4749079838669</c:v>
                </c:pt>
                <c:pt idx="2">
                  <c:v>108.11089577935502</c:v>
                </c:pt>
                <c:pt idx="3">
                  <c:v>103.95635908855508</c:v>
                </c:pt>
                <c:pt idx="4">
                  <c:v>100</c:v>
                </c:pt>
                <c:pt idx="5">
                  <c:v>96.231187085705514</c:v>
                </c:pt>
                <c:pt idx="6">
                  <c:v>92.639912948585291</c:v>
                </c:pt>
                <c:pt idx="7">
                  <c:v>89.216754665858346</c:v>
                </c:pt>
                <c:pt idx="8">
                  <c:v>85.952836918134778</c:v>
                </c:pt>
                <c:pt idx="9">
                  <c:v>82.839797610048805</c:v>
                </c:pt>
                <c:pt idx="10">
                  <c:v>79.86975580317565</c:v>
                </c:pt>
                <c:pt idx="11">
                  <c:v>77.035281795636863</c:v>
                </c:pt>
                <c:pt idx="12">
                  <c:v>74.329369195363952</c:v>
                </c:pt>
                <c:pt idx="13">
                  <c:v>71.745408845552618</c:v>
                </c:pt>
                <c:pt idx="14">
                  <c:v>69.277164471476581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D97-4A94-BBFC-7149DE29C4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8722639"/>
        <c:axId val="1244898015"/>
      </c:lineChart>
      <c:catAx>
        <c:axId val="878722639"/>
        <c:scaling>
          <c:orientation val="minMax"/>
        </c:scaling>
        <c:delete val="0"/>
        <c:axPos val="b"/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44898015"/>
        <c:crosses val="autoZero"/>
        <c:auto val="1"/>
        <c:lblAlgn val="ctr"/>
        <c:lblOffset val="100"/>
        <c:noMultiLvlLbl val="0"/>
      </c:catAx>
      <c:valAx>
        <c:axId val="124489801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87226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371474</xdr:colOff>
      <xdr:row>1</xdr:row>
      <xdr:rowOff>174625</xdr:rowOff>
    </xdr:from>
    <xdr:to>
      <xdr:col>13</xdr:col>
      <xdr:colOff>603249</xdr:colOff>
      <xdr:row>16</xdr:row>
      <xdr:rowOff>155575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756D964-18ED-7241-5D52-BB5F92318DE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3"/>
  <sheetViews>
    <sheetView workbookViewId="0">
      <selection activeCell="J9" sqref="J9"/>
    </sheetView>
  </sheetViews>
  <sheetFormatPr defaultRowHeight="14.5"/>
  <cols>
    <col min="1" max="2" width="20.7265625" customWidth="1"/>
    <col min="3" max="3" width="14.54296875" customWidth="1"/>
    <col min="4" max="4" width="9.90625" bestFit="1" customWidth="1"/>
    <col min="5" max="5" width="17.26953125" customWidth="1"/>
  </cols>
  <sheetData>
    <row r="2" spans="1:7">
      <c r="A2" s="2" t="s">
        <v>3</v>
      </c>
      <c r="B2" s="2">
        <v>100</v>
      </c>
    </row>
    <row r="4" spans="1:7">
      <c r="A4" s="1" t="s">
        <v>0</v>
      </c>
      <c r="B4" s="1" t="s">
        <v>1</v>
      </c>
      <c r="C4" s="1" t="s">
        <v>2</v>
      </c>
    </row>
    <row r="5" spans="1:7">
      <c r="A5">
        <v>1</v>
      </c>
      <c r="B5">
        <v>96.62</v>
      </c>
      <c r="C5" s="4">
        <f>RATE(A5,0,-B5,$B$2,0)</f>
        <v>3.4982405299109877E-2</v>
      </c>
      <c r="E5" s="4">
        <f>RATE(A5,0,-B5,$B$2)</f>
        <v>3.4982405299109877E-2</v>
      </c>
    </row>
    <row r="6" spans="1:7">
      <c r="A6">
        <v>2</v>
      </c>
      <c r="B6">
        <v>92.45</v>
      </c>
      <c r="C6" s="4">
        <f t="shared" ref="C6:C8" si="0">RATE(A6,0,-B6,$B$2,0)</f>
        <v>4.003161744261971E-2</v>
      </c>
      <c r="E6" s="4">
        <f t="shared" ref="E6:E8" si="1">RATE(A6,0,-B6,$B$2)</f>
        <v>4.003161744261971E-2</v>
      </c>
    </row>
    <row r="7" spans="1:7">
      <c r="A7">
        <v>3</v>
      </c>
      <c r="B7">
        <v>87.63</v>
      </c>
      <c r="C7" s="4">
        <f t="shared" si="0"/>
        <v>4.4998650094258394E-2</v>
      </c>
      <c r="E7" s="4">
        <f t="shared" si="1"/>
        <v>4.4998650094258394E-2</v>
      </c>
    </row>
    <row r="8" spans="1:7">
      <c r="A8">
        <v>4</v>
      </c>
      <c r="B8">
        <v>83.06</v>
      </c>
      <c r="C8" s="4">
        <f t="shared" si="0"/>
        <v>4.7495143939752654E-2</v>
      </c>
      <c r="E8" s="4">
        <f t="shared" si="1"/>
        <v>4.7495143939752654E-2</v>
      </c>
    </row>
    <row r="11" spans="1:7">
      <c r="A11" t="s">
        <v>44</v>
      </c>
      <c r="B11" s="4">
        <v>2.5000000000000001E-2</v>
      </c>
      <c r="C11" s="5">
        <f>-PV(0.025,10,25,1000)</f>
        <v>999.99999999999989</v>
      </c>
      <c r="D11" s="5">
        <f>-PV(0.02,10,25,1000)</f>
        <v>1044.9129250312112</v>
      </c>
      <c r="E11" s="2" t="s">
        <v>44</v>
      </c>
      <c r="F11" s="2" t="s">
        <v>45</v>
      </c>
      <c r="G11" s="2" t="s">
        <v>46</v>
      </c>
    </row>
    <row r="12" spans="1:7">
      <c r="D12">
        <v>1000</v>
      </c>
      <c r="E12" t="s">
        <v>44</v>
      </c>
      <c r="G12" t="s">
        <v>46</v>
      </c>
    </row>
    <row r="13" spans="1:7">
      <c r="D13" s="5">
        <f>-PV(0.03,10,25,1000)</f>
        <v>957.34898581612094</v>
      </c>
      <c r="E13" t="s">
        <v>44</v>
      </c>
      <c r="F13" t="s">
        <v>47</v>
      </c>
      <c r="G13" t="s">
        <v>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DD913-542C-4820-B25C-6553901C6555}">
  <dimension ref="A1:H17"/>
  <sheetViews>
    <sheetView workbookViewId="0">
      <selection activeCell="F5" sqref="F5"/>
    </sheetView>
  </sheetViews>
  <sheetFormatPr defaultRowHeight="14.5"/>
  <cols>
    <col min="1" max="2" width="25.7265625" customWidth="1"/>
    <col min="5" max="5" width="15.54296875" customWidth="1"/>
    <col min="6" max="6" width="22.453125" customWidth="1"/>
    <col min="7" max="7" width="28.7265625" customWidth="1"/>
  </cols>
  <sheetData>
    <row r="1" spans="1:8">
      <c r="A1" s="1" t="s">
        <v>4</v>
      </c>
      <c r="B1" s="1" t="s">
        <v>5</v>
      </c>
      <c r="D1" s="1" t="s">
        <v>34</v>
      </c>
      <c r="E1" s="1" t="s">
        <v>35</v>
      </c>
      <c r="F1" s="1" t="s">
        <v>37</v>
      </c>
      <c r="G1" s="1" t="s">
        <v>36</v>
      </c>
    </row>
    <row r="2" spans="1:8">
      <c r="A2" t="s">
        <v>3</v>
      </c>
      <c r="B2" t="s">
        <v>6</v>
      </c>
      <c r="D2">
        <v>1</v>
      </c>
      <c r="E2">
        <f>B3*B2</f>
        <v>10000</v>
      </c>
      <c r="F2" s="5">
        <f>-PV($B$17,D2,E2,$B$2,0)</f>
        <v>100000</v>
      </c>
      <c r="G2" s="6">
        <f>RATE(D2,E2,-F2,$B$2,0)</f>
        <v>0.1</v>
      </c>
      <c r="H2">
        <v>0</v>
      </c>
    </row>
    <row r="3" spans="1:8">
      <c r="A3" t="s">
        <v>7</v>
      </c>
      <c r="B3" s="3">
        <v>0.1</v>
      </c>
      <c r="D3">
        <v>2</v>
      </c>
      <c r="E3">
        <v>10000</v>
      </c>
      <c r="F3" s="5">
        <f t="shared" ref="F3:F5" si="0">-PV($B$17,D3,E3,$B$2,0)</f>
        <v>100000</v>
      </c>
      <c r="G3" s="6">
        <f t="shared" ref="G3:G5" si="1">RATE(D3,E3,-F3,$B$2,0)</f>
        <v>0.1</v>
      </c>
      <c r="H3">
        <v>0</v>
      </c>
    </row>
    <row r="4" spans="1:8">
      <c r="A4" t="s">
        <v>8</v>
      </c>
      <c r="B4" t="s">
        <v>9</v>
      </c>
      <c r="D4">
        <v>3</v>
      </c>
      <c r="E4">
        <v>10000</v>
      </c>
      <c r="F4" s="5">
        <f t="shared" si="0"/>
        <v>100000.00000000001</v>
      </c>
      <c r="G4" s="6">
        <f t="shared" si="1"/>
        <v>9.9999999999999964E-2</v>
      </c>
      <c r="H4">
        <v>0</v>
      </c>
    </row>
    <row r="5" spans="1:8">
      <c r="A5" t="s">
        <v>10</v>
      </c>
      <c r="B5" t="s">
        <v>11</v>
      </c>
      <c r="D5">
        <v>4</v>
      </c>
      <c r="E5">
        <v>10000</v>
      </c>
      <c r="F5" s="5">
        <f t="shared" si="0"/>
        <v>99999.999999999985</v>
      </c>
      <c r="G5" s="6">
        <f t="shared" si="1"/>
        <v>0.1</v>
      </c>
      <c r="H5">
        <v>100000</v>
      </c>
    </row>
    <row r="6" spans="1:8">
      <c r="A6" t="s">
        <v>12</v>
      </c>
      <c r="B6" t="s">
        <v>13</v>
      </c>
    </row>
    <row r="7" spans="1:8">
      <c r="A7" t="s">
        <v>14</v>
      </c>
      <c r="B7" t="s">
        <v>15</v>
      </c>
      <c r="E7" s="5">
        <f>NPV(B17,E2:E5)</f>
        <v>31698.65446349292</v>
      </c>
      <c r="F7" s="5">
        <f>NPV(B17,H2:H5)</f>
        <v>68301.34553650704</v>
      </c>
      <c r="G7" s="5">
        <f>E7+F7</f>
        <v>99999.999999999956</v>
      </c>
    </row>
    <row r="8" spans="1:8">
      <c r="A8" t="s">
        <v>16</v>
      </c>
      <c r="B8" t="s">
        <v>17</v>
      </c>
      <c r="E8" t="s">
        <v>39</v>
      </c>
      <c r="F8" t="s">
        <v>40</v>
      </c>
    </row>
    <row r="9" spans="1:8">
      <c r="A9" t="s">
        <v>18</v>
      </c>
      <c r="B9" t="s">
        <v>19</v>
      </c>
    </row>
    <row r="10" spans="1:8">
      <c r="A10" t="s">
        <v>20</v>
      </c>
      <c r="B10" t="s">
        <v>21</v>
      </c>
    </row>
    <row r="11" spans="1:8">
      <c r="A11" t="s">
        <v>22</v>
      </c>
      <c r="B11" t="s">
        <v>23</v>
      </c>
    </row>
    <row r="12" spans="1:8">
      <c r="A12" t="s">
        <v>24</v>
      </c>
      <c r="B12" t="s">
        <v>25</v>
      </c>
    </row>
    <row r="13" spans="1:8">
      <c r="A13" t="s">
        <v>26</v>
      </c>
      <c r="B13" t="s">
        <v>27</v>
      </c>
    </row>
    <row r="14" spans="1:8">
      <c r="A14" t="s">
        <v>28</v>
      </c>
      <c r="B14" t="s">
        <v>27</v>
      </c>
    </row>
    <row r="15" spans="1:8">
      <c r="A15" t="s">
        <v>29</v>
      </c>
      <c r="B15" t="s">
        <v>30</v>
      </c>
    </row>
    <row r="16" spans="1:8">
      <c r="A16" t="s">
        <v>31</v>
      </c>
      <c r="B16" t="s">
        <v>32</v>
      </c>
    </row>
    <row r="17" spans="1:2">
      <c r="A17" t="s">
        <v>48</v>
      </c>
      <c r="B17" s="3">
        <v>0.1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0B9B92-5EAD-4970-A73F-8B0A8C1D1882}">
  <dimension ref="A1:H17"/>
  <sheetViews>
    <sheetView workbookViewId="0">
      <selection activeCell="G12" sqref="G12"/>
    </sheetView>
  </sheetViews>
  <sheetFormatPr defaultRowHeight="14.5"/>
  <cols>
    <col min="1" max="2" width="25.7265625" customWidth="1"/>
    <col min="5" max="5" width="15.54296875" customWidth="1"/>
    <col min="6" max="6" width="22.453125" customWidth="1"/>
    <col min="7" max="7" width="28.7265625" customWidth="1"/>
  </cols>
  <sheetData>
    <row r="1" spans="1:8">
      <c r="A1" s="1" t="s">
        <v>4</v>
      </c>
      <c r="B1" s="1" t="s">
        <v>5</v>
      </c>
      <c r="D1" s="1" t="s">
        <v>34</v>
      </c>
      <c r="E1" s="1" t="s">
        <v>35</v>
      </c>
      <c r="F1" s="1" t="s">
        <v>37</v>
      </c>
      <c r="G1" s="1" t="s">
        <v>36</v>
      </c>
    </row>
    <row r="2" spans="1:8">
      <c r="A2" t="s">
        <v>3</v>
      </c>
      <c r="B2" t="s">
        <v>6</v>
      </c>
      <c r="D2">
        <v>1</v>
      </c>
      <c r="E2">
        <v>5000</v>
      </c>
      <c r="F2" s="5">
        <f>-PV($B$17,D2,E2,$B$2,0)</f>
        <v>95454.545454545441</v>
      </c>
      <c r="G2" s="6">
        <f>RATE(D2,E2,-F2,$B$2,0)</f>
        <v>0.1</v>
      </c>
      <c r="H2">
        <v>0</v>
      </c>
    </row>
    <row r="3" spans="1:8">
      <c r="A3" t="s">
        <v>7</v>
      </c>
      <c r="B3" s="3">
        <v>0.1</v>
      </c>
      <c r="D3">
        <v>2</v>
      </c>
      <c r="E3">
        <v>5000</v>
      </c>
      <c r="F3" s="5">
        <f t="shared" ref="F3:F9" si="0">-PV($B$17,D3,E3,$B$2,0)</f>
        <v>91322.31404958677</v>
      </c>
      <c r="G3" s="6">
        <f t="shared" ref="G3:G9" si="1">RATE(D3,E3,-F3,$B$2,0)</f>
        <v>0.1</v>
      </c>
      <c r="H3">
        <v>0</v>
      </c>
    </row>
    <row r="4" spans="1:8">
      <c r="A4" t="s">
        <v>8</v>
      </c>
      <c r="B4" t="s">
        <v>9</v>
      </c>
      <c r="D4">
        <v>3</v>
      </c>
      <c r="E4">
        <v>5000</v>
      </c>
      <c r="F4" s="5">
        <f t="shared" si="0"/>
        <v>87565.740045078885</v>
      </c>
      <c r="G4" s="6">
        <f t="shared" si="1"/>
        <v>0.1</v>
      </c>
      <c r="H4">
        <v>0</v>
      </c>
    </row>
    <row r="5" spans="1:8">
      <c r="A5" t="s">
        <v>10</v>
      </c>
      <c r="B5" t="s">
        <v>11</v>
      </c>
      <c r="D5">
        <v>4</v>
      </c>
      <c r="E5">
        <v>5000</v>
      </c>
      <c r="F5" s="5">
        <f t="shared" si="0"/>
        <v>84150.672768253527</v>
      </c>
      <c r="G5" s="6">
        <f t="shared" si="1"/>
        <v>0.10000000000000007</v>
      </c>
      <c r="H5">
        <v>0</v>
      </c>
    </row>
    <row r="6" spans="1:8">
      <c r="A6" t="s">
        <v>12</v>
      </c>
      <c r="B6" t="s">
        <v>13</v>
      </c>
      <c r="D6">
        <v>5</v>
      </c>
      <c r="E6">
        <v>5000</v>
      </c>
      <c r="F6" s="5">
        <f t="shared" si="0"/>
        <v>81046.066152957748</v>
      </c>
      <c r="G6" s="6">
        <f t="shared" si="1"/>
        <v>0.1</v>
      </c>
      <c r="H6">
        <v>0</v>
      </c>
    </row>
    <row r="7" spans="1:8">
      <c r="A7" t="s">
        <v>14</v>
      </c>
      <c r="B7" t="s">
        <v>15</v>
      </c>
      <c r="D7">
        <v>6</v>
      </c>
      <c r="E7">
        <v>5000</v>
      </c>
      <c r="F7" s="5">
        <f t="shared" si="0"/>
        <v>78223.696502688865</v>
      </c>
      <c r="G7" s="6">
        <f t="shared" si="1"/>
        <v>0.1</v>
      </c>
      <c r="H7">
        <v>0</v>
      </c>
    </row>
    <row r="8" spans="1:8">
      <c r="A8" t="s">
        <v>16</v>
      </c>
      <c r="B8" t="s">
        <v>17</v>
      </c>
      <c r="D8">
        <v>7</v>
      </c>
      <c r="E8">
        <v>5000</v>
      </c>
      <c r="F8" s="5">
        <f t="shared" si="0"/>
        <v>75657.905911535316</v>
      </c>
      <c r="G8" s="6">
        <f t="shared" si="1"/>
        <v>0.10000000000000003</v>
      </c>
      <c r="H8">
        <v>0</v>
      </c>
    </row>
    <row r="9" spans="1:8">
      <c r="A9" t="s">
        <v>18</v>
      </c>
      <c r="B9" t="s">
        <v>38</v>
      </c>
      <c r="D9">
        <v>8</v>
      </c>
      <c r="E9">
        <v>5000</v>
      </c>
      <c r="F9" s="7">
        <f t="shared" si="0"/>
        <v>73325.369010486655</v>
      </c>
      <c r="G9" s="6">
        <f t="shared" si="1"/>
        <v>0.1</v>
      </c>
      <c r="H9">
        <v>100000</v>
      </c>
    </row>
    <row r="10" spans="1:8">
      <c r="A10" t="s">
        <v>20</v>
      </c>
      <c r="B10" t="s">
        <v>21</v>
      </c>
    </row>
    <row r="11" spans="1:8">
      <c r="A11" t="s">
        <v>22</v>
      </c>
      <c r="B11" t="s">
        <v>23</v>
      </c>
    </row>
    <row r="12" spans="1:8">
      <c r="A12" t="s">
        <v>24</v>
      </c>
      <c r="B12" t="s">
        <v>25</v>
      </c>
      <c r="E12" s="5">
        <f>NPV(B17,E2:E9)</f>
        <v>26674.630989513316</v>
      </c>
      <c r="F12" s="5">
        <f>F9</f>
        <v>73325.369010486655</v>
      </c>
      <c r="G12" s="7">
        <f>E12+F12</f>
        <v>99999.999999999971</v>
      </c>
    </row>
    <row r="13" spans="1:8">
      <c r="A13" t="s">
        <v>26</v>
      </c>
      <c r="B13" t="s">
        <v>27</v>
      </c>
      <c r="E13" s="5"/>
    </row>
    <row r="14" spans="1:8">
      <c r="A14" t="s">
        <v>28</v>
      </c>
      <c r="B14" t="s">
        <v>27</v>
      </c>
    </row>
    <row r="15" spans="1:8">
      <c r="A15" t="s">
        <v>29</v>
      </c>
      <c r="B15" t="s">
        <v>30</v>
      </c>
    </row>
    <row r="16" spans="1:8">
      <c r="A16" t="s">
        <v>31</v>
      </c>
      <c r="B16" t="s">
        <v>32</v>
      </c>
    </row>
    <row r="17" spans="1:2">
      <c r="A17" t="s">
        <v>33</v>
      </c>
      <c r="B17" s="3">
        <v>0.1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7A499-F8FD-4C86-9119-BC4D56C04596}">
  <dimension ref="A1:F16"/>
  <sheetViews>
    <sheetView workbookViewId="0">
      <selection activeCell="A6" sqref="A6"/>
    </sheetView>
  </sheetViews>
  <sheetFormatPr defaultRowHeight="14.5"/>
  <cols>
    <col min="1" max="1" width="19.81640625" style="8" customWidth="1"/>
    <col min="2" max="2" width="15.6328125" customWidth="1"/>
  </cols>
  <sheetData>
    <row r="1" spans="1:6">
      <c r="A1" s="8" t="s">
        <v>50</v>
      </c>
      <c r="B1" t="s">
        <v>41</v>
      </c>
      <c r="D1" t="s">
        <v>49</v>
      </c>
      <c r="F1" s="3">
        <v>0.05</v>
      </c>
    </row>
    <row r="2" spans="1:6">
      <c r="A2" s="10">
        <v>0.03</v>
      </c>
      <c r="B2">
        <f>-PV(A2,10,5,100,0)</f>
        <v>117.06040567355166</v>
      </c>
    </row>
    <row r="3" spans="1:6">
      <c r="A3" s="10">
        <v>3.5000000000000003E-2</v>
      </c>
      <c r="B3">
        <f t="shared" ref="B3:B5" si="0">-PV(A3,10,5,100,0)</f>
        <v>112.4749079838669</v>
      </c>
    </row>
    <row r="4" spans="1:6">
      <c r="A4" s="10">
        <v>0.04</v>
      </c>
      <c r="B4">
        <f t="shared" si="0"/>
        <v>108.11089577935502</v>
      </c>
    </row>
    <row r="5" spans="1:6">
      <c r="A5" s="10">
        <v>4.4999999999999998E-2</v>
      </c>
      <c r="B5">
        <f t="shared" si="0"/>
        <v>103.95635908855508</v>
      </c>
    </row>
    <row r="6" spans="1:6">
      <c r="A6" s="10">
        <v>0.05</v>
      </c>
      <c r="B6">
        <f>-PV(A6,10,5,100,0)</f>
        <v>100</v>
      </c>
    </row>
    <row r="7" spans="1:6">
      <c r="A7" s="10">
        <v>5.5E-2</v>
      </c>
      <c r="B7">
        <f t="shared" ref="B7:B15" si="1">-PV(A7,10,5,100,0)</f>
        <v>96.231187085705514</v>
      </c>
    </row>
    <row r="8" spans="1:6">
      <c r="A8" s="10">
        <v>0.06</v>
      </c>
      <c r="B8">
        <f t="shared" si="1"/>
        <v>92.639912948585291</v>
      </c>
    </row>
    <row r="9" spans="1:6">
      <c r="A9" s="10">
        <v>6.5000000000000002E-2</v>
      </c>
      <c r="B9">
        <f t="shared" si="1"/>
        <v>89.216754665858346</v>
      </c>
    </row>
    <row r="10" spans="1:6">
      <c r="A10" s="10">
        <v>7.0000000000000007E-2</v>
      </c>
      <c r="B10">
        <f t="shared" si="1"/>
        <v>85.952836918134778</v>
      </c>
    </row>
    <row r="11" spans="1:6">
      <c r="A11" s="10">
        <v>7.4999999999999997E-2</v>
      </c>
      <c r="B11">
        <f t="shared" si="1"/>
        <v>82.839797610048805</v>
      </c>
    </row>
    <row r="12" spans="1:6">
      <c r="A12" s="10">
        <v>0.08</v>
      </c>
      <c r="B12">
        <f t="shared" si="1"/>
        <v>79.86975580317565</v>
      </c>
    </row>
    <row r="13" spans="1:6">
      <c r="A13" s="10">
        <v>8.5000000000000006E-2</v>
      </c>
      <c r="B13">
        <f t="shared" si="1"/>
        <v>77.035281795636863</v>
      </c>
    </row>
    <row r="14" spans="1:6">
      <c r="A14" s="10">
        <v>0.09</v>
      </c>
      <c r="B14">
        <f t="shared" si="1"/>
        <v>74.329369195363952</v>
      </c>
    </row>
    <row r="15" spans="1:6">
      <c r="A15" s="10">
        <v>9.5000000000000001E-2</v>
      </c>
      <c r="B15">
        <f t="shared" si="1"/>
        <v>71.745408845552618</v>
      </c>
    </row>
    <row r="16" spans="1:6">
      <c r="A16" s="10">
        <v>0.1</v>
      </c>
      <c r="B16">
        <f>-PV(A16,10,5,100,0)</f>
        <v>69.277164471476581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2D0DB-0474-4F32-9E05-DBFA25FA87A9}">
  <dimension ref="A1:H17"/>
  <sheetViews>
    <sheetView tabSelected="1" workbookViewId="0">
      <selection activeCell="H13" sqref="H13"/>
    </sheetView>
  </sheetViews>
  <sheetFormatPr defaultRowHeight="14.5"/>
  <cols>
    <col min="1" max="1" width="21.453125" customWidth="1"/>
    <col min="2" max="2" width="13.6328125" customWidth="1"/>
    <col min="5" max="5" width="22.81640625" customWidth="1"/>
    <col min="6" max="6" width="16.90625" customWidth="1"/>
    <col min="7" max="7" width="19.453125" style="9" customWidth="1"/>
  </cols>
  <sheetData>
    <row r="1" spans="1:8">
      <c r="A1" t="s">
        <v>4</v>
      </c>
      <c r="B1" t="s">
        <v>5</v>
      </c>
      <c r="D1" t="s">
        <v>34</v>
      </c>
      <c r="E1" t="s">
        <v>35</v>
      </c>
      <c r="F1" t="s">
        <v>37</v>
      </c>
      <c r="G1" s="9" t="s">
        <v>36</v>
      </c>
    </row>
    <row r="2" spans="1:8">
      <c r="A2" t="s">
        <v>3</v>
      </c>
      <c r="B2" t="s">
        <v>6</v>
      </c>
      <c r="D2">
        <v>1</v>
      </c>
      <c r="E2">
        <f>$B$3*$B$2/2</f>
        <v>4975</v>
      </c>
      <c r="F2">
        <f>-PV($B$17,D2,E2,$B$2,0)</f>
        <v>95431.818181818177</v>
      </c>
      <c r="G2" s="9">
        <f>RATE(D2,E2,-F2,$B$2,0)</f>
        <v>0.1</v>
      </c>
      <c r="H2">
        <v>0</v>
      </c>
    </row>
    <row r="3" spans="1:8">
      <c r="A3" t="s">
        <v>7</v>
      </c>
      <c r="B3" s="11">
        <v>9.9500000000000005E-2</v>
      </c>
      <c r="D3">
        <v>2</v>
      </c>
      <c r="E3">
        <f t="shared" ref="E3:E9" si="0">$B$3*$B$2/2</f>
        <v>4975</v>
      </c>
      <c r="F3">
        <f t="shared" ref="F3:F9" si="1">-PV($B$17,D3,E3,$B$2,0)</f>
        <v>91278.925619834714</v>
      </c>
      <c r="G3" s="9">
        <f t="shared" ref="G3:G9" si="2">RATE(D3,E3,-F3,$B$2,0)</f>
        <v>0.1</v>
      </c>
      <c r="H3">
        <v>0</v>
      </c>
    </row>
    <row r="4" spans="1:8">
      <c r="A4" t="s">
        <v>8</v>
      </c>
      <c r="B4" s="12">
        <v>45455</v>
      </c>
      <c r="D4">
        <v>3</v>
      </c>
      <c r="E4">
        <f t="shared" si="0"/>
        <v>4975</v>
      </c>
      <c r="F4">
        <f t="shared" si="1"/>
        <v>87503.568745304277</v>
      </c>
      <c r="G4" s="9">
        <f t="shared" si="2"/>
        <v>0.1</v>
      </c>
      <c r="H4">
        <v>0</v>
      </c>
    </row>
    <row r="5" spans="1:8">
      <c r="A5" t="s">
        <v>10</v>
      </c>
      <c r="B5" s="12">
        <v>46916</v>
      </c>
      <c r="D5">
        <v>4</v>
      </c>
      <c r="E5">
        <f t="shared" si="0"/>
        <v>4975</v>
      </c>
      <c r="F5">
        <f t="shared" si="1"/>
        <v>84071.426132094799</v>
      </c>
      <c r="G5" s="9">
        <f t="shared" si="2"/>
        <v>0.10000000000000007</v>
      </c>
      <c r="H5">
        <v>0</v>
      </c>
    </row>
    <row r="6" spans="1:8">
      <c r="A6" t="s">
        <v>12</v>
      </c>
      <c r="B6" s="13" t="s">
        <v>42</v>
      </c>
      <c r="D6">
        <v>5</v>
      </c>
      <c r="E6">
        <f t="shared" si="0"/>
        <v>4975</v>
      </c>
      <c r="F6">
        <f t="shared" si="1"/>
        <v>80951.29648372253</v>
      </c>
      <c r="G6" s="9">
        <f t="shared" si="2"/>
        <v>0.10000000000000003</v>
      </c>
      <c r="H6">
        <v>0</v>
      </c>
    </row>
    <row r="7" spans="1:8">
      <c r="A7" t="s">
        <v>14</v>
      </c>
      <c r="B7" t="s">
        <v>15</v>
      </c>
      <c r="D7">
        <v>6</v>
      </c>
      <c r="E7">
        <f t="shared" si="0"/>
        <v>4975</v>
      </c>
      <c r="F7">
        <f t="shared" si="1"/>
        <v>78114.814985202305</v>
      </c>
      <c r="G7" s="9">
        <f t="shared" si="2"/>
        <v>0.1</v>
      </c>
      <c r="H7">
        <v>0</v>
      </c>
    </row>
    <row r="8" spans="1:8">
      <c r="A8" t="s">
        <v>16</v>
      </c>
      <c r="B8" t="s">
        <v>17</v>
      </c>
      <c r="D8">
        <v>7</v>
      </c>
      <c r="E8">
        <f t="shared" si="0"/>
        <v>4975</v>
      </c>
      <c r="F8">
        <f t="shared" si="1"/>
        <v>75536.19544109299</v>
      </c>
      <c r="G8" s="9">
        <f t="shared" si="2"/>
        <v>0.10000000000000003</v>
      </c>
      <c r="H8">
        <v>0</v>
      </c>
    </row>
    <row r="9" spans="1:8">
      <c r="A9" t="s">
        <v>18</v>
      </c>
      <c r="B9" t="s">
        <v>38</v>
      </c>
      <c r="D9">
        <v>8</v>
      </c>
      <c r="E9">
        <f t="shared" si="0"/>
        <v>4975</v>
      </c>
      <c r="F9">
        <f t="shared" si="1"/>
        <v>73191.995855539091</v>
      </c>
      <c r="G9" s="9">
        <f t="shared" si="2"/>
        <v>0.1</v>
      </c>
      <c r="H9">
        <v>100000</v>
      </c>
    </row>
    <row r="10" spans="1:8">
      <c r="A10" t="s">
        <v>20</v>
      </c>
      <c r="B10">
        <v>150</v>
      </c>
    </row>
    <row r="11" spans="1:8">
      <c r="A11" t="s">
        <v>22</v>
      </c>
      <c r="B11" t="s">
        <v>23</v>
      </c>
    </row>
    <row r="12" spans="1:8">
      <c r="A12" t="s">
        <v>24</v>
      </c>
      <c r="B12" t="s">
        <v>25</v>
      </c>
      <c r="E12">
        <f>NPV(B17,E2:E9)</f>
        <v>26541.257834565757</v>
      </c>
      <c r="F12">
        <f>NPV(B17,H2:H9)</f>
        <v>46650.738020973302</v>
      </c>
      <c r="G12" s="14">
        <f>E12+F12</f>
        <v>73191.995855539062</v>
      </c>
    </row>
    <row r="13" spans="1:8">
      <c r="A13" t="s">
        <v>26</v>
      </c>
      <c r="B13" t="s">
        <v>27</v>
      </c>
    </row>
    <row r="14" spans="1:8">
      <c r="A14" t="s">
        <v>28</v>
      </c>
      <c r="B14" t="s">
        <v>27</v>
      </c>
    </row>
    <row r="15" spans="1:8">
      <c r="A15" t="s">
        <v>29</v>
      </c>
      <c r="B15" t="s">
        <v>30</v>
      </c>
    </row>
    <row r="16" spans="1:8">
      <c r="A16" t="s">
        <v>31</v>
      </c>
      <c r="B16" t="s">
        <v>43</v>
      </c>
    </row>
    <row r="17" spans="1:2">
      <c r="A17" t="s">
        <v>33</v>
      </c>
      <c r="B17" s="3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Zero-Coupon Bonds</vt:lpstr>
      <vt:lpstr>Fixed Coupon Bonds</vt:lpstr>
      <vt:lpstr>Fixed Coupon Bonds (2)</vt:lpstr>
      <vt:lpstr>Interest rate and Bond Price</vt:lpstr>
      <vt:lpstr>Adani Airports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Praveena</dc:creator>
  <cp:lastModifiedBy>Praveena Musunuru</cp:lastModifiedBy>
  <dcterms:created xsi:type="dcterms:W3CDTF">2025-02-07T12:15:12Z</dcterms:created>
  <dcterms:modified xsi:type="dcterms:W3CDTF">2025-02-08T04:47:17Z</dcterms:modified>
</cp:coreProperties>
</file>