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2.xml" ContentType="application/vnd.openxmlformats-officedocument.drawing+xml"/>
  <Override PartName="/xl/embeddings/oleObject2.bin" ContentType="application/vnd.openxmlformats-officedocument.oleObject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EEP\FRM\FRM_Batch_2\"/>
    </mc:Choice>
  </mc:AlternateContent>
  <xr:revisionPtr revIDLastSave="0" documentId="13_ncr:1_{1F4D7A70-E40C-4216-82ED-5679E33A01C5}" xr6:coauthVersionLast="47" xr6:coauthVersionMax="47" xr10:uidLastSave="{00000000-0000-0000-0000-000000000000}"/>
  <bookViews>
    <workbookView xWindow="-98" yWindow="-98" windowWidth="21795" windowHeight="12975" xr2:uid="{FCB1BB5C-A8B9-413D-AFF5-14C9648BC08A}"/>
  </bookViews>
  <sheets>
    <sheet name="BASIC MODEL" sheetId="1" r:id="rId1"/>
    <sheet name="Sheet1" sheetId="3" r:id="rId2"/>
    <sheet name="BASIC MODELWITH GREEKS" sheetId="2" r:id="rId3"/>
  </sheets>
  <definedNames>
    <definedName name="E" localSheetId="2">'BASIC MODELWITH GREEKS'!$U$5</definedName>
    <definedName name="E">'BASIC MODEL'!$U$5</definedName>
    <definedName name="MATURITY" localSheetId="2">'BASIC MODELWITH GREEKS'!$U$7</definedName>
    <definedName name="MATURITY">'BASIC MODEL'!$U$7</definedName>
    <definedName name="Rf" localSheetId="2">'BASIC MODELWITH GREEKS'!$U$8</definedName>
    <definedName name="Rf">'BASIC MODEL'!$U$8</definedName>
    <definedName name="S0" localSheetId="2">'BASIC MODELWITH GREEKS'!$U$4</definedName>
    <definedName name="S0">'BASIC MODEL'!$U$4</definedName>
    <definedName name="SIGMA" localSheetId="2">'BASIC MODELWITH GREEKS'!$U$6</definedName>
    <definedName name="SIGMA">'BASIC MODEL'!$U$6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" i="1" l="1"/>
  <c r="D29" i="1"/>
  <c r="J29" i="2"/>
  <c r="D29" i="2"/>
  <c r="J18" i="2"/>
  <c r="J19" i="2" s="1"/>
  <c r="U8" i="2"/>
  <c r="U7" i="2"/>
  <c r="U6" i="2"/>
  <c r="J24" i="2" l="1"/>
  <c r="D24" i="2"/>
  <c r="J23" i="2"/>
  <c r="D23" i="2"/>
  <c r="J18" i="1"/>
  <c r="D23" i="1" s="1"/>
  <c r="J29" i="1"/>
  <c r="J34" i="2" l="1"/>
  <c r="U21" i="2"/>
  <c r="U26" i="2" s="1"/>
  <c r="J19" i="1"/>
  <c r="D24" i="1" s="1"/>
  <c r="J23" i="1"/>
  <c r="J24" i="1" l="1"/>
  <c r="U21" i="1" s="1"/>
  <c r="U26" i="1" s="1"/>
  <c r="J34" i="1" l="1"/>
</calcChain>
</file>

<file path=xl/sharedStrings.xml><?xml version="1.0" encoding="utf-8"?>
<sst xmlns="http://schemas.openxmlformats.org/spreadsheetml/2006/main" count="143" uniqueCount="45">
  <si>
    <t>Price of Shares, now</t>
  </si>
  <si>
    <t>=</t>
  </si>
  <si>
    <r>
      <t>S</t>
    </r>
    <r>
      <rPr>
        <b/>
        <i/>
        <vertAlign val="subscript"/>
        <sz val="11"/>
        <rFont val="Bahnschrift"/>
        <family val="2"/>
      </rPr>
      <t>0</t>
    </r>
  </si>
  <si>
    <t>Exercise/Strike Price</t>
  </si>
  <si>
    <t>E</t>
  </si>
  <si>
    <t>Standard Deviation of Continuous compounded annual returns</t>
  </si>
  <si>
    <t>σ</t>
  </si>
  <si>
    <t>Years to Maturity</t>
  </si>
  <si>
    <t xml:space="preserve">t </t>
  </si>
  <si>
    <t>Risk-Free Interest Rate per annum</t>
  </si>
  <si>
    <t xml:space="preserve">r </t>
  </si>
  <si>
    <t>Step No. #1</t>
  </si>
  <si>
    <r>
      <t>d</t>
    </r>
    <r>
      <rPr>
        <vertAlign val="subscript"/>
        <sz val="12"/>
        <rFont val="Bahnschrift"/>
        <family val="2"/>
      </rPr>
      <t>1</t>
    </r>
  </si>
  <si>
    <r>
      <t>Calculate the values of d</t>
    </r>
    <r>
      <rPr>
        <b/>
        <vertAlign val="subscript"/>
        <sz val="12"/>
        <color theme="0"/>
        <rFont val="Bahnschrift"/>
        <family val="2"/>
      </rPr>
      <t>1</t>
    </r>
    <r>
      <rPr>
        <b/>
        <sz val="12"/>
        <color theme="0"/>
        <rFont val="Bahnschrift"/>
        <family val="2"/>
      </rPr>
      <t xml:space="preserve"> and d</t>
    </r>
    <r>
      <rPr>
        <b/>
        <vertAlign val="subscript"/>
        <sz val="12"/>
        <color theme="0"/>
        <rFont val="Bahnschrift"/>
        <family val="2"/>
      </rPr>
      <t>2</t>
    </r>
    <r>
      <rPr>
        <b/>
        <sz val="12"/>
        <color theme="0"/>
        <rFont val="Bahnschrift"/>
        <family val="2"/>
      </rPr>
      <t xml:space="preserve"> from the input data.</t>
    </r>
  </si>
  <si>
    <r>
      <t>d</t>
    </r>
    <r>
      <rPr>
        <vertAlign val="subscript"/>
        <sz val="12"/>
        <rFont val="Bahnschrift"/>
        <family val="2"/>
      </rPr>
      <t>2</t>
    </r>
  </si>
  <si>
    <r>
      <t>d</t>
    </r>
    <r>
      <rPr>
        <b/>
        <vertAlign val="subscript"/>
        <sz val="12"/>
        <rFont val="Bahnschrift"/>
        <family val="2"/>
      </rPr>
      <t>1</t>
    </r>
  </si>
  <si>
    <r>
      <t>(ln(S</t>
    </r>
    <r>
      <rPr>
        <b/>
        <vertAlign val="subscript"/>
        <sz val="11"/>
        <rFont val="Bahnschrift"/>
        <family val="2"/>
      </rPr>
      <t>0</t>
    </r>
    <r>
      <rPr>
        <b/>
        <sz val="11"/>
        <rFont val="Bahnschrift"/>
        <family val="2"/>
      </rPr>
      <t>/E)+(r+σ</t>
    </r>
    <r>
      <rPr>
        <b/>
        <vertAlign val="superscript"/>
        <sz val="11"/>
        <rFont val="Bahnschrift"/>
        <family val="2"/>
      </rPr>
      <t>2</t>
    </r>
    <r>
      <rPr>
        <b/>
        <sz val="11"/>
        <rFont val="Bahnschrift"/>
        <family val="2"/>
      </rPr>
      <t>/2)×t)/(σ√t)</t>
    </r>
  </si>
  <si>
    <t>N(d1)</t>
  </si>
  <si>
    <r>
      <t>d</t>
    </r>
    <r>
      <rPr>
        <b/>
        <vertAlign val="subscript"/>
        <sz val="12"/>
        <rFont val="Bahnschrift"/>
        <family val="2"/>
      </rPr>
      <t>2</t>
    </r>
  </si>
  <si>
    <r>
      <t>d</t>
    </r>
    <r>
      <rPr>
        <b/>
        <vertAlign val="subscript"/>
        <sz val="11"/>
        <rFont val="Bahnschrift"/>
        <family val="2"/>
      </rPr>
      <t xml:space="preserve">1 </t>
    </r>
    <r>
      <rPr>
        <b/>
        <sz val="11"/>
        <rFont val="Bahnschrift"/>
        <family val="2"/>
      </rPr>
      <t>- (σ√t)</t>
    </r>
  </si>
  <si>
    <t>N(d2)</t>
  </si>
  <si>
    <t>PRESENT VALUE OF EXERCISE PRICE</t>
  </si>
  <si>
    <t>Step No. #2</t>
  </si>
  <si>
    <t xml:space="preserve">CALL VALUE </t>
  </si>
  <si>
    <r>
      <t>Calculate the values of N(d</t>
    </r>
    <r>
      <rPr>
        <b/>
        <vertAlign val="subscript"/>
        <sz val="12"/>
        <rFont val="Bahnschrift"/>
        <family val="2"/>
      </rPr>
      <t>1</t>
    </r>
    <r>
      <rPr>
        <b/>
        <sz val="12"/>
        <rFont val="Bahnschrift"/>
        <family val="2"/>
      </rPr>
      <t>) and N(d</t>
    </r>
    <r>
      <rPr>
        <b/>
        <vertAlign val="subscript"/>
        <sz val="12"/>
        <rFont val="Bahnschrift"/>
        <family val="2"/>
      </rPr>
      <t>2</t>
    </r>
    <r>
      <rPr>
        <b/>
        <sz val="12"/>
        <rFont val="Bahnschrift"/>
        <family val="2"/>
      </rPr>
      <t>)</t>
    </r>
    <r>
      <rPr>
        <b/>
        <vertAlign val="subscript"/>
        <sz val="12"/>
        <rFont val="Bahnschrift"/>
        <family val="2"/>
      </rPr>
      <t xml:space="preserve"> </t>
    </r>
    <r>
      <rPr>
        <b/>
        <sz val="12"/>
        <rFont val="Bahnschrift"/>
        <family val="2"/>
      </rPr>
      <t>from the input data.</t>
    </r>
  </si>
  <si>
    <r>
      <t>N(d</t>
    </r>
    <r>
      <rPr>
        <b/>
        <vertAlign val="subscript"/>
        <sz val="12"/>
        <rFont val="Bahnschrift"/>
        <family val="2"/>
      </rPr>
      <t>1</t>
    </r>
    <r>
      <rPr>
        <b/>
        <sz val="12"/>
        <rFont val="Bahnschrift"/>
        <family val="2"/>
      </rPr>
      <t>)</t>
    </r>
  </si>
  <si>
    <t>PUT - CALL PARITY</t>
  </si>
  <si>
    <r>
      <t>N(d</t>
    </r>
    <r>
      <rPr>
        <b/>
        <vertAlign val="subscript"/>
        <sz val="12"/>
        <rFont val="Bahnschrift"/>
        <family val="2"/>
      </rPr>
      <t>2</t>
    </r>
    <r>
      <rPr>
        <b/>
        <sz val="12"/>
        <rFont val="Bahnschrift"/>
        <family val="2"/>
      </rPr>
      <t>)</t>
    </r>
  </si>
  <si>
    <t>PUT = CALL + STRIKE/(1+Rf)^T - CURRENT PRICE</t>
  </si>
  <si>
    <t>Step No. #3</t>
  </si>
  <si>
    <t xml:space="preserve">PUT VALUE </t>
  </si>
  <si>
    <t>Calculate the Present Value of the Exercise Price using the continuous discounting.</t>
  </si>
  <si>
    <r>
      <t xml:space="preserve">E/e </t>
    </r>
    <r>
      <rPr>
        <b/>
        <vertAlign val="superscript"/>
        <sz val="12"/>
        <rFont val="Bahnschrift"/>
        <family val="2"/>
      </rPr>
      <t>rt</t>
    </r>
  </si>
  <si>
    <t>Step No. #4</t>
  </si>
  <si>
    <t>Put the values calculate above in the Black and Scholes Model to obtain the Value of the European Call</t>
  </si>
  <si>
    <t>VALUE OF CALL</t>
  </si>
  <si>
    <r>
      <t>S</t>
    </r>
    <r>
      <rPr>
        <b/>
        <i/>
        <vertAlign val="subscript"/>
        <sz val="14"/>
        <rFont val="Bahnschrift"/>
        <family val="2"/>
      </rPr>
      <t xml:space="preserve">0 </t>
    </r>
    <r>
      <rPr>
        <b/>
        <i/>
        <sz val="14"/>
        <rFont val="Bahnschrift"/>
        <family val="2"/>
      </rPr>
      <t>N(d</t>
    </r>
    <r>
      <rPr>
        <b/>
        <i/>
        <vertAlign val="subscript"/>
        <sz val="14"/>
        <rFont val="Bahnschrift"/>
        <family val="2"/>
      </rPr>
      <t>1</t>
    </r>
    <r>
      <rPr>
        <b/>
        <i/>
        <sz val="14"/>
        <rFont val="Bahnschrift"/>
        <family val="2"/>
      </rPr>
      <t>) - E N(d</t>
    </r>
    <r>
      <rPr>
        <b/>
        <i/>
        <vertAlign val="subscript"/>
        <sz val="14"/>
        <rFont val="Bahnschrift"/>
        <family val="2"/>
      </rPr>
      <t>2</t>
    </r>
    <r>
      <rPr>
        <b/>
        <i/>
        <sz val="14"/>
        <rFont val="Bahnschrift"/>
        <family val="2"/>
      </rPr>
      <t>)/e</t>
    </r>
    <r>
      <rPr>
        <b/>
        <i/>
        <vertAlign val="superscript"/>
        <sz val="14"/>
        <rFont val="Bahnschrift"/>
        <family val="2"/>
      </rPr>
      <t>rt</t>
    </r>
  </si>
  <si>
    <t>Greeks of Option</t>
  </si>
  <si>
    <t>How option price is sensitive to its parameters?</t>
  </si>
  <si>
    <r>
      <t>Delta (</t>
    </r>
    <r>
      <rPr>
        <sz val="12"/>
        <rFont val="Symbol"/>
        <family val="1"/>
        <charset val="2"/>
      </rPr>
      <t>D</t>
    </r>
    <r>
      <rPr>
        <sz val="12"/>
        <rFont val="Bahnschrift"/>
        <family val="2"/>
      </rPr>
      <t>)</t>
    </r>
  </si>
  <si>
    <r>
      <t>Gamma (</t>
    </r>
    <r>
      <rPr>
        <sz val="12"/>
        <rFont val="Symbol"/>
        <family val="1"/>
        <charset val="2"/>
      </rPr>
      <t>G</t>
    </r>
    <r>
      <rPr>
        <sz val="12"/>
        <rFont val="Bahnschrift"/>
        <family val="2"/>
      </rPr>
      <t>)</t>
    </r>
  </si>
  <si>
    <r>
      <t>Vega (</t>
    </r>
    <r>
      <rPr>
        <sz val="12"/>
        <rFont val="Symbol"/>
        <family val="1"/>
        <charset val="2"/>
      </rPr>
      <t>n</t>
    </r>
    <r>
      <rPr>
        <sz val="12"/>
        <rFont val="Bahnschrift"/>
        <family val="2"/>
      </rPr>
      <t>)</t>
    </r>
  </si>
  <si>
    <r>
      <t>Theta (</t>
    </r>
    <r>
      <rPr>
        <sz val="12"/>
        <rFont val="Symbol"/>
        <family val="1"/>
        <charset val="2"/>
      </rPr>
      <t>Q</t>
    </r>
    <r>
      <rPr>
        <sz val="12"/>
        <rFont val="Bahnschrift"/>
        <family val="2"/>
      </rPr>
      <t>)</t>
    </r>
  </si>
  <si>
    <r>
      <t>Rho (</t>
    </r>
    <r>
      <rPr>
        <sz val="12"/>
        <rFont val="Symbol"/>
        <family val="1"/>
        <charset val="2"/>
      </rPr>
      <t>r</t>
    </r>
    <r>
      <rPr>
        <sz val="12"/>
        <rFont val="Bahnschrift"/>
        <family val="2"/>
      </rPr>
      <t>)</t>
    </r>
  </si>
  <si>
    <t>N'(d1)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</si>
</sst>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₹&quot;\ #,##0.00;[Red]&quot;₹&quot;\ \-#,##0.00"/>
    <numFmt numFmtId="164" formatCode="_(&quot;Rs.&quot;* #,##0.00_);_(&quot;Rs.&quot;* \(#,##0.00\);_(&quot;Rs.&quot;* &quot;-&quot;??_);_(@_)"/>
    <numFmt numFmtId="165" formatCode="0.000"/>
    <numFmt numFmtId="166" formatCode="0.00000"/>
    <numFmt numFmtId="167" formatCode="0.0000"/>
  </numFmts>
  <fonts count="33" x14ac:knownFonts="1">
    <font>
      <sz val="10"/>
      <name val="Arial"/>
      <family val="2"/>
    </font>
    <font>
      <sz val="10"/>
      <name val="Arial"/>
      <family val="2"/>
    </font>
    <font>
      <sz val="11"/>
      <name val="Bahnschrift"/>
      <family val="2"/>
    </font>
    <font>
      <b/>
      <sz val="12"/>
      <name val="Bahnschrift"/>
      <family val="2"/>
    </font>
    <font>
      <b/>
      <i/>
      <sz val="11"/>
      <name val="Bahnschrift"/>
      <family val="2"/>
    </font>
    <font>
      <b/>
      <i/>
      <vertAlign val="subscript"/>
      <sz val="11"/>
      <name val="Bahnschrift"/>
      <family val="2"/>
    </font>
    <font>
      <sz val="11"/>
      <color theme="0"/>
      <name val="Bahnschrift"/>
      <family val="2"/>
    </font>
    <font>
      <sz val="12"/>
      <color theme="0"/>
      <name val="Bahnschrift"/>
      <family val="2"/>
    </font>
    <font>
      <b/>
      <sz val="16"/>
      <color theme="0"/>
      <name val="Bahnschrift"/>
      <family val="2"/>
    </font>
    <font>
      <sz val="12"/>
      <name val="Bahnschrift"/>
      <family val="2"/>
    </font>
    <font>
      <vertAlign val="subscript"/>
      <sz val="12"/>
      <name val="Bahnschrift"/>
      <family val="2"/>
    </font>
    <font>
      <sz val="12"/>
      <color theme="1"/>
      <name val="Bahnschrift"/>
      <family val="2"/>
    </font>
    <font>
      <b/>
      <sz val="12"/>
      <color theme="0"/>
      <name val="Bahnschrift"/>
      <family val="2"/>
    </font>
    <font>
      <b/>
      <vertAlign val="subscript"/>
      <sz val="12"/>
      <color theme="0"/>
      <name val="Bahnschrift"/>
      <family val="2"/>
    </font>
    <font>
      <b/>
      <vertAlign val="subscript"/>
      <sz val="12"/>
      <name val="Bahnschrift"/>
      <family val="2"/>
    </font>
    <font>
      <b/>
      <sz val="11"/>
      <name val="Bahnschrift"/>
      <family val="2"/>
    </font>
    <font>
      <b/>
      <vertAlign val="subscript"/>
      <sz val="11"/>
      <name val="Bahnschrift"/>
      <family val="2"/>
    </font>
    <font>
      <b/>
      <vertAlign val="superscript"/>
      <sz val="11"/>
      <name val="Bahnschrift"/>
      <family val="2"/>
    </font>
    <font>
      <sz val="16"/>
      <color theme="0"/>
      <name val="Bahnschrift"/>
      <family val="2"/>
    </font>
    <font>
      <b/>
      <vertAlign val="superscript"/>
      <sz val="12"/>
      <name val="Bahnschrift"/>
      <family val="2"/>
    </font>
    <font>
      <b/>
      <sz val="14"/>
      <name val="Bahnschrift"/>
      <family val="2"/>
    </font>
    <font>
      <b/>
      <i/>
      <sz val="14"/>
      <name val="Bahnschrift"/>
      <family val="2"/>
    </font>
    <font>
      <b/>
      <i/>
      <vertAlign val="subscript"/>
      <sz val="14"/>
      <name val="Bahnschrift"/>
      <family val="2"/>
    </font>
    <font>
      <b/>
      <i/>
      <vertAlign val="superscript"/>
      <sz val="14"/>
      <name val="Bahnschrift"/>
      <family val="2"/>
    </font>
    <font>
      <sz val="8"/>
      <name val="Bahnschrift"/>
      <family val="2"/>
    </font>
    <font>
      <vertAlign val="superscript"/>
      <sz val="11"/>
      <name val="Bahnschrift"/>
      <family val="2"/>
    </font>
    <font>
      <sz val="6"/>
      <color indexed="57"/>
      <name val="Bahnschrift"/>
      <family val="2"/>
    </font>
    <font>
      <sz val="6.5"/>
      <color indexed="52"/>
      <name val="Bahnschrift"/>
      <family val="2"/>
    </font>
    <font>
      <sz val="28"/>
      <name val="Bahnschrift"/>
      <family val="2"/>
    </font>
    <font>
      <sz val="10"/>
      <name val="Bahnschrift"/>
      <family val="2"/>
    </font>
    <font>
      <sz val="8"/>
      <color indexed="52"/>
      <name val="Bahnschrift"/>
      <family val="2"/>
    </font>
    <font>
      <sz val="12"/>
      <name val="Symbol"/>
      <family val="1"/>
      <charset val="2"/>
    </font>
    <font>
      <i/>
      <sz val="11"/>
      <name val="Bahnschrift"/>
      <family val="2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4A8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4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164" fontId="2" fillId="3" borderId="8" xfId="1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top" wrapText="1"/>
    </xf>
    <xf numFmtId="0" fontId="2" fillId="4" borderId="10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horizontal="center" vertical="center" wrapText="1"/>
    </xf>
    <xf numFmtId="164" fontId="2" fillId="4" borderId="11" xfId="1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top" wrapText="1"/>
    </xf>
    <xf numFmtId="0" fontId="2" fillId="3" borderId="10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vertical="top" wrapText="1"/>
    </xf>
    <xf numFmtId="0" fontId="2" fillId="3" borderId="13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center" vertical="center" wrapText="1"/>
    </xf>
    <xf numFmtId="10" fontId="2" fillId="3" borderId="14" xfId="0" applyNumberFormat="1" applyFont="1" applyFill="1" applyBorder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9" fontId="2" fillId="3" borderId="2" xfId="0" applyNumberFormat="1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9" fontId="2" fillId="3" borderId="0" xfId="0" applyNumberFormat="1" applyFont="1" applyFill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 wrapText="1"/>
    </xf>
    <xf numFmtId="165" fontId="9" fillId="3" borderId="17" xfId="1" applyNumberFormat="1" applyFont="1" applyFill="1" applyBorder="1" applyAlignment="1">
      <alignment vertical="center" wrapText="1"/>
    </xf>
    <xf numFmtId="165" fontId="11" fillId="0" borderId="18" xfId="1" applyNumberFormat="1" applyFont="1" applyFill="1" applyBorder="1" applyAlignment="1">
      <alignment vertical="center" wrapText="1"/>
    </xf>
    <xf numFmtId="0" fontId="3" fillId="7" borderId="16" xfId="0" applyFont="1" applyFill="1" applyBorder="1" applyAlignment="1">
      <alignment vertical="center" wrapText="1"/>
    </xf>
    <xf numFmtId="0" fontId="9" fillId="7" borderId="16" xfId="0" applyFont="1" applyFill="1" applyBorder="1" applyAlignment="1">
      <alignment horizontal="center" vertical="center" wrapText="1"/>
    </xf>
    <xf numFmtId="165" fontId="9" fillId="7" borderId="17" xfId="1" applyNumberFormat="1" applyFont="1" applyFill="1" applyBorder="1" applyAlignment="1">
      <alignment vertical="center" wrapText="1"/>
    </xf>
    <xf numFmtId="165" fontId="9" fillId="7" borderId="18" xfId="1" applyNumberFormat="1" applyFont="1" applyFill="1" applyBorder="1" applyAlignment="1">
      <alignment vertical="center" wrapText="1"/>
    </xf>
    <xf numFmtId="0" fontId="3" fillId="8" borderId="0" xfId="0" quotePrefix="1" applyFont="1" applyFill="1" applyAlignment="1">
      <alignment horizontal="center" vertical="center" wrapText="1"/>
    </xf>
    <xf numFmtId="166" fontId="3" fillId="8" borderId="0" xfId="0" quotePrefix="1" applyNumberFormat="1" applyFont="1" applyFill="1" applyAlignment="1">
      <alignment horizontal="left" vertical="center" wrapText="1"/>
    </xf>
    <xf numFmtId="0" fontId="3" fillId="8" borderId="0" xfId="0" applyFont="1" applyFill="1" applyAlignment="1">
      <alignment horizontal="left" vertical="center" wrapText="1"/>
    </xf>
    <xf numFmtId="165" fontId="9" fillId="3" borderId="17" xfId="0" applyNumberFormat="1" applyFont="1" applyFill="1" applyBorder="1" applyAlignment="1">
      <alignment vertical="center" wrapText="1"/>
    </xf>
    <xf numFmtId="165" fontId="9" fillId="0" borderId="18" xfId="0" applyNumberFormat="1" applyFont="1" applyBorder="1" applyAlignment="1">
      <alignment vertical="center" wrapText="1"/>
    </xf>
    <xf numFmtId="0" fontId="3" fillId="9" borderId="0" xfId="0" quotePrefix="1" applyFont="1" applyFill="1" applyAlignment="1">
      <alignment horizontal="center" vertical="center" wrapText="1"/>
    </xf>
    <xf numFmtId="166" fontId="3" fillId="9" borderId="0" xfId="0" quotePrefix="1" applyNumberFormat="1" applyFont="1" applyFill="1" applyAlignment="1">
      <alignment horizontal="left" vertical="center" wrapText="1"/>
    </xf>
    <xf numFmtId="0" fontId="3" fillId="9" borderId="0" xfId="0" applyFont="1" applyFill="1" applyAlignment="1">
      <alignment horizontal="left" vertical="center" wrapText="1"/>
    </xf>
    <xf numFmtId="165" fontId="9" fillId="7" borderId="17" xfId="0" applyNumberFormat="1" applyFont="1" applyFill="1" applyBorder="1" applyAlignment="1">
      <alignment vertical="center" wrapText="1"/>
    </xf>
    <xf numFmtId="165" fontId="9" fillId="7" borderId="18" xfId="0" applyNumberFormat="1" applyFont="1" applyFill="1" applyBorder="1" applyAlignment="1">
      <alignment vertical="center" wrapText="1"/>
    </xf>
    <xf numFmtId="0" fontId="2" fillId="9" borderId="0" xfId="0" applyFont="1" applyFill="1" applyAlignment="1">
      <alignment vertical="center" wrapText="1"/>
    </xf>
    <xf numFmtId="0" fontId="12" fillId="6" borderId="16" xfId="0" applyFont="1" applyFill="1" applyBorder="1" applyAlignment="1">
      <alignment vertical="center" wrapText="1"/>
    </xf>
    <xf numFmtId="0" fontId="12" fillId="6" borderId="16" xfId="0" applyFont="1" applyFill="1" applyBorder="1" applyAlignment="1">
      <alignment horizontal="center" vertical="center" wrapText="1"/>
    </xf>
    <xf numFmtId="8" fontId="12" fillId="6" borderId="17" xfId="1" applyNumberFormat="1" applyFont="1" applyFill="1" applyBorder="1" applyAlignment="1">
      <alignment vertical="center" wrapText="1"/>
    </xf>
    <xf numFmtId="8" fontId="12" fillId="6" borderId="18" xfId="1" applyNumberFormat="1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167" fontId="3" fillId="9" borderId="0" xfId="0" quotePrefix="1" applyNumberFormat="1" applyFont="1" applyFill="1" applyAlignment="1">
      <alignment horizontal="left" vertical="center" wrapText="1"/>
    </xf>
    <xf numFmtId="0" fontId="20" fillId="9" borderId="0" xfId="0" quotePrefix="1" applyFont="1" applyFill="1" applyAlignment="1">
      <alignment horizontal="center" vertical="center" wrapText="1"/>
    </xf>
    <xf numFmtId="0" fontId="24" fillId="2" borderId="0" xfId="0" applyFont="1" applyFill="1" applyAlignment="1">
      <alignment vertical="center" wrapText="1"/>
    </xf>
    <xf numFmtId="0" fontId="25" fillId="2" borderId="0" xfId="0" applyFont="1" applyFill="1" applyAlignment="1">
      <alignment vertical="center" wrapText="1"/>
    </xf>
    <xf numFmtId="0" fontId="26" fillId="2" borderId="0" xfId="0" applyFont="1" applyFill="1"/>
    <xf numFmtId="0" fontId="27" fillId="2" borderId="0" xfId="0" applyFont="1" applyFill="1"/>
    <xf numFmtId="0" fontId="28" fillId="2" borderId="0" xfId="0" applyFont="1" applyFill="1"/>
    <xf numFmtId="9" fontId="2" fillId="2" borderId="0" xfId="0" applyNumberFormat="1" applyFont="1" applyFill="1" applyAlignment="1">
      <alignment vertical="center" wrapText="1"/>
    </xf>
    <xf numFmtId="164" fontId="2" fillId="2" borderId="0" xfId="1" applyFont="1" applyFill="1" applyAlignment="1">
      <alignment vertical="center" wrapText="1"/>
    </xf>
    <xf numFmtId="0" fontId="29" fillId="2" borderId="0" xfId="0" applyFont="1" applyFill="1"/>
    <xf numFmtId="0" fontId="29" fillId="2" borderId="0" xfId="0" applyFont="1" applyFill="1" applyAlignment="1">
      <alignment vertical="center" wrapText="1"/>
    </xf>
    <xf numFmtId="0" fontId="30" fillId="2" borderId="0" xfId="0" applyFont="1" applyFill="1"/>
    <xf numFmtId="0" fontId="15" fillId="2" borderId="19" xfId="0" applyFont="1" applyFill="1" applyBorder="1" applyAlignment="1">
      <alignment vertical="center" wrapText="1"/>
    </xf>
    <xf numFmtId="0" fontId="15" fillId="2" borderId="20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8" fontId="7" fillId="3" borderId="0" xfId="0" applyNumberFormat="1" applyFont="1" applyFill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67" fontId="11" fillId="0" borderId="18" xfId="1" applyNumberFormat="1" applyFont="1" applyFill="1" applyBorder="1" applyAlignment="1">
      <alignment vertical="center" wrapText="1"/>
    </xf>
    <xf numFmtId="0" fontId="0" fillId="0" borderId="16" xfId="0" applyBorder="1"/>
    <xf numFmtId="0" fontId="2" fillId="3" borderId="7" xfId="0" applyFont="1" applyFill="1" applyBorder="1" applyAlignment="1">
      <alignment vertical="center" wrapText="1"/>
    </xf>
    <xf numFmtId="0" fontId="2" fillId="4" borderId="10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7" fillId="3" borderId="0" xfId="0" applyFont="1" applyFill="1" applyAlignment="1">
      <alignment horizontal="right" vertical="center" wrapText="1"/>
    </xf>
    <xf numFmtId="0" fontId="8" fillId="6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12" fillId="5" borderId="0" xfId="0" applyFont="1" applyFill="1" applyAlignment="1">
      <alignment horizontal="left" vertical="center" wrapText="1"/>
    </xf>
    <xf numFmtId="0" fontId="9" fillId="7" borderId="17" xfId="0" applyFont="1" applyFill="1" applyBorder="1" applyAlignment="1">
      <alignment vertical="center" wrapText="1"/>
    </xf>
    <xf numFmtId="0" fontId="9" fillId="7" borderId="10" xfId="0" applyFont="1" applyFill="1" applyBorder="1" applyAlignment="1">
      <alignment vertical="center" wrapText="1"/>
    </xf>
    <xf numFmtId="0" fontId="9" fillId="7" borderId="18" xfId="0" applyFont="1" applyFill="1" applyBorder="1" applyAlignment="1">
      <alignment vertical="center" wrapText="1"/>
    </xf>
    <xf numFmtId="0" fontId="3" fillId="8" borderId="0" xfId="0" applyFont="1" applyFill="1" applyAlignment="1">
      <alignment horizontal="right" vertical="center" wrapText="1"/>
    </xf>
    <xf numFmtId="0" fontId="15" fillId="8" borderId="0" xfId="0" applyFont="1" applyFill="1" applyAlignment="1">
      <alignment horizontal="center" vertical="center" wrapText="1"/>
    </xf>
    <xf numFmtId="0" fontId="3" fillId="9" borderId="0" xfId="0" applyFont="1" applyFill="1" applyAlignment="1">
      <alignment horizontal="right" vertical="center" wrapText="1"/>
    </xf>
    <xf numFmtId="0" fontId="15" fillId="9" borderId="0" xfId="0" applyFont="1" applyFill="1" applyAlignment="1">
      <alignment horizontal="center" vertical="center" wrapText="1"/>
    </xf>
    <xf numFmtId="0" fontId="12" fillId="6" borderId="17" xfId="0" applyFont="1" applyFill="1" applyBorder="1" applyAlignment="1">
      <alignment vertical="center" wrapText="1"/>
    </xf>
    <xf numFmtId="0" fontId="12" fillId="6" borderId="10" xfId="0" applyFont="1" applyFill="1" applyBorder="1" applyAlignment="1">
      <alignment vertical="center" wrapText="1"/>
    </xf>
    <xf numFmtId="0" fontId="12" fillId="6" borderId="18" xfId="0" applyFont="1" applyFill="1" applyBorder="1" applyAlignment="1">
      <alignment vertical="center" wrapText="1"/>
    </xf>
    <xf numFmtId="0" fontId="2" fillId="9" borderId="0" xfId="0" applyFont="1" applyFill="1" applyAlignment="1">
      <alignment vertical="center" wrapText="1"/>
    </xf>
    <xf numFmtId="0" fontId="3" fillId="9" borderId="0" xfId="0" applyFont="1" applyFill="1" applyAlignment="1">
      <alignment horizontal="left" vertical="center" wrapText="1"/>
    </xf>
    <xf numFmtId="0" fontId="18" fillId="1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" fillId="9" borderId="0" xfId="0" quotePrefix="1" applyFont="1" applyFill="1" applyAlignment="1">
      <alignment horizontal="center" vertical="center" wrapText="1"/>
    </xf>
    <xf numFmtId="0" fontId="2" fillId="9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0" fillId="9" borderId="0" xfId="0" applyFont="1" applyFill="1" applyAlignment="1">
      <alignment horizontal="center" vertical="center" wrapText="1"/>
    </xf>
    <xf numFmtId="0" fontId="21" fillId="9" borderId="0" xfId="0" applyFont="1" applyFill="1" applyAlignment="1">
      <alignment horizontal="center" vertical="center" wrapText="1"/>
    </xf>
    <xf numFmtId="0" fontId="23" fillId="9" borderId="0" xfId="0" applyFont="1" applyFill="1" applyAlignment="1">
      <alignment horizontal="center" vertical="center" wrapText="1"/>
    </xf>
    <xf numFmtId="167" fontId="20" fillId="9" borderId="0" xfId="0" quotePrefix="1" applyNumberFormat="1" applyFont="1" applyFill="1" applyAlignment="1">
      <alignment horizontal="left" vertical="center" wrapText="1"/>
    </xf>
    <xf numFmtId="0" fontId="32" fillId="11" borderId="0" xfId="0" applyFont="1" applyFill="1" applyAlignment="1">
      <alignment horizontal="right" vertical="center" wrapText="1"/>
    </xf>
    <xf numFmtId="0" fontId="2" fillId="11" borderId="0" xfId="0" applyFont="1" applyFill="1" applyAlignment="1">
      <alignment horizontal="righ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Spin" dx="22" fmlaLink="$U$5" max="112" min="80" page="10" val="112"/>
</file>

<file path=xl/ctrlProps/ctrlProp2.xml><?xml version="1.0" encoding="utf-8"?>
<formControlPr xmlns="http://schemas.microsoft.com/office/spreadsheetml/2009/9/main" objectType="Spin" dx="22" fmlaLink="$U$4" max="112" min="80" page="10" val="112"/>
</file>

<file path=xl/ctrlProps/ctrlProp3.xml><?xml version="1.0" encoding="utf-8"?>
<formControlPr xmlns="http://schemas.microsoft.com/office/spreadsheetml/2009/9/main" objectType="Spin" dx="22" fmlaLink="$X$6" max="1000" min="80" page="10" val="418"/>
</file>

<file path=xl/ctrlProps/ctrlProp4.xml><?xml version="1.0" encoding="utf-8"?>
<formControlPr xmlns="http://schemas.microsoft.com/office/spreadsheetml/2009/9/main" objectType="Spin" dx="22" fmlaLink="$X$7" inc="20" max="10000" page="10" val="1749"/>
</file>

<file path=xl/ctrlProps/ctrlProp5.xml><?xml version="1.0" encoding="utf-8"?>
<formControlPr xmlns="http://schemas.microsoft.com/office/spreadsheetml/2009/9/main" objectType="Spin" dx="22" fmlaLink="$X$8" inc="100" max="1000" min="100" page="10" val="1000"/>
</file>

<file path=xl/ctrlProps/ctrlProp6.xml><?xml version="1.0" encoding="utf-8"?>
<formControlPr xmlns="http://schemas.microsoft.com/office/spreadsheetml/2009/9/main" objectType="Spin" dx="22" fmlaLink="$U$5" max="112" min="80" page="10" val="96"/>
</file>

<file path=xl/ctrlProps/ctrlProp7.xml><?xml version="1.0" encoding="utf-8"?>
<formControlPr xmlns="http://schemas.microsoft.com/office/spreadsheetml/2009/9/main" objectType="Spin" dx="22" fmlaLink="$U$4" max="112" min="80" page="10" val="90"/>
</file>

<file path=xl/ctrlProps/ctrlProp8.xml><?xml version="1.0" encoding="utf-8"?>
<formControlPr xmlns="http://schemas.microsoft.com/office/spreadsheetml/2009/9/main" objectType="Spin" dx="22" fmlaLink="$X$6" max="1000" min="80" page="10" val="418"/>
</file>

<file path=xl/ctrlProps/ctrlProp9.xml><?xml version="1.0" encoding="utf-8"?>
<formControlPr xmlns="http://schemas.microsoft.com/office/spreadsheetml/2009/9/main" objectType="Spin" dx="22" fmlaLink="$X$7" inc="20" max="10000" page="10" val="1749"/>
</file>

<file path=xl/ctrlProps/ctrlProp10.xml><?xml version="1.0" encoding="utf-8"?>
<formControlPr xmlns="http://schemas.microsoft.com/office/spreadsheetml/2009/9/main" objectType="Spin" dx="22" fmlaLink="$X$8" inc="100" max="1000" min="100" page="10" val="1000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3</xdr:row>
      <xdr:rowOff>9525</xdr:rowOff>
    </xdr:from>
    <xdr:to>
      <xdr:col>7</xdr:col>
      <xdr:colOff>111673</xdr:colOff>
      <xdr:row>12</xdr:row>
      <xdr:rowOff>161925</xdr:rowOff>
    </xdr:to>
    <xdr:sp macro="" textlink="">
      <xdr:nvSpPr>
        <xdr:cNvPr id="2" name="Rectangl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466725" y="485775"/>
          <a:ext cx="4883698" cy="24669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38100">
          <a:solidFill>
            <a:srgbClr xmlns:mc="http://schemas.openxmlformats.org/markup-compatibility/2006" xmlns:a14="http://schemas.microsoft.com/office/drawing/2010/main" val="800000" mc:Ignorable="a14" a14:legacySpreadsheetColorIndex="16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9525</xdr:rowOff>
    </xdr:from>
    <xdr:to>
      <xdr:col>9</xdr:col>
      <xdr:colOff>9525</xdr:colOff>
      <xdr:row>2</xdr:row>
      <xdr:rowOff>104775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0" y="9525"/>
          <a:ext cx="6286500" cy="457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76200</xdr:colOff>
      <xdr:row>0</xdr:row>
      <xdr:rowOff>66675</xdr:rowOff>
    </xdr:from>
    <xdr:to>
      <xdr:col>8</xdr:col>
      <xdr:colOff>571500</xdr:colOff>
      <xdr:row>2</xdr:row>
      <xdr:rowOff>76200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76200" y="66675"/>
          <a:ext cx="6200775" cy="3714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l" rtl="0">
            <a:buNone/>
          </a:pPr>
          <a:r>
            <a:rPr lang="en-US" sz="3600" kern="10" spc="0">
              <a:ln w="12700">
                <a:solidFill>
                  <a:srgbClr xmlns:mc="http://schemas.openxmlformats.org/markup-compatibility/2006" xmlns:a14="http://schemas.microsoft.com/office/drawing/2010/main" val="800000" mc:Ignorable="a14" a14:legacySpreadsheetColorIndex="16"/>
                </a:solidFill>
                <a:round/>
                <a:headEnd/>
                <a:tailEnd/>
              </a:ln>
              <a:gradFill rotWithShape="0">
                <a:gsLst>
                  <a:gs pos="0">
                    <a:srgbClr val="A603AB"/>
                  </a:gs>
                  <a:gs pos="12000">
                    <a:srgbClr val="E81766"/>
                  </a:gs>
                  <a:gs pos="27000">
                    <a:srgbClr val="EE3F17"/>
                  </a:gs>
                  <a:gs pos="48000">
                    <a:srgbClr val="FFFF00"/>
                  </a:gs>
                  <a:gs pos="64999">
                    <a:srgbClr val="1A8D48"/>
                  </a:gs>
                  <a:gs pos="78999">
                    <a:srgbClr val="0819FB"/>
                  </a:gs>
                  <a:gs pos="100000">
                    <a:srgbClr val="A603AB"/>
                  </a:gs>
                </a:gsLst>
                <a:lin ang="0" scaled="1"/>
              </a:gra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 panose="020B0A04020102020204" pitchFamily="34" charset="0"/>
            </a:rPr>
            <a:t>OPTION PRICING: BLACK-SCHOLES MODEL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514350</xdr:colOff>
          <xdr:row>3</xdr:row>
          <xdr:rowOff>19050</xdr:rowOff>
        </xdr:from>
        <xdr:to>
          <xdr:col>7</xdr:col>
          <xdr:colOff>142875</xdr:colOff>
          <xdr:row>12</xdr:row>
          <xdr:rowOff>171450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447675</xdr:colOff>
      <xdr:row>0</xdr:row>
      <xdr:rowOff>38100</xdr:rowOff>
    </xdr:from>
    <xdr:to>
      <xdr:col>20</xdr:col>
      <xdr:colOff>104775</xdr:colOff>
      <xdr:row>2</xdr:row>
      <xdr:rowOff>28575</xdr:rowOff>
    </xdr:to>
    <xdr:sp macro="" textlink="">
      <xdr:nvSpPr>
        <xdr:cNvPr id="5" name="Oval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8867775" y="38100"/>
          <a:ext cx="2228850" cy="352425"/>
        </a:xfrm>
        <a:prstGeom prst="ellipse">
          <a:avLst/>
        </a:prstGeom>
        <a:solidFill>
          <a:schemeClr val="accent5">
            <a:lumMod val="50000"/>
          </a:scheme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chemeClr val="bg1"/>
              </a:solidFill>
              <a:latin typeface="Arial"/>
              <a:cs typeface="Arial"/>
            </a:rPr>
            <a:t>INPUT DATA</a:t>
          </a:r>
        </a:p>
      </xdr:txBody>
    </xdr:sp>
    <xdr:clientData/>
  </xdr:twoCellAnchor>
  <xdr:twoCellAnchor>
    <xdr:from>
      <xdr:col>13</xdr:col>
      <xdr:colOff>447675</xdr:colOff>
      <xdr:row>12</xdr:row>
      <xdr:rowOff>38100</xdr:rowOff>
    </xdr:from>
    <xdr:to>
      <xdr:col>20</xdr:col>
      <xdr:colOff>104775</xdr:colOff>
      <xdr:row>14</xdr:row>
      <xdr:rowOff>28575</xdr:rowOff>
    </xdr:to>
    <xdr:sp macro="" textlink="">
      <xdr:nvSpPr>
        <xdr:cNvPr id="6" name="Oval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8867775" y="2828925"/>
          <a:ext cx="2228850" cy="428625"/>
        </a:xfrm>
        <a:prstGeom prst="ellipse">
          <a:avLst/>
        </a:prstGeom>
        <a:solidFill>
          <a:srgbClr val="00206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FFFFFF"/>
              </a:solidFill>
              <a:latin typeface="Arial"/>
              <a:cs typeface="Arial"/>
            </a:rPr>
            <a:t>OUTPUT DATA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3</xdr:row>
          <xdr:rowOff>228600</xdr:rowOff>
        </xdr:from>
        <xdr:to>
          <xdr:col>22</xdr:col>
          <xdr:colOff>104775</xdr:colOff>
          <xdr:row>5</xdr:row>
          <xdr:rowOff>0</xdr:rowOff>
        </xdr:to>
        <xdr:sp macro="" textlink="">
          <xdr:nvSpPr>
            <xdr:cNvPr id="1026" name="Spinne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2</xdr:row>
          <xdr:rowOff>104775</xdr:rowOff>
        </xdr:from>
        <xdr:to>
          <xdr:col>22</xdr:col>
          <xdr:colOff>114300</xdr:colOff>
          <xdr:row>3</xdr:row>
          <xdr:rowOff>219075</xdr:rowOff>
        </xdr:to>
        <xdr:sp macro="" textlink="">
          <xdr:nvSpPr>
            <xdr:cNvPr id="1027" name="Spinner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5</xdr:row>
          <xdr:rowOff>95250</xdr:rowOff>
        </xdr:from>
        <xdr:to>
          <xdr:col>22</xdr:col>
          <xdr:colOff>104775</xdr:colOff>
          <xdr:row>5</xdr:row>
          <xdr:rowOff>504825</xdr:rowOff>
        </xdr:to>
        <xdr:sp macro="" textlink="">
          <xdr:nvSpPr>
            <xdr:cNvPr id="1032" name="Spinner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47625</xdr:colOff>
          <xdr:row>5</xdr:row>
          <xdr:rowOff>609600</xdr:rowOff>
        </xdr:from>
        <xdr:to>
          <xdr:col>22</xdr:col>
          <xdr:colOff>95250</xdr:colOff>
          <xdr:row>7</xdr:row>
          <xdr:rowOff>47625</xdr:rowOff>
        </xdr:to>
        <xdr:sp macro="" textlink="">
          <xdr:nvSpPr>
            <xdr:cNvPr id="1033" name="Spinner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7</xdr:row>
          <xdr:rowOff>142875</xdr:rowOff>
        </xdr:from>
        <xdr:to>
          <xdr:col>22</xdr:col>
          <xdr:colOff>104775</xdr:colOff>
          <xdr:row>7</xdr:row>
          <xdr:rowOff>428625</xdr:rowOff>
        </xdr:to>
        <xdr:sp macro="" textlink="">
          <xdr:nvSpPr>
            <xdr:cNvPr id="1034" name="Spinner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3</xdr:row>
      <xdr:rowOff>9525</xdr:rowOff>
    </xdr:from>
    <xdr:to>
      <xdr:col>7</xdr:col>
      <xdr:colOff>111673</xdr:colOff>
      <xdr:row>12</xdr:row>
      <xdr:rowOff>161925</xdr:rowOff>
    </xdr:to>
    <xdr:sp macro="" textlink="">
      <xdr:nvSpPr>
        <xdr:cNvPr id="2" name="Rectangle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466725" y="485775"/>
          <a:ext cx="4883698" cy="24669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38100">
          <a:solidFill>
            <a:srgbClr xmlns:mc="http://schemas.openxmlformats.org/markup-compatibility/2006" xmlns:a14="http://schemas.microsoft.com/office/drawing/2010/main" val="800000" mc:Ignorable="a14" a14:legacySpreadsheetColorIndex="16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9525</xdr:rowOff>
    </xdr:from>
    <xdr:to>
      <xdr:col>9</xdr:col>
      <xdr:colOff>9525</xdr:colOff>
      <xdr:row>2</xdr:row>
      <xdr:rowOff>104775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0" y="9525"/>
          <a:ext cx="6286500" cy="457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76200</xdr:colOff>
      <xdr:row>0</xdr:row>
      <xdr:rowOff>66675</xdr:rowOff>
    </xdr:from>
    <xdr:to>
      <xdr:col>8</xdr:col>
      <xdr:colOff>571500</xdr:colOff>
      <xdr:row>2</xdr:row>
      <xdr:rowOff>76200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76200" y="66675"/>
          <a:ext cx="6200775" cy="3714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l" rtl="0">
            <a:buNone/>
          </a:pPr>
          <a:r>
            <a:rPr lang="en-US" sz="3600" kern="10" spc="0">
              <a:ln w="12700">
                <a:solidFill>
                  <a:srgbClr xmlns:mc="http://schemas.openxmlformats.org/markup-compatibility/2006" xmlns:a14="http://schemas.microsoft.com/office/drawing/2010/main" val="800000" mc:Ignorable="a14" a14:legacySpreadsheetColorIndex="16"/>
                </a:solidFill>
                <a:round/>
                <a:headEnd/>
                <a:tailEnd/>
              </a:ln>
              <a:gradFill rotWithShape="0">
                <a:gsLst>
                  <a:gs pos="0">
                    <a:srgbClr val="A603AB"/>
                  </a:gs>
                  <a:gs pos="12000">
                    <a:srgbClr val="E81766"/>
                  </a:gs>
                  <a:gs pos="27000">
                    <a:srgbClr val="EE3F17"/>
                  </a:gs>
                  <a:gs pos="48000">
                    <a:srgbClr val="FFFF00"/>
                  </a:gs>
                  <a:gs pos="64999">
                    <a:srgbClr val="1A8D48"/>
                  </a:gs>
                  <a:gs pos="78999">
                    <a:srgbClr val="0819FB"/>
                  </a:gs>
                  <a:gs pos="100000">
                    <a:srgbClr val="A603AB"/>
                  </a:gs>
                </a:gsLst>
                <a:lin ang="0" scaled="1"/>
              </a:gra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 panose="020B0A04020102020204" pitchFamily="34" charset="0"/>
            </a:rPr>
            <a:t>OPTION PRICING: BLACK-SCHOLES MODEL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514350</xdr:colOff>
          <xdr:row>3</xdr:row>
          <xdr:rowOff>19050</xdr:rowOff>
        </xdr:from>
        <xdr:to>
          <xdr:col>7</xdr:col>
          <xdr:colOff>142875</xdr:colOff>
          <xdr:row>12</xdr:row>
          <xdr:rowOff>171450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2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447675</xdr:colOff>
      <xdr:row>0</xdr:row>
      <xdr:rowOff>38100</xdr:rowOff>
    </xdr:from>
    <xdr:to>
      <xdr:col>20</xdr:col>
      <xdr:colOff>104775</xdr:colOff>
      <xdr:row>2</xdr:row>
      <xdr:rowOff>28575</xdr:rowOff>
    </xdr:to>
    <xdr:sp macro="" textlink="">
      <xdr:nvSpPr>
        <xdr:cNvPr id="5" name="Oval 7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8867775" y="38100"/>
          <a:ext cx="2228850" cy="352425"/>
        </a:xfrm>
        <a:prstGeom prst="ellipse">
          <a:avLst/>
        </a:prstGeom>
        <a:solidFill>
          <a:schemeClr val="accent5">
            <a:lumMod val="50000"/>
          </a:scheme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chemeClr val="bg1"/>
              </a:solidFill>
              <a:latin typeface="Arial"/>
              <a:cs typeface="Arial"/>
            </a:rPr>
            <a:t>INPUT DATA</a:t>
          </a:r>
        </a:p>
      </xdr:txBody>
    </xdr:sp>
    <xdr:clientData/>
  </xdr:twoCellAnchor>
  <xdr:twoCellAnchor>
    <xdr:from>
      <xdr:col>13</xdr:col>
      <xdr:colOff>447675</xdr:colOff>
      <xdr:row>12</xdr:row>
      <xdr:rowOff>38100</xdr:rowOff>
    </xdr:from>
    <xdr:to>
      <xdr:col>20</xdr:col>
      <xdr:colOff>104775</xdr:colOff>
      <xdr:row>14</xdr:row>
      <xdr:rowOff>28575</xdr:rowOff>
    </xdr:to>
    <xdr:sp macro="" textlink="">
      <xdr:nvSpPr>
        <xdr:cNvPr id="6" name="Oval 8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8867775" y="2828925"/>
          <a:ext cx="2228850" cy="428625"/>
        </a:xfrm>
        <a:prstGeom prst="ellipse">
          <a:avLst/>
        </a:prstGeom>
        <a:solidFill>
          <a:srgbClr val="00206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FFFFFF"/>
              </a:solidFill>
              <a:latin typeface="Arial"/>
              <a:cs typeface="Arial"/>
            </a:rPr>
            <a:t>OUTPUT DATA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3</xdr:row>
          <xdr:rowOff>228600</xdr:rowOff>
        </xdr:from>
        <xdr:to>
          <xdr:col>22</xdr:col>
          <xdr:colOff>104775</xdr:colOff>
          <xdr:row>5</xdr:row>
          <xdr:rowOff>0</xdr:rowOff>
        </xdr:to>
        <xdr:sp macro="" textlink="">
          <xdr:nvSpPr>
            <xdr:cNvPr id="2050" name="Spinner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2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2</xdr:row>
          <xdr:rowOff>104775</xdr:rowOff>
        </xdr:from>
        <xdr:to>
          <xdr:col>22</xdr:col>
          <xdr:colOff>114300</xdr:colOff>
          <xdr:row>3</xdr:row>
          <xdr:rowOff>219075</xdr:rowOff>
        </xdr:to>
        <xdr:sp macro="" textlink="">
          <xdr:nvSpPr>
            <xdr:cNvPr id="2051" name="Spinner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2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5</xdr:row>
          <xdr:rowOff>95250</xdr:rowOff>
        </xdr:from>
        <xdr:to>
          <xdr:col>22</xdr:col>
          <xdr:colOff>104775</xdr:colOff>
          <xdr:row>5</xdr:row>
          <xdr:rowOff>504825</xdr:rowOff>
        </xdr:to>
        <xdr:sp macro="" textlink="">
          <xdr:nvSpPr>
            <xdr:cNvPr id="2052" name="Spinner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47625</xdr:colOff>
          <xdr:row>5</xdr:row>
          <xdr:rowOff>609600</xdr:rowOff>
        </xdr:from>
        <xdr:to>
          <xdr:col>22</xdr:col>
          <xdr:colOff>95250</xdr:colOff>
          <xdr:row>7</xdr:row>
          <xdr:rowOff>47625</xdr:rowOff>
        </xdr:to>
        <xdr:sp macro="" textlink="">
          <xdr:nvSpPr>
            <xdr:cNvPr id="2053" name="Spinner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2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57150</xdr:colOff>
          <xdr:row>7</xdr:row>
          <xdr:rowOff>142875</xdr:rowOff>
        </xdr:from>
        <xdr:to>
          <xdr:col>22</xdr:col>
          <xdr:colOff>104775</xdr:colOff>
          <xdr:row>7</xdr:row>
          <xdr:rowOff>428625</xdr:rowOff>
        </xdr:to>
        <xdr:sp macro="" textlink="">
          <xdr:nvSpPr>
            <xdr:cNvPr id="2054" name="Spinner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2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21</xdr:col>
      <xdr:colOff>103909</xdr:colOff>
      <xdr:row>25</xdr:row>
      <xdr:rowOff>86590</xdr:rowOff>
    </xdr:from>
    <xdr:to>
      <xdr:col>26</xdr:col>
      <xdr:colOff>337704</xdr:colOff>
      <xdr:row>35</xdr:row>
      <xdr:rowOff>164523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22727" y="7117772"/>
          <a:ext cx="3437659" cy="2892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1.xml"/><Relationship Id="rId5" Type="http://schemas.openxmlformats.org/officeDocument/2006/relationships/image" Target="../media/image1.emf"/><Relationship Id="rId10" Type="http://schemas.openxmlformats.org/officeDocument/2006/relationships/ctrlProp" Target="../ctrlProps/ctrlProp5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4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.xml"/><Relationship Id="rId5" Type="http://schemas.openxmlformats.org/officeDocument/2006/relationships/image" Target="../media/image1.emf"/><Relationship Id="rId10" Type="http://schemas.openxmlformats.org/officeDocument/2006/relationships/ctrlProp" Target="../ctrlProps/ctrlProp10.xml"/><Relationship Id="rId4" Type="http://schemas.openxmlformats.org/officeDocument/2006/relationships/oleObject" Target="../embeddings/oleObject2.bin"/><Relationship Id="rId9" Type="http://schemas.openxmlformats.org/officeDocument/2006/relationships/ctrlProp" Target="../ctrlProps/ctrlProp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8AA97-4A97-423A-99F6-1756E98E5777}">
  <sheetPr codeName="Sheet1"/>
  <dimension ref="A1:BK84"/>
  <sheetViews>
    <sheetView tabSelected="1" topLeftCell="A25" zoomScale="110" zoomScaleNormal="110" workbookViewId="0">
      <selection activeCell="U7" sqref="U7"/>
    </sheetView>
  </sheetViews>
  <sheetFormatPr defaultColWidth="9.1328125" defaultRowHeight="13.5" x14ac:dyDescent="0.35"/>
  <cols>
    <col min="1" max="1" width="13.86328125" style="2" customWidth="1"/>
    <col min="2" max="3" width="9.1328125" style="2" customWidth="1"/>
    <col min="4" max="4" width="15" style="2" customWidth="1"/>
    <col min="5" max="5" width="9.1328125" style="2" customWidth="1"/>
    <col min="6" max="6" width="15.3984375" style="2" customWidth="1"/>
    <col min="7" max="7" width="6.86328125" style="2" customWidth="1"/>
    <col min="8" max="8" width="9.1328125" style="2" customWidth="1"/>
    <col min="9" max="9" width="6.3984375" style="2" customWidth="1"/>
    <col min="10" max="10" width="10.3984375" style="2" customWidth="1"/>
    <col min="11" max="11" width="9.1328125" style="2" customWidth="1"/>
    <col min="12" max="12" width="9.1328125" style="1" customWidth="1"/>
    <col min="13" max="13" width="3.3984375" style="2" customWidth="1"/>
    <col min="14" max="14" width="8.59765625" style="2" customWidth="1"/>
    <col min="15" max="15" width="8.265625" style="2" customWidth="1"/>
    <col min="16" max="16" width="6.3984375" style="2" customWidth="1"/>
    <col min="17" max="17" width="5.86328125" style="2" customWidth="1"/>
    <col min="18" max="18" width="2.59765625" style="2" customWidth="1"/>
    <col min="19" max="19" width="4.265625" style="73" customWidth="1"/>
    <col min="20" max="20" width="2.59765625" style="2" customWidth="1"/>
    <col min="21" max="21" width="15.3984375" style="2" customWidth="1"/>
    <col min="22" max="22" width="10" style="1" bestFit="1" customWidth="1"/>
    <col min="23" max="23" width="9.1328125" style="1"/>
    <col min="24" max="24" width="9.1328125" style="2"/>
    <col min="25" max="25" width="10.73046875" style="1" customWidth="1"/>
    <col min="26" max="29" width="9.1328125" style="1"/>
    <col min="30" max="30" width="10" style="1" customWidth="1"/>
    <col min="31" max="31" width="12.59765625" style="1" customWidth="1"/>
    <col min="32" max="63" width="9.1328125" style="1"/>
    <col min="64" max="16384" width="9.1328125" style="2"/>
  </cols>
  <sheetData>
    <row r="1" spans="1:24" s="1" customFormat="1" x14ac:dyDescent="0.35">
      <c r="B1" s="2"/>
      <c r="C1" s="2"/>
      <c r="D1" s="2"/>
      <c r="E1" s="2"/>
      <c r="F1" s="2"/>
      <c r="G1" s="2"/>
      <c r="M1" s="3"/>
      <c r="N1" s="4"/>
      <c r="O1" s="4"/>
      <c r="P1" s="4"/>
      <c r="Q1" s="4"/>
      <c r="R1" s="4"/>
      <c r="S1" s="5"/>
      <c r="T1" s="4"/>
      <c r="U1" s="6"/>
    </row>
    <row r="2" spans="1:24" s="1" customFormat="1" x14ac:dyDescent="0.35">
      <c r="B2" s="2"/>
      <c r="C2" s="2"/>
      <c r="D2" s="2"/>
      <c r="E2" s="2"/>
      <c r="F2" s="2"/>
      <c r="G2" s="2"/>
      <c r="M2" s="7"/>
      <c r="N2" s="8"/>
      <c r="O2" s="8"/>
      <c r="P2" s="8"/>
      <c r="Q2" s="8"/>
      <c r="R2" s="8"/>
      <c r="S2" s="9"/>
      <c r="T2" s="8"/>
      <c r="U2" s="10"/>
      <c r="X2" s="2"/>
    </row>
    <row r="3" spans="1:24" s="1" customFormat="1" ht="9" customHeight="1" thickBot="1" x14ac:dyDescent="0.4">
      <c r="B3" s="2"/>
      <c r="C3" s="2"/>
      <c r="D3" s="2"/>
      <c r="E3" s="2"/>
      <c r="F3" s="2"/>
      <c r="G3" s="2"/>
      <c r="M3" s="7"/>
      <c r="N3" s="8"/>
      <c r="O3" s="8"/>
      <c r="P3" s="8"/>
      <c r="Q3" s="8"/>
      <c r="R3" s="8"/>
      <c r="S3" s="9"/>
      <c r="T3" s="8"/>
      <c r="U3" s="10"/>
      <c r="X3" s="2"/>
    </row>
    <row r="4" spans="1:24" s="1" customFormat="1" ht="20.25" customHeight="1" x14ac:dyDescent="0.35">
      <c r="B4" s="2"/>
      <c r="C4" s="2"/>
      <c r="D4" s="2"/>
      <c r="E4" s="2"/>
      <c r="F4" s="2"/>
      <c r="G4" s="2"/>
      <c r="M4" s="11">
        <v>1</v>
      </c>
      <c r="N4" s="79" t="s">
        <v>0</v>
      </c>
      <c r="O4" s="79"/>
      <c r="P4" s="79"/>
      <c r="Q4" s="79"/>
      <c r="R4" s="12" t="s">
        <v>1</v>
      </c>
      <c r="S4" s="13" t="s">
        <v>2</v>
      </c>
      <c r="T4" s="12" t="s">
        <v>1</v>
      </c>
      <c r="U4">
        <v>12405</v>
      </c>
      <c r="X4" s="2"/>
    </row>
    <row r="5" spans="1:24" s="1" customFormat="1" ht="15.75" customHeight="1" x14ac:dyDescent="0.35">
      <c r="B5" s="2"/>
      <c r="C5" s="2"/>
      <c r="D5" s="2"/>
      <c r="E5" s="2"/>
      <c r="F5" s="2"/>
      <c r="G5" s="2"/>
      <c r="M5" s="15">
        <v>2</v>
      </c>
      <c r="N5" s="80" t="s">
        <v>3</v>
      </c>
      <c r="O5" s="80"/>
      <c r="P5" s="80"/>
      <c r="Q5" s="80"/>
      <c r="R5" s="16" t="s">
        <v>1</v>
      </c>
      <c r="S5" s="17" t="s">
        <v>4</v>
      </c>
      <c r="T5" s="16" t="s">
        <v>1</v>
      </c>
      <c r="U5" s="78">
        <v>12300</v>
      </c>
      <c r="X5" s="2"/>
    </row>
    <row r="6" spans="1:24" s="1" customFormat="1" ht="49.5" customHeight="1" x14ac:dyDescent="0.35">
      <c r="B6" s="2"/>
      <c r="C6" s="2"/>
      <c r="D6" s="2"/>
      <c r="E6" s="2"/>
      <c r="F6" s="2"/>
      <c r="G6" s="2"/>
      <c r="M6" s="19">
        <v>3</v>
      </c>
      <c r="N6" s="81" t="s">
        <v>5</v>
      </c>
      <c r="O6" s="81"/>
      <c r="P6" s="81"/>
      <c r="Q6" s="81"/>
      <c r="R6" s="20" t="s">
        <v>1</v>
      </c>
      <c r="S6" s="21" t="s">
        <v>6</v>
      </c>
      <c r="T6" s="20" t="s">
        <v>1</v>
      </c>
      <c r="U6" s="22">
        <v>0.18</v>
      </c>
      <c r="V6" s="57"/>
      <c r="W6" s="57"/>
      <c r="X6" s="2">
        <v>418</v>
      </c>
    </row>
    <row r="7" spans="1:24" s="1" customFormat="1" ht="15" x14ac:dyDescent="0.35">
      <c r="B7" s="2"/>
      <c r="C7" s="2"/>
      <c r="D7" s="2"/>
      <c r="E7" s="2"/>
      <c r="F7" s="2"/>
      <c r="G7" s="2"/>
      <c r="M7" s="15">
        <v>4</v>
      </c>
      <c r="N7" s="80" t="s">
        <v>7</v>
      </c>
      <c r="O7" s="80"/>
      <c r="P7" s="80"/>
      <c r="Q7" s="80"/>
      <c r="R7" s="16" t="s">
        <v>1</v>
      </c>
      <c r="S7" s="17" t="s">
        <v>8</v>
      </c>
      <c r="T7" s="16" t="s">
        <v>1</v>
      </c>
      <c r="U7" s="23">
        <f>40/252</f>
        <v>0.15873015873015872</v>
      </c>
      <c r="V7" s="57"/>
      <c r="W7" s="57"/>
      <c r="X7" s="2">
        <v>1749</v>
      </c>
    </row>
    <row r="8" spans="1:24" s="1" customFormat="1" ht="34.5" customHeight="1" thickBot="1" x14ac:dyDescent="0.4">
      <c r="B8" s="2"/>
      <c r="C8" s="2"/>
      <c r="D8" s="2"/>
      <c r="E8" s="2"/>
      <c r="F8" s="2"/>
      <c r="G8" s="2"/>
      <c r="M8" s="24">
        <v>5</v>
      </c>
      <c r="N8" s="82" t="s">
        <v>9</v>
      </c>
      <c r="O8" s="82"/>
      <c r="P8" s="82"/>
      <c r="Q8" s="82"/>
      <c r="R8" s="25" t="s">
        <v>1</v>
      </c>
      <c r="S8" s="26" t="s">
        <v>10</v>
      </c>
      <c r="T8" s="25" t="s">
        <v>1</v>
      </c>
      <c r="U8" s="27">
        <v>6.88E-2</v>
      </c>
      <c r="V8" s="76"/>
      <c r="W8" s="57"/>
      <c r="X8" s="2">
        <v>1000</v>
      </c>
    </row>
    <row r="9" spans="1:24" s="1" customFormat="1" x14ac:dyDescent="0.35">
      <c r="M9" s="75"/>
      <c r="N9" s="8"/>
      <c r="O9" s="8"/>
      <c r="P9" s="8"/>
      <c r="Q9" s="8"/>
      <c r="R9" s="8"/>
      <c r="S9" s="28"/>
      <c r="T9" s="8"/>
      <c r="U9" s="29"/>
      <c r="X9" s="2"/>
    </row>
    <row r="10" spans="1:24" s="1" customFormat="1" ht="15" x14ac:dyDescent="0.35">
      <c r="B10" s="2"/>
      <c r="C10" s="2"/>
      <c r="D10" s="2"/>
      <c r="E10" s="2"/>
      <c r="F10" s="2"/>
      <c r="G10" s="2"/>
      <c r="M10" s="8"/>
      <c r="N10" s="83"/>
      <c r="O10" s="83"/>
      <c r="P10" s="83"/>
      <c r="Q10" s="83"/>
      <c r="R10" s="83"/>
      <c r="S10" s="83"/>
      <c r="T10" s="83"/>
      <c r="U10" s="74"/>
      <c r="V10" s="30"/>
      <c r="X10" s="2"/>
    </row>
    <row r="11" spans="1:24" s="1" customFormat="1" x14ac:dyDescent="0.35">
      <c r="M11" s="8"/>
      <c r="N11" s="8"/>
      <c r="O11" s="8"/>
      <c r="P11" s="8"/>
      <c r="Q11" s="8"/>
      <c r="R11" s="8"/>
      <c r="S11" s="28"/>
      <c r="T11" s="8"/>
      <c r="U11" s="31"/>
      <c r="X11" s="2"/>
    </row>
    <row r="12" spans="1:24" s="1" customFormat="1" ht="3.75" customHeight="1" x14ac:dyDescent="0.35">
      <c r="M12" s="8"/>
      <c r="N12" s="8"/>
      <c r="O12" s="8"/>
      <c r="P12" s="8"/>
      <c r="Q12" s="8"/>
      <c r="R12" s="8"/>
      <c r="S12" s="28"/>
      <c r="T12" s="8"/>
      <c r="U12" s="31"/>
      <c r="X12" s="2"/>
    </row>
    <row r="13" spans="1:24" s="1" customFormat="1" ht="18.75" customHeight="1" x14ac:dyDescent="0.35">
      <c r="M13" s="8"/>
      <c r="N13" s="8"/>
      <c r="O13" s="8"/>
      <c r="P13" s="8"/>
      <c r="Q13" s="8"/>
      <c r="R13" s="8"/>
      <c r="S13" s="9"/>
      <c r="T13" s="8"/>
      <c r="U13" s="8"/>
      <c r="X13" s="2"/>
    </row>
    <row r="14" spans="1:24" s="1" customFormat="1" ht="15.75" customHeight="1" x14ac:dyDescent="0.35">
      <c r="M14" s="8"/>
      <c r="N14" s="8"/>
      <c r="O14" s="8"/>
      <c r="P14" s="8"/>
      <c r="Q14" s="8"/>
      <c r="R14" s="8"/>
      <c r="S14" s="9"/>
      <c r="T14" s="8"/>
      <c r="U14" s="8"/>
      <c r="X14" s="2"/>
    </row>
    <row r="15" spans="1:24" s="1" customFormat="1" ht="30" customHeight="1" x14ac:dyDescent="0.35">
      <c r="A15" s="84" t="s">
        <v>11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M15" s="32"/>
      <c r="N15" s="8"/>
      <c r="O15" s="8"/>
      <c r="P15" s="8"/>
      <c r="Q15" s="8"/>
      <c r="R15" s="8"/>
      <c r="S15" s="9"/>
      <c r="T15" s="8"/>
      <c r="U15" s="32"/>
      <c r="X15" s="2"/>
    </row>
    <row r="16" spans="1:24" s="1" customFormat="1" ht="15.75" customHeight="1" x14ac:dyDescent="0.35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M16" s="33">
        <v>1</v>
      </c>
      <c r="N16" s="86" t="s">
        <v>12</v>
      </c>
      <c r="O16" s="87"/>
      <c r="P16" s="87"/>
      <c r="Q16" s="87"/>
      <c r="R16" s="88"/>
      <c r="S16" s="34" t="s">
        <v>1</v>
      </c>
      <c r="T16" s="35"/>
      <c r="U16" s="36">
        <v>4.9295944015808703E-2</v>
      </c>
      <c r="X16" s="2"/>
    </row>
    <row r="17" spans="1:24" s="1" customFormat="1" ht="48" customHeight="1" x14ac:dyDescent="0.35">
      <c r="A17" s="89" t="s">
        <v>13</v>
      </c>
      <c r="B17" s="89"/>
      <c r="C17" s="89"/>
      <c r="D17" s="89"/>
      <c r="E17" s="89"/>
      <c r="F17" s="89"/>
      <c r="G17" s="89"/>
      <c r="H17" s="89"/>
      <c r="I17" s="89"/>
      <c r="J17" s="89"/>
      <c r="K17" s="89"/>
      <c r="M17" s="37">
        <v>2</v>
      </c>
      <c r="N17" s="90" t="s">
        <v>14</v>
      </c>
      <c r="O17" s="91"/>
      <c r="P17" s="91"/>
      <c r="Q17" s="91"/>
      <c r="R17" s="92"/>
      <c r="S17" s="38" t="s">
        <v>1</v>
      </c>
      <c r="T17" s="39"/>
      <c r="U17" s="40">
        <v>-0.10377514535119098</v>
      </c>
      <c r="X17" s="2"/>
    </row>
    <row r="18" spans="1:24" s="1" customFormat="1" ht="28.5" customHeight="1" x14ac:dyDescent="0.35">
      <c r="A18" s="93" t="s">
        <v>15</v>
      </c>
      <c r="B18" s="93"/>
      <c r="C18" s="41" t="s">
        <v>1</v>
      </c>
      <c r="D18" s="94" t="s">
        <v>16</v>
      </c>
      <c r="E18" s="94"/>
      <c r="F18" s="94"/>
      <c r="G18" s="94"/>
      <c r="H18" s="94"/>
      <c r="I18" s="41" t="s">
        <v>1</v>
      </c>
      <c r="J18" s="42">
        <f>(LN(S0/E)+(Rf+SIGMA^2/2)*MATURITY)/(SIGMA*SQRT(MATURITY))</f>
        <v>0.30666962071386061</v>
      </c>
      <c r="K18" s="43"/>
      <c r="M18" s="33">
        <v>3</v>
      </c>
      <c r="N18" s="86" t="s">
        <v>17</v>
      </c>
      <c r="O18" s="87"/>
      <c r="P18" s="87"/>
      <c r="Q18" s="87"/>
      <c r="R18" s="88"/>
      <c r="S18" s="34" t="s">
        <v>1</v>
      </c>
      <c r="T18" s="44"/>
      <c r="U18" s="45">
        <v>0.51965827410174337</v>
      </c>
      <c r="X18" s="2"/>
    </row>
    <row r="19" spans="1:24" s="1" customFormat="1" ht="24.95" customHeight="1" x14ac:dyDescent="0.35">
      <c r="A19" s="95" t="s">
        <v>18</v>
      </c>
      <c r="B19" s="95"/>
      <c r="C19" s="46" t="s">
        <v>1</v>
      </c>
      <c r="D19" s="96" t="s">
        <v>19</v>
      </c>
      <c r="E19" s="96"/>
      <c r="F19" s="96"/>
      <c r="G19" s="96"/>
      <c r="H19" s="96"/>
      <c r="I19" s="46" t="s">
        <v>1</v>
      </c>
      <c r="J19" s="47">
        <f>J18-(SIGMA*SQRT(MATURITY))</f>
        <v>0.234955904153797</v>
      </c>
      <c r="K19" s="48"/>
      <c r="M19" s="37">
        <v>4</v>
      </c>
      <c r="N19" s="90" t="s">
        <v>20</v>
      </c>
      <c r="O19" s="91"/>
      <c r="P19" s="91"/>
      <c r="Q19" s="91"/>
      <c r="R19" s="92"/>
      <c r="S19" s="38" t="s">
        <v>1</v>
      </c>
      <c r="T19" s="49"/>
      <c r="U19" s="50">
        <v>0.45867389554448385</v>
      </c>
      <c r="X19" s="2"/>
    </row>
    <row r="20" spans="1:24" s="1" customFormat="1" ht="34.5" customHeight="1" x14ac:dyDescent="0.35">
      <c r="A20" s="100"/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M20" s="33">
        <v>5</v>
      </c>
      <c r="N20" s="86" t="s">
        <v>21</v>
      </c>
      <c r="O20" s="87"/>
      <c r="P20" s="87"/>
      <c r="Q20" s="87"/>
      <c r="R20" s="88"/>
      <c r="S20" s="34" t="s">
        <v>1</v>
      </c>
      <c r="T20" s="44"/>
      <c r="U20" s="45">
        <v>74.80124158228395</v>
      </c>
      <c r="X20" s="2"/>
    </row>
    <row r="21" spans="1:24" s="1" customFormat="1" ht="28.5" customHeight="1" x14ac:dyDescent="0.35">
      <c r="A21" s="84" t="s">
        <v>22</v>
      </c>
      <c r="B21" s="84"/>
      <c r="C21" s="84"/>
      <c r="D21" s="84"/>
      <c r="E21" s="84"/>
      <c r="F21" s="84"/>
      <c r="G21" s="84"/>
      <c r="H21" s="84"/>
      <c r="I21" s="84"/>
      <c r="J21" s="84"/>
      <c r="K21" s="84"/>
      <c r="M21" s="52">
        <v>6</v>
      </c>
      <c r="N21" s="97" t="s">
        <v>23</v>
      </c>
      <c r="O21" s="98"/>
      <c r="P21" s="98"/>
      <c r="Q21" s="98"/>
      <c r="R21" s="99"/>
      <c r="S21" s="53" t="s">
        <v>1</v>
      </c>
      <c r="T21" s="54"/>
      <c r="U21" s="55">
        <f>S0*J23-(E/EXP(Rf*MATURITY))*J24</f>
        <v>483.51278750748133</v>
      </c>
      <c r="X21" s="2"/>
    </row>
    <row r="22" spans="1:24" s="1" customFormat="1" ht="24.95" customHeight="1" x14ac:dyDescent="0.35">
      <c r="A22" s="101" t="s">
        <v>24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S22" s="56"/>
      <c r="X22" s="2"/>
    </row>
    <row r="23" spans="1:24" s="1" customFormat="1" ht="24.95" customHeight="1" x14ac:dyDescent="0.35">
      <c r="A23" s="95" t="s">
        <v>25</v>
      </c>
      <c r="B23" s="95"/>
      <c r="C23" s="46" t="s">
        <v>1</v>
      </c>
      <c r="D23" s="96" t="str">
        <f>"N(" &amp;TEXT( J18, "#####0.#####") &amp;")"</f>
        <v>N(0.30667)</v>
      </c>
      <c r="E23" s="96"/>
      <c r="F23" s="96"/>
      <c r="G23" s="96"/>
      <c r="H23" s="96"/>
      <c r="I23" s="46" t="s">
        <v>1</v>
      </c>
      <c r="J23" s="47">
        <f>NORMSDIST(J18)</f>
        <v>0.62045257228960426</v>
      </c>
      <c r="K23" s="48"/>
      <c r="M23" s="102" t="s">
        <v>26</v>
      </c>
      <c r="N23" s="102"/>
      <c r="O23" s="102"/>
      <c r="P23" s="102"/>
      <c r="Q23" s="102"/>
      <c r="R23" s="102"/>
      <c r="S23" s="102"/>
      <c r="T23" s="102"/>
      <c r="U23" s="102"/>
      <c r="X23" s="2"/>
    </row>
    <row r="24" spans="1:24" s="1" customFormat="1" ht="24.95" customHeight="1" x14ac:dyDescent="0.35">
      <c r="A24" s="95" t="s">
        <v>27</v>
      </c>
      <c r="B24" s="95"/>
      <c r="C24" s="46" t="s">
        <v>1</v>
      </c>
      <c r="D24" s="96" t="str">
        <f>"N(" &amp;TEXT( J19, "#####0.#####") &amp;")"</f>
        <v>N(0.23496)</v>
      </c>
      <c r="E24" s="96"/>
      <c r="F24" s="96"/>
      <c r="G24" s="96"/>
      <c r="H24" s="96"/>
      <c r="I24" s="46" t="s">
        <v>1</v>
      </c>
      <c r="J24" s="47">
        <f>NORMSDIST(J19)</f>
        <v>0.59287852070918534</v>
      </c>
      <c r="K24" s="48"/>
      <c r="M24" s="103" t="s">
        <v>28</v>
      </c>
      <c r="N24" s="103"/>
      <c r="O24" s="103"/>
      <c r="P24" s="103"/>
      <c r="Q24" s="103"/>
      <c r="R24" s="103"/>
      <c r="S24" s="103"/>
      <c r="T24" s="103"/>
      <c r="U24" s="103"/>
      <c r="X24" s="2"/>
    </row>
    <row r="25" spans="1:24" s="1" customFormat="1" x14ac:dyDescent="0.35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M25" s="57"/>
      <c r="N25" s="104"/>
      <c r="O25" s="104"/>
      <c r="P25" s="104"/>
      <c r="Q25" s="104"/>
      <c r="R25" s="104"/>
      <c r="S25" s="104"/>
      <c r="T25" s="104"/>
      <c r="U25" s="104"/>
      <c r="X25" s="2"/>
    </row>
    <row r="26" spans="1:24" s="1" customFormat="1" ht="20.25" customHeight="1" x14ac:dyDescent="0.35">
      <c r="A26" s="84" t="s">
        <v>29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M26" s="52">
        <v>7</v>
      </c>
      <c r="N26" s="97" t="s">
        <v>30</v>
      </c>
      <c r="O26" s="98"/>
      <c r="P26" s="98"/>
      <c r="Q26" s="98"/>
      <c r="R26" s="99"/>
      <c r="S26" s="53" t="s">
        <v>1</v>
      </c>
      <c r="T26" s="54"/>
      <c r="U26" s="55">
        <f>U21+E/(1+Rf)^MATURITY - S0</f>
        <v>249.29172157839275</v>
      </c>
      <c r="X26" s="2"/>
    </row>
    <row r="27" spans="1:24" s="1" customFormat="1" x14ac:dyDescent="0.3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M27" s="57"/>
      <c r="N27" s="104"/>
      <c r="O27" s="104"/>
      <c r="P27" s="104"/>
      <c r="Q27" s="104"/>
      <c r="R27" s="104"/>
      <c r="S27" s="104"/>
      <c r="T27" s="104"/>
      <c r="U27" s="104"/>
      <c r="X27" s="2"/>
    </row>
    <row r="28" spans="1:24" s="1" customFormat="1" ht="24.95" customHeight="1" x14ac:dyDescent="0.35">
      <c r="A28" s="101" t="s">
        <v>31</v>
      </c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M28" s="57"/>
      <c r="N28" s="104"/>
      <c r="O28" s="104"/>
      <c r="P28" s="104"/>
      <c r="Q28" s="104"/>
      <c r="R28" s="104"/>
      <c r="S28" s="104"/>
      <c r="T28" s="104"/>
      <c r="U28" s="104"/>
      <c r="X28" s="2"/>
    </row>
    <row r="29" spans="1:24" s="1" customFormat="1" ht="24.95" customHeight="1" x14ac:dyDescent="0.35">
      <c r="A29" s="95" t="s">
        <v>32</v>
      </c>
      <c r="B29" s="95"/>
      <c r="C29" s="46" t="s">
        <v>1</v>
      </c>
      <c r="D29" s="105" t="str">
        <f>CONCATENATE(TEXT(E, "####.00") &amp; "/e ^(" &amp; TEXT(Rf,"###.00%") &amp; "x" &amp; TEXT(SIGMA, "###0.##")&amp; ")")</f>
        <v>12300.00/e ^(6.88%x0.18)</v>
      </c>
      <c r="E29" s="106"/>
      <c r="F29" s="106"/>
      <c r="G29" s="106"/>
      <c r="H29" s="106"/>
      <c r="I29" s="46" t="s">
        <v>1</v>
      </c>
      <c r="J29" s="58">
        <f>E/EXP(Rf*MATURITY)</f>
        <v>12166.406978476505</v>
      </c>
      <c r="K29" s="48"/>
      <c r="S29" s="56"/>
      <c r="U29" s="57"/>
      <c r="X29" s="2"/>
    </row>
    <row r="30" spans="1:24" s="1" customFormat="1" x14ac:dyDescent="0.35">
      <c r="A30" s="100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S30" s="56"/>
      <c r="U30" s="57"/>
      <c r="X30" s="2"/>
    </row>
    <row r="31" spans="1:24" s="1" customFormat="1" ht="24.95" customHeight="1" x14ac:dyDescent="0.35">
      <c r="A31" s="84" t="s">
        <v>33</v>
      </c>
      <c r="B31" s="84"/>
      <c r="C31" s="84"/>
      <c r="D31" s="84"/>
      <c r="E31" s="84"/>
      <c r="F31" s="84"/>
      <c r="G31" s="84"/>
      <c r="H31" s="84"/>
      <c r="I31" s="84"/>
      <c r="J31" s="84"/>
      <c r="K31" s="84"/>
      <c r="S31" s="56"/>
      <c r="X31" s="2"/>
    </row>
    <row r="32" spans="1:24" s="1" customFormat="1" ht="24.95" customHeight="1" x14ac:dyDescent="0.35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S32" s="56"/>
      <c r="X32" s="2"/>
    </row>
    <row r="33" spans="1:24" s="1" customFormat="1" ht="24.95" customHeight="1" x14ac:dyDescent="0.35">
      <c r="A33" s="101" t="s">
        <v>34</v>
      </c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S33" s="56"/>
      <c r="X33" s="2"/>
    </row>
    <row r="34" spans="1:24" s="1" customFormat="1" ht="24.95" customHeight="1" x14ac:dyDescent="0.35">
      <c r="A34" s="108" t="s">
        <v>35</v>
      </c>
      <c r="B34" s="108"/>
      <c r="C34" s="59" t="s">
        <v>1</v>
      </c>
      <c r="D34" s="109" t="s">
        <v>36</v>
      </c>
      <c r="E34" s="110"/>
      <c r="F34" s="110"/>
      <c r="G34" s="110"/>
      <c r="H34" s="110"/>
      <c r="I34" s="59" t="s">
        <v>1</v>
      </c>
      <c r="J34" s="111">
        <f>S0*J23-E*J24/EXP(Rf*MATURITY)</f>
        <v>483.51278750748133</v>
      </c>
      <c r="K34" s="111"/>
      <c r="S34" s="56"/>
      <c r="X34" s="2"/>
    </row>
    <row r="35" spans="1:24" s="1" customFormat="1" ht="24.95" customHeight="1" x14ac:dyDescent="0.35">
      <c r="S35" s="56"/>
      <c r="X35" s="2"/>
    </row>
    <row r="36" spans="1:24" s="1" customFormat="1" x14ac:dyDescent="0.35">
      <c r="S36" s="56"/>
      <c r="X36" s="2"/>
    </row>
    <row r="37" spans="1:24" s="1" customFormat="1" ht="31.5" customHeight="1" x14ac:dyDescent="0.35">
      <c r="E37" s="60"/>
      <c r="S37" s="56"/>
      <c r="X37" s="2"/>
    </row>
    <row r="38" spans="1:24" s="1" customFormat="1" ht="15" x14ac:dyDescent="0.35">
      <c r="D38" s="61"/>
      <c r="S38" s="56"/>
      <c r="X38" s="2"/>
    </row>
    <row r="39" spans="1:24" s="1" customFormat="1" x14ac:dyDescent="0.35">
      <c r="S39" s="56"/>
      <c r="X39" s="2"/>
    </row>
    <row r="40" spans="1:24" s="1" customFormat="1" ht="24.95" customHeight="1" x14ac:dyDescent="0.35">
      <c r="S40" s="56"/>
      <c r="X40" s="2"/>
    </row>
    <row r="41" spans="1:24" s="1" customFormat="1" ht="24.95" customHeight="1" x14ac:dyDescent="0.35">
      <c r="S41" s="56"/>
      <c r="X41" s="2"/>
    </row>
    <row r="42" spans="1:24" s="1" customFormat="1" ht="24.95" customHeight="1" x14ac:dyDescent="0.35">
      <c r="S42" s="56"/>
      <c r="X42" s="2"/>
    </row>
    <row r="43" spans="1:24" s="1" customFormat="1" ht="24.95" customHeight="1" x14ac:dyDescent="0.2">
      <c r="E43" s="62"/>
      <c r="S43" s="56"/>
      <c r="X43" s="2"/>
    </row>
    <row r="44" spans="1:24" s="1" customFormat="1" ht="24.95" customHeight="1" x14ac:dyDescent="0.25">
      <c r="E44" s="63"/>
      <c r="S44" s="56"/>
      <c r="X44" s="2"/>
    </row>
    <row r="45" spans="1:24" s="1" customFormat="1" ht="24.95" customHeight="1" x14ac:dyDescent="0.25">
      <c r="E45" s="63"/>
      <c r="S45" s="56"/>
      <c r="X45" s="2"/>
    </row>
    <row r="46" spans="1:24" s="1" customFormat="1" ht="24.95" customHeight="1" x14ac:dyDescent="0.25">
      <c r="E46" s="63"/>
      <c r="S46" s="56"/>
      <c r="X46" s="2"/>
    </row>
    <row r="47" spans="1:24" s="1" customFormat="1" x14ac:dyDescent="0.35">
      <c r="S47" s="56"/>
      <c r="X47" s="2"/>
    </row>
    <row r="48" spans="1:24" s="1" customFormat="1" ht="34.15" x14ac:dyDescent="0.8">
      <c r="E48" s="64"/>
      <c r="S48" s="56"/>
      <c r="X48" s="2"/>
    </row>
    <row r="49" spans="5:29" s="1" customFormat="1" x14ac:dyDescent="0.35">
      <c r="F49" s="65"/>
      <c r="G49" s="65"/>
      <c r="S49" s="56"/>
      <c r="X49" s="2"/>
    </row>
    <row r="50" spans="5:29" s="1" customFormat="1" x14ac:dyDescent="0.35">
      <c r="F50" s="66"/>
      <c r="S50" s="56"/>
      <c r="X50" s="2"/>
    </row>
    <row r="51" spans="5:29" s="1" customFormat="1" x14ac:dyDescent="0.35">
      <c r="F51" s="66"/>
      <c r="S51" s="56"/>
      <c r="X51" s="2"/>
    </row>
    <row r="52" spans="5:29" s="1" customFormat="1" x14ac:dyDescent="0.35">
      <c r="F52" s="66"/>
      <c r="S52" s="56"/>
      <c r="X52" s="2"/>
    </row>
    <row r="53" spans="5:29" s="1" customFormat="1" x14ac:dyDescent="0.35">
      <c r="S53" s="56"/>
      <c r="X53" s="2"/>
    </row>
    <row r="54" spans="5:29" s="1" customFormat="1" x14ac:dyDescent="0.35">
      <c r="S54" s="56"/>
      <c r="X54" s="2"/>
    </row>
    <row r="55" spans="5:29" s="1" customFormat="1" x14ac:dyDescent="0.35">
      <c r="S55" s="56"/>
      <c r="X55" s="2"/>
    </row>
    <row r="56" spans="5:29" s="1" customFormat="1" x14ac:dyDescent="0.35">
      <c r="S56" s="56"/>
      <c r="X56" s="2"/>
    </row>
    <row r="57" spans="5:29" s="1" customFormat="1" x14ac:dyDescent="0.35">
      <c r="E57" s="67"/>
      <c r="F57" s="67"/>
      <c r="G57" s="67"/>
      <c r="H57" s="67"/>
      <c r="I57" s="68"/>
      <c r="J57" s="68"/>
      <c r="S57" s="56"/>
      <c r="X57" s="2"/>
    </row>
    <row r="58" spans="5:29" s="1" customFormat="1" x14ac:dyDescent="0.35">
      <c r="E58" s="67"/>
      <c r="F58" s="67"/>
      <c r="G58" s="67"/>
      <c r="H58" s="67"/>
      <c r="I58" s="68"/>
      <c r="J58" s="68"/>
      <c r="S58" s="56"/>
      <c r="X58" s="2"/>
    </row>
    <row r="59" spans="5:29" s="1" customFormat="1" x14ac:dyDescent="0.35">
      <c r="E59" s="67"/>
      <c r="F59" s="67"/>
      <c r="G59" s="67"/>
      <c r="H59" s="67"/>
      <c r="I59" s="68"/>
      <c r="J59" s="68"/>
      <c r="S59" s="56"/>
      <c r="X59" s="2"/>
    </row>
    <row r="60" spans="5:29" s="1" customFormat="1" x14ac:dyDescent="0.35">
      <c r="E60" s="67"/>
      <c r="F60" s="67"/>
      <c r="G60" s="67"/>
      <c r="H60" s="67"/>
      <c r="I60" s="68"/>
      <c r="J60" s="68"/>
      <c r="S60" s="56"/>
      <c r="X60" s="2"/>
    </row>
    <row r="61" spans="5:29" s="1" customFormat="1" x14ac:dyDescent="0.35">
      <c r="E61" s="67"/>
      <c r="F61" s="67"/>
      <c r="G61" s="67"/>
      <c r="H61" s="67"/>
      <c r="I61" s="68"/>
      <c r="J61" s="68"/>
      <c r="S61" s="56"/>
      <c r="X61" s="2"/>
      <c r="Z61" s="107"/>
      <c r="AA61" s="107"/>
      <c r="AB61" s="107"/>
      <c r="AC61" s="107"/>
    </row>
    <row r="62" spans="5:29" s="1" customFormat="1" x14ac:dyDescent="0.35">
      <c r="S62" s="56"/>
      <c r="X62" s="2"/>
      <c r="Y62" s="70"/>
      <c r="Z62" s="70"/>
      <c r="AA62" s="70"/>
      <c r="AB62" s="70"/>
      <c r="AC62" s="70"/>
    </row>
    <row r="63" spans="5:29" s="1" customFormat="1" x14ac:dyDescent="0.35">
      <c r="S63" s="56"/>
      <c r="X63" s="2"/>
      <c r="Y63" s="71"/>
      <c r="Z63" s="71"/>
      <c r="AA63" s="71"/>
      <c r="AB63" s="71"/>
      <c r="AC63" s="71"/>
    </row>
    <row r="64" spans="5:29" s="1" customFormat="1" x14ac:dyDescent="0.35">
      <c r="S64" s="56"/>
      <c r="X64" s="2"/>
      <c r="Y64" s="72"/>
      <c r="Z64" s="72"/>
      <c r="AA64" s="72"/>
      <c r="AB64" s="72"/>
      <c r="AC64" s="72"/>
    </row>
    <row r="65" spans="4:24" s="1" customFormat="1" x14ac:dyDescent="0.35">
      <c r="S65" s="56"/>
      <c r="X65" s="2"/>
    </row>
    <row r="66" spans="4:24" s="1" customFormat="1" x14ac:dyDescent="0.35">
      <c r="S66" s="56"/>
      <c r="X66" s="2"/>
    </row>
    <row r="67" spans="4:24" s="1" customFormat="1" x14ac:dyDescent="0.35">
      <c r="S67" s="56"/>
      <c r="X67" s="2"/>
    </row>
    <row r="68" spans="4:24" s="1" customFormat="1" x14ac:dyDescent="0.25">
      <c r="D68" s="69"/>
      <c r="M68" s="2"/>
      <c r="N68" s="2"/>
      <c r="O68" s="2"/>
      <c r="P68" s="2"/>
      <c r="Q68" s="2"/>
      <c r="R68" s="2"/>
      <c r="S68" s="73"/>
      <c r="T68" s="2"/>
      <c r="U68" s="2"/>
      <c r="X68" s="2"/>
    </row>
    <row r="69" spans="4:24" s="1" customFormat="1" x14ac:dyDescent="0.25">
      <c r="D69" s="69"/>
      <c r="M69" s="2"/>
      <c r="N69" s="2"/>
      <c r="O69" s="2"/>
      <c r="P69" s="2"/>
      <c r="Q69" s="2"/>
      <c r="R69" s="2"/>
      <c r="S69" s="73"/>
      <c r="T69" s="2"/>
      <c r="U69" s="2"/>
      <c r="X69" s="2"/>
    </row>
    <row r="70" spans="4:24" s="1" customFormat="1" x14ac:dyDescent="0.25">
      <c r="D70" s="69"/>
      <c r="M70" s="2"/>
      <c r="N70" s="2"/>
      <c r="O70" s="2"/>
      <c r="P70" s="2"/>
      <c r="Q70" s="2"/>
      <c r="R70" s="2"/>
      <c r="S70" s="73"/>
      <c r="T70" s="2"/>
      <c r="U70" s="2"/>
      <c r="X70" s="2"/>
    </row>
    <row r="71" spans="4:24" s="1" customFormat="1" x14ac:dyDescent="0.25">
      <c r="D71" s="69"/>
      <c r="M71" s="2"/>
      <c r="N71" s="2"/>
      <c r="O71" s="2"/>
      <c r="P71" s="2"/>
      <c r="Q71" s="2"/>
      <c r="R71" s="2"/>
      <c r="S71" s="73"/>
      <c r="T71" s="2"/>
      <c r="U71" s="2"/>
      <c r="X71" s="2"/>
    </row>
    <row r="72" spans="4:24" s="1" customFormat="1" x14ac:dyDescent="0.25">
      <c r="D72" s="69"/>
      <c r="M72" s="2"/>
      <c r="N72" s="2"/>
      <c r="O72" s="2"/>
      <c r="P72" s="2"/>
      <c r="Q72" s="2"/>
      <c r="R72" s="2"/>
      <c r="S72" s="73"/>
      <c r="T72" s="2"/>
      <c r="U72" s="2"/>
      <c r="X72" s="2"/>
    </row>
    <row r="73" spans="4:24" s="1" customFormat="1" x14ac:dyDescent="0.25">
      <c r="D73" s="69"/>
      <c r="M73" s="2"/>
      <c r="N73" s="2"/>
      <c r="O73" s="2"/>
      <c r="P73" s="2"/>
      <c r="Q73" s="2"/>
      <c r="R73" s="2"/>
      <c r="S73" s="73"/>
      <c r="T73" s="2"/>
      <c r="U73" s="2"/>
      <c r="X73" s="2"/>
    </row>
    <row r="74" spans="4:24" s="1" customFormat="1" x14ac:dyDescent="0.35">
      <c r="M74" s="2"/>
      <c r="N74" s="2"/>
      <c r="O74" s="2"/>
      <c r="P74" s="2"/>
      <c r="Q74" s="2"/>
      <c r="R74" s="2"/>
      <c r="S74" s="73"/>
      <c r="T74" s="2"/>
      <c r="U74" s="2"/>
      <c r="X74" s="2"/>
    </row>
    <row r="75" spans="4:24" s="1" customFormat="1" x14ac:dyDescent="0.35">
      <c r="M75" s="2"/>
      <c r="N75" s="2"/>
      <c r="O75" s="2"/>
      <c r="P75" s="2"/>
      <c r="Q75" s="2"/>
      <c r="R75" s="2"/>
      <c r="S75" s="73"/>
      <c r="T75" s="2"/>
      <c r="U75" s="2"/>
      <c r="X75" s="2"/>
    </row>
    <row r="76" spans="4:24" s="1" customFormat="1" x14ac:dyDescent="0.35">
      <c r="M76" s="2"/>
      <c r="N76" s="2"/>
      <c r="O76" s="2"/>
      <c r="P76" s="2"/>
      <c r="Q76" s="2"/>
      <c r="R76" s="2"/>
      <c r="S76" s="73"/>
      <c r="T76" s="2"/>
      <c r="U76" s="2"/>
      <c r="X76" s="2"/>
    </row>
    <row r="77" spans="4:24" s="1" customFormat="1" x14ac:dyDescent="0.35">
      <c r="M77" s="2"/>
      <c r="N77" s="2"/>
      <c r="O77" s="2"/>
      <c r="P77" s="2"/>
      <c r="Q77" s="2"/>
      <c r="R77" s="2"/>
      <c r="S77" s="73"/>
      <c r="T77" s="2"/>
      <c r="U77" s="2"/>
      <c r="X77" s="2"/>
    </row>
    <row r="78" spans="4:24" s="1" customFormat="1" x14ac:dyDescent="0.35">
      <c r="M78" s="2"/>
      <c r="N78" s="2"/>
      <c r="O78" s="2"/>
      <c r="P78" s="2"/>
      <c r="Q78" s="2"/>
      <c r="R78" s="2"/>
      <c r="S78" s="73"/>
      <c r="T78" s="2"/>
      <c r="U78" s="2"/>
      <c r="X78" s="2"/>
    </row>
    <row r="79" spans="4:24" s="1" customFormat="1" x14ac:dyDescent="0.35">
      <c r="M79" s="2"/>
      <c r="N79" s="2"/>
      <c r="O79" s="2"/>
      <c r="P79" s="2"/>
      <c r="Q79" s="2"/>
      <c r="R79" s="2"/>
      <c r="S79" s="73"/>
      <c r="T79" s="2"/>
      <c r="U79" s="2"/>
      <c r="X79" s="2"/>
    </row>
    <row r="80" spans="4:24" s="1" customFormat="1" x14ac:dyDescent="0.35">
      <c r="M80" s="2"/>
      <c r="N80" s="2"/>
      <c r="O80" s="2"/>
      <c r="P80" s="2"/>
      <c r="Q80" s="2"/>
      <c r="R80" s="2"/>
      <c r="S80" s="73"/>
      <c r="T80" s="2"/>
      <c r="U80" s="2"/>
      <c r="X80" s="2"/>
    </row>
    <row r="81" spans="13:31" s="1" customFormat="1" x14ac:dyDescent="0.35">
      <c r="M81" s="2"/>
      <c r="N81" s="2"/>
      <c r="O81" s="2"/>
      <c r="P81" s="2"/>
      <c r="Q81" s="2"/>
      <c r="R81" s="2"/>
      <c r="S81" s="73"/>
      <c r="T81" s="2"/>
      <c r="U81" s="2"/>
      <c r="X81" s="2"/>
    </row>
    <row r="82" spans="13:31" s="1" customFormat="1" x14ac:dyDescent="0.35">
      <c r="M82" s="2"/>
      <c r="N82" s="2"/>
      <c r="O82" s="2"/>
      <c r="P82" s="2"/>
      <c r="Q82" s="2"/>
      <c r="R82" s="2"/>
      <c r="S82" s="73"/>
      <c r="T82" s="2"/>
      <c r="U82" s="2"/>
      <c r="X82" s="2"/>
      <c r="AD82" s="70"/>
      <c r="AE82" s="70"/>
    </row>
    <row r="83" spans="13:31" s="1" customFormat="1" x14ac:dyDescent="0.35">
      <c r="M83" s="2"/>
      <c r="N83" s="2"/>
      <c r="O83" s="2"/>
      <c r="P83" s="2"/>
      <c r="Q83" s="2"/>
      <c r="R83" s="2"/>
      <c r="S83" s="73"/>
      <c r="T83" s="2"/>
      <c r="U83" s="2"/>
      <c r="X83" s="2"/>
      <c r="AD83" s="71"/>
      <c r="AE83" s="71"/>
    </row>
    <row r="84" spans="13:31" s="1" customFormat="1" x14ac:dyDescent="0.35">
      <c r="M84" s="2"/>
      <c r="N84" s="2"/>
      <c r="O84" s="2"/>
      <c r="P84" s="2"/>
      <c r="Q84" s="2"/>
      <c r="R84" s="2"/>
      <c r="S84" s="73"/>
      <c r="T84" s="2"/>
      <c r="U84" s="2"/>
      <c r="X84" s="2"/>
      <c r="AD84" s="72"/>
      <c r="AE84" s="72"/>
    </row>
  </sheetData>
  <mergeCells count="44">
    <mergeCell ref="Z61:AC61"/>
    <mergeCell ref="A33:K33"/>
    <mergeCell ref="A34:B34"/>
    <mergeCell ref="D34:H34"/>
    <mergeCell ref="J34:K34"/>
    <mergeCell ref="A30:K30"/>
    <mergeCell ref="A31:K31"/>
    <mergeCell ref="N27:U27"/>
    <mergeCell ref="A28:K28"/>
    <mergeCell ref="N28:U28"/>
    <mergeCell ref="A29:B29"/>
    <mergeCell ref="D29:H29"/>
    <mergeCell ref="A26:K26"/>
    <mergeCell ref="N26:R26"/>
    <mergeCell ref="A20:K20"/>
    <mergeCell ref="N20:R20"/>
    <mergeCell ref="A21:K21"/>
    <mergeCell ref="N21:R21"/>
    <mergeCell ref="A22:K22"/>
    <mergeCell ref="A23:B23"/>
    <mergeCell ref="D23:H23"/>
    <mergeCell ref="M23:U23"/>
    <mergeCell ref="A24:B24"/>
    <mergeCell ref="D24:H24"/>
    <mergeCell ref="M24:U24"/>
    <mergeCell ref="A25:K25"/>
    <mergeCell ref="N25:U25"/>
    <mergeCell ref="A18:B18"/>
    <mergeCell ref="D18:H18"/>
    <mergeCell ref="N18:R18"/>
    <mergeCell ref="A19:B19"/>
    <mergeCell ref="D19:H19"/>
    <mergeCell ref="N19:R19"/>
    <mergeCell ref="N10:T10"/>
    <mergeCell ref="A15:K15"/>
    <mergeCell ref="A16:K16"/>
    <mergeCell ref="N16:R16"/>
    <mergeCell ref="A17:K17"/>
    <mergeCell ref="N17:R17"/>
    <mergeCell ref="N4:Q4"/>
    <mergeCell ref="N5:Q5"/>
    <mergeCell ref="N6:Q6"/>
    <mergeCell ref="N7:Q7"/>
    <mergeCell ref="N8:Q8"/>
  </mergeCells>
  <pageMargins left="0.75" right="0.75" top="1" bottom="1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 sizeWithCells="1">
              <from>
                <xdr:col>0</xdr:col>
                <xdr:colOff>514350</xdr:colOff>
                <xdr:row>3</xdr:row>
                <xdr:rowOff>19050</xdr:rowOff>
              </from>
              <to>
                <xdr:col>7</xdr:col>
                <xdr:colOff>142875</xdr:colOff>
                <xdr:row>12</xdr:row>
                <xdr:rowOff>171450</xdr:rowOff>
              </to>
            </anchor>
          </objectPr>
        </oleObject>
      </mc:Choice>
      <mc:Fallback>
        <oleObject progId="Equation.3" shapeId="1025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6" name="Spinner 2">
              <controlPr defaultSize="0" autoPict="0">
                <anchor moveWithCells="1" sizeWithCells="1">
                  <from>
                    <xdr:col>21</xdr:col>
                    <xdr:colOff>57150</xdr:colOff>
                    <xdr:row>3</xdr:row>
                    <xdr:rowOff>228600</xdr:rowOff>
                  </from>
                  <to>
                    <xdr:col>22</xdr:col>
                    <xdr:colOff>104775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Spinner 3">
              <controlPr defaultSize="0" autoPict="0">
                <anchor moveWithCells="1" sizeWithCells="1">
                  <from>
                    <xdr:col>21</xdr:col>
                    <xdr:colOff>57150</xdr:colOff>
                    <xdr:row>2</xdr:row>
                    <xdr:rowOff>104775</xdr:rowOff>
                  </from>
                  <to>
                    <xdr:col>22</xdr:col>
                    <xdr:colOff>114300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Spinner 8">
              <controlPr defaultSize="0" autoPict="0">
                <anchor moveWithCells="1" sizeWithCells="1">
                  <from>
                    <xdr:col>21</xdr:col>
                    <xdr:colOff>57150</xdr:colOff>
                    <xdr:row>5</xdr:row>
                    <xdr:rowOff>95250</xdr:rowOff>
                  </from>
                  <to>
                    <xdr:col>22</xdr:col>
                    <xdr:colOff>104775</xdr:colOff>
                    <xdr:row>5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Spinner 9">
              <controlPr defaultSize="0" autoPict="0">
                <anchor moveWithCells="1" sizeWithCells="1">
                  <from>
                    <xdr:col>21</xdr:col>
                    <xdr:colOff>47625</xdr:colOff>
                    <xdr:row>5</xdr:row>
                    <xdr:rowOff>609600</xdr:rowOff>
                  </from>
                  <to>
                    <xdr:col>22</xdr:col>
                    <xdr:colOff>95250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Spinner 10">
              <controlPr defaultSize="0" autoPict="0">
                <anchor moveWithCells="1" sizeWithCells="1">
                  <from>
                    <xdr:col>21</xdr:col>
                    <xdr:colOff>57150</xdr:colOff>
                    <xdr:row>7</xdr:row>
                    <xdr:rowOff>142875</xdr:rowOff>
                  </from>
                  <to>
                    <xdr:col>22</xdr:col>
                    <xdr:colOff>104775</xdr:colOff>
                    <xdr:row>7</xdr:row>
                    <xdr:rowOff>428625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646E8-C8C3-460A-A448-9ADDFE0A8A8C}">
  <dimension ref="A1"/>
  <sheetViews>
    <sheetView workbookViewId="0"/>
  </sheetViews>
  <sheetFormatPr defaultRowHeight="12.7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512C4-FD27-49D0-B8CF-B7C737DA78C4}">
  <sheetPr codeName="Sheet2"/>
  <dimension ref="A1:BK84"/>
  <sheetViews>
    <sheetView zoomScale="110" zoomScaleNormal="110" workbookViewId="0">
      <selection activeCell="W14" sqref="W14"/>
    </sheetView>
  </sheetViews>
  <sheetFormatPr defaultColWidth="9.1328125" defaultRowHeight="13.5" x14ac:dyDescent="0.35"/>
  <cols>
    <col min="1" max="1" width="13.86328125" style="2" customWidth="1"/>
    <col min="2" max="3" width="9.1328125" style="2" customWidth="1"/>
    <col min="4" max="4" width="15" style="2" customWidth="1"/>
    <col min="5" max="5" width="9.1328125" style="2" customWidth="1"/>
    <col min="6" max="6" width="15.3984375" style="2" customWidth="1"/>
    <col min="7" max="7" width="6.86328125" style="2" customWidth="1"/>
    <col min="8" max="8" width="9.1328125" style="2" customWidth="1"/>
    <col min="9" max="9" width="6.3984375" style="2" customWidth="1"/>
    <col min="10" max="10" width="10.3984375" style="2" customWidth="1"/>
    <col min="11" max="11" width="9.1328125" style="2" customWidth="1"/>
    <col min="12" max="12" width="9.1328125" style="1" customWidth="1"/>
    <col min="13" max="13" width="3.3984375" style="2" customWidth="1"/>
    <col min="14" max="14" width="8.59765625" style="2" customWidth="1"/>
    <col min="15" max="15" width="8.265625" style="2" customWidth="1"/>
    <col min="16" max="16" width="6.3984375" style="2" customWidth="1"/>
    <col min="17" max="17" width="5.86328125" style="2" customWidth="1"/>
    <col min="18" max="18" width="2.59765625" style="2" customWidth="1"/>
    <col min="19" max="19" width="4.265625" style="73" customWidth="1"/>
    <col min="20" max="20" width="2.59765625" style="2" customWidth="1"/>
    <col min="21" max="21" width="15.3984375" style="2" customWidth="1"/>
    <col min="22" max="22" width="10" style="1" bestFit="1" customWidth="1"/>
    <col min="23" max="24" width="9.1328125" style="1"/>
    <col min="25" max="25" width="10.73046875" style="1" customWidth="1"/>
    <col min="26" max="29" width="9.1328125" style="1"/>
    <col min="30" max="30" width="10" style="1" customWidth="1"/>
    <col min="31" max="31" width="12.59765625" style="1" customWidth="1"/>
    <col min="32" max="63" width="9.1328125" style="1"/>
    <col min="64" max="16384" width="9.1328125" style="2"/>
  </cols>
  <sheetData>
    <row r="1" spans="1:24" s="1" customFormat="1" x14ac:dyDescent="0.35">
      <c r="B1" s="2"/>
      <c r="C1" s="2"/>
      <c r="D1" s="2"/>
      <c r="E1" s="2"/>
      <c r="F1" s="2"/>
      <c r="G1" s="2"/>
      <c r="M1" s="3"/>
      <c r="N1" s="4"/>
      <c r="O1" s="4"/>
      <c r="P1" s="4"/>
      <c r="Q1" s="4"/>
      <c r="R1" s="4"/>
      <c r="S1" s="5"/>
      <c r="T1" s="4"/>
      <c r="U1" s="6"/>
    </row>
    <row r="2" spans="1:24" s="1" customFormat="1" x14ac:dyDescent="0.35">
      <c r="B2" s="2"/>
      <c r="C2" s="2"/>
      <c r="D2" s="2"/>
      <c r="E2" s="2"/>
      <c r="F2" s="2"/>
      <c r="G2" s="2"/>
      <c r="M2" s="7"/>
      <c r="N2" s="8"/>
      <c r="O2" s="8"/>
      <c r="P2" s="8"/>
      <c r="Q2" s="8"/>
      <c r="R2" s="8"/>
      <c r="S2" s="9"/>
      <c r="T2" s="8"/>
      <c r="U2" s="10"/>
    </row>
    <row r="3" spans="1:24" s="1" customFormat="1" ht="9" customHeight="1" thickBot="1" x14ac:dyDescent="0.4">
      <c r="B3" s="2"/>
      <c r="C3" s="2"/>
      <c r="D3" s="2"/>
      <c r="E3" s="2"/>
      <c r="F3" s="2"/>
      <c r="G3" s="2"/>
      <c r="M3" s="7"/>
      <c r="N3" s="8"/>
      <c r="O3" s="8"/>
      <c r="P3" s="8"/>
      <c r="Q3" s="8"/>
      <c r="R3" s="8"/>
      <c r="S3" s="9"/>
      <c r="T3" s="8"/>
      <c r="U3" s="10"/>
    </row>
    <row r="4" spans="1:24" s="1" customFormat="1" ht="20.25" customHeight="1" x14ac:dyDescent="0.35">
      <c r="B4" s="2"/>
      <c r="C4" s="2"/>
      <c r="D4" s="2"/>
      <c r="E4" s="2"/>
      <c r="F4" s="2"/>
      <c r="G4" s="2"/>
      <c r="M4" s="11">
        <v>1</v>
      </c>
      <c r="N4" s="79" t="s">
        <v>0</v>
      </c>
      <c r="O4" s="79"/>
      <c r="P4" s="79"/>
      <c r="Q4" s="79"/>
      <c r="R4" s="12" t="s">
        <v>1</v>
      </c>
      <c r="S4" s="13" t="s">
        <v>2</v>
      </c>
      <c r="T4" s="12" t="s">
        <v>1</v>
      </c>
      <c r="U4" s="14">
        <v>90</v>
      </c>
    </row>
    <row r="5" spans="1:24" s="1" customFormat="1" ht="15.75" customHeight="1" x14ac:dyDescent="0.35">
      <c r="B5" s="2"/>
      <c r="C5" s="2"/>
      <c r="D5" s="2"/>
      <c r="E5" s="2"/>
      <c r="F5" s="2"/>
      <c r="G5" s="2"/>
      <c r="M5" s="15">
        <v>2</v>
      </c>
      <c r="N5" s="80" t="s">
        <v>3</v>
      </c>
      <c r="O5" s="80"/>
      <c r="P5" s="80"/>
      <c r="Q5" s="80"/>
      <c r="R5" s="16" t="s">
        <v>1</v>
      </c>
      <c r="S5" s="17" t="s">
        <v>4</v>
      </c>
      <c r="T5" s="16" t="s">
        <v>1</v>
      </c>
      <c r="U5" s="18">
        <v>96</v>
      </c>
    </row>
    <row r="6" spans="1:24" s="1" customFormat="1" ht="49.5" customHeight="1" x14ac:dyDescent="0.35">
      <c r="B6" s="2"/>
      <c r="C6" s="2"/>
      <c r="D6" s="2"/>
      <c r="E6" s="2"/>
      <c r="F6" s="2"/>
      <c r="G6" s="2"/>
      <c r="M6" s="19">
        <v>3</v>
      </c>
      <c r="N6" s="81" t="s">
        <v>5</v>
      </c>
      <c r="O6" s="81"/>
      <c r="P6" s="81"/>
      <c r="Q6" s="81"/>
      <c r="R6" s="20" t="s">
        <v>1</v>
      </c>
      <c r="S6" s="21" t="s">
        <v>6</v>
      </c>
      <c r="T6" s="20" t="s">
        <v>1</v>
      </c>
      <c r="U6" s="22">
        <f>X6/1000</f>
        <v>0.41799999999999998</v>
      </c>
      <c r="V6" s="57"/>
      <c r="W6" s="57"/>
      <c r="X6" s="1">
        <v>418</v>
      </c>
    </row>
    <row r="7" spans="1:24" s="1" customFormat="1" ht="15" x14ac:dyDescent="0.35">
      <c r="B7" s="2"/>
      <c r="C7" s="2"/>
      <c r="D7" s="2"/>
      <c r="E7" s="2"/>
      <c r="F7" s="2"/>
      <c r="G7" s="2"/>
      <c r="M7" s="15">
        <v>4</v>
      </c>
      <c r="N7" s="80" t="s">
        <v>7</v>
      </c>
      <c r="O7" s="80"/>
      <c r="P7" s="80"/>
      <c r="Q7" s="80"/>
      <c r="R7" s="16" t="s">
        <v>1</v>
      </c>
      <c r="S7" s="17" t="s">
        <v>8</v>
      </c>
      <c r="T7" s="16" t="s">
        <v>1</v>
      </c>
      <c r="U7" s="23">
        <f>X7/10000</f>
        <v>0.1749</v>
      </c>
      <c r="V7" s="57"/>
      <c r="W7" s="57"/>
      <c r="X7" s="1">
        <v>1749</v>
      </c>
    </row>
    <row r="8" spans="1:24" s="1" customFormat="1" ht="34.5" customHeight="1" thickBot="1" x14ac:dyDescent="0.4">
      <c r="B8" s="2"/>
      <c r="C8" s="2"/>
      <c r="D8" s="2"/>
      <c r="E8" s="2"/>
      <c r="F8" s="2"/>
      <c r="G8" s="2"/>
      <c r="M8" s="24">
        <v>5</v>
      </c>
      <c r="N8" s="82" t="s">
        <v>9</v>
      </c>
      <c r="O8" s="82"/>
      <c r="P8" s="82"/>
      <c r="Q8" s="82"/>
      <c r="R8" s="25" t="s">
        <v>1</v>
      </c>
      <c r="S8" s="26" t="s">
        <v>10</v>
      </c>
      <c r="T8" s="25" t="s">
        <v>1</v>
      </c>
      <c r="U8" s="27">
        <f>X8/10000</f>
        <v>0.1</v>
      </c>
      <c r="V8" s="76"/>
      <c r="W8" s="57"/>
      <c r="X8" s="1">
        <v>1000</v>
      </c>
    </row>
    <row r="9" spans="1:24" s="1" customFormat="1" x14ac:dyDescent="0.35">
      <c r="M9" s="75"/>
      <c r="N9" s="8"/>
      <c r="O9" s="8"/>
      <c r="P9" s="8"/>
      <c r="Q9" s="8"/>
      <c r="R9" s="8"/>
      <c r="S9" s="28"/>
      <c r="T9" s="8"/>
      <c r="U9" s="29"/>
    </row>
    <row r="10" spans="1:24" s="1" customFormat="1" ht="15" x14ac:dyDescent="0.35">
      <c r="B10" s="2"/>
      <c r="C10" s="2"/>
      <c r="D10" s="2"/>
      <c r="E10" s="2"/>
      <c r="F10" s="2"/>
      <c r="G10" s="2"/>
      <c r="M10" s="8"/>
      <c r="N10" s="83"/>
      <c r="O10" s="83"/>
      <c r="P10" s="83"/>
      <c r="Q10" s="83"/>
      <c r="R10" s="83"/>
      <c r="S10" s="83"/>
      <c r="T10" s="83"/>
      <c r="U10" s="74"/>
      <c r="V10" s="30"/>
    </row>
    <row r="11" spans="1:24" s="1" customFormat="1" x14ac:dyDescent="0.35">
      <c r="M11" s="8"/>
      <c r="N11" s="8"/>
      <c r="O11" s="8"/>
      <c r="P11" s="8"/>
      <c r="Q11" s="8"/>
      <c r="R11" s="8"/>
      <c r="S11" s="28"/>
      <c r="T11" s="8"/>
      <c r="U11" s="31"/>
    </row>
    <row r="12" spans="1:24" s="1" customFormat="1" ht="3.75" customHeight="1" x14ac:dyDescent="0.35">
      <c r="M12" s="8"/>
      <c r="N12" s="8"/>
      <c r="O12" s="8"/>
      <c r="P12" s="8"/>
      <c r="Q12" s="8"/>
      <c r="R12" s="8"/>
      <c r="S12" s="28"/>
      <c r="T12" s="8"/>
      <c r="U12" s="31"/>
    </row>
    <row r="13" spans="1:24" s="1" customFormat="1" ht="18.75" customHeight="1" x14ac:dyDescent="0.35">
      <c r="M13" s="8"/>
      <c r="N13" s="8"/>
      <c r="O13" s="8"/>
      <c r="P13" s="8"/>
      <c r="Q13" s="8"/>
      <c r="R13" s="8"/>
      <c r="S13" s="9"/>
      <c r="T13" s="8"/>
      <c r="U13" s="8"/>
    </row>
    <row r="14" spans="1:24" s="1" customFormat="1" ht="15.75" customHeight="1" x14ac:dyDescent="0.35">
      <c r="M14" s="8"/>
      <c r="N14" s="8"/>
      <c r="O14" s="8"/>
      <c r="P14" s="8"/>
      <c r="Q14" s="8"/>
      <c r="R14" s="8"/>
      <c r="S14" s="9"/>
      <c r="T14" s="8"/>
      <c r="U14" s="8"/>
    </row>
    <row r="15" spans="1:24" s="1" customFormat="1" ht="30" customHeight="1" x14ac:dyDescent="0.35">
      <c r="A15" s="84" t="s">
        <v>11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M15" s="32"/>
      <c r="N15" s="8"/>
      <c r="O15" s="8"/>
      <c r="P15" s="8"/>
      <c r="Q15" s="8"/>
      <c r="R15" s="8"/>
      <c r="S15" s="9"/>
      <c r="T15" s="8"/>
      <c r="U15" s="32"/>
    </row>
    <row r="16" spans="1:24" s="1" customFormat="1" ht="15.75" customHeight="1" x14ac:dyDescent="0.35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M16" s="33">
        <v>1</v>
      </c>
      <c r="N16" s="86" t="s">
        <v>12</v>
      </c>
      <c r="O16" s="87"/>
      <c r="P16" s="87"/>
      <c r="Q16" s="87"/>
      <c r="R16" s="88"/>
      <c r="S16" s="34" t="s">
        <v>1</v>
      </c>
      <c r="T16" s="35"/>
      <c r="U16" s="36">
        <v>4.9295944015808703E-2</v>
      </c>
    </row>
    <row r="17" spans="1:21" s="1" customFormat="1" ht="48" customHeight="1" x14ac:dyDescent="0.35">
      <c r="A17" s="89" t="s">
        <v>13</v>
      </c>
      <c r="B17" s="89"/>
      <c r="C17" s="89"/>
      <c r="D17" s="89"/>
      <c r="E17" s="89"/>
      <c r="F17" s="89"/>
      <c r="G17" s="89"/>
      <c r="H17" s="89"/>
      <c r="I17" s="89"/>
      <c r="J17" s="89"/>
      <c r="K17" s="89"/>
      <c r="M17" s="37">
        <v>2</v>
      </c>
      <c r="N17" s="90" t="s">
        <v>14</v>
      </c>
      <c r="O17" s="91"/>
      <c r="P17" s="91"/>
      <c r="Q17" s="91"/>
      <c r="R17" s="92"/>
      <c r="S17" s="38" t="s">
        <v>1</v>
      </c>
      <c r="T17" s="39"/>
      <c r="U17" s="40">
        <v>-0.10377514535119098</v>
      </c>
    </row>
    <row r="18" spans="1:21" s="1" customFormat="1" ht="28.5" customHeight="1" x14ac:dyDescent="0.35">
      <c r="A18" s="93" t="s">
        <v>15</v>
      </c>
      <c r="B18" s="93"/>
      <c r="C18" s="41" t="s">
        <v>1</v>
      </c>
      <c r="D18" s="94" t="s">
        <v>16</v>
      </c>
      <c r="E18" s="94"/>
      <c r="F18" s="94"/>
      <c r="G18" s="94"/>
      <c r="H18" s="94"/>
      <c r="I18" s="41" t="s">
        <v>1</v>
      </c>
      <c r="J18" s="42">
        <f>(LN(S0/E)+(Rf+SIGMA^2/2)*MATURITY)/(SIGMA*SQRT(MATURITY))</f>
        <v>-0.18173186830905844</v>
      </c>
      <c r="K18" s="43"/>
      <c r="M18" s="33">
        <v>3</v>
      </c>
      <c r="N18" s="86" t="s">
        <v>17</v>
      </c>
      <c r="O18" s="87"/>
      <c r="P18" s="87"/>
      <c r="Q18" s="87"/>
      <c r="R18" s="88"/>
      <c r="S18" s="34" t="s">
        <v>1</v>
      </c>
      <c r="T18" s="44"/>
      <c r="U18" s="45">
        <v>0.51965827410174337</v>
      </c>
    </row>
    <row r="19" spans="1:21" s="1" customFormat="1" ht="24.95" customHeight="1" x14ac:dyDescent="0.35">
      <c r="A19" s="95" t="s">
        <v>18</v>
      </c>
      <c r="B19" s="95"/>
      <c r="C19" s="46" t="s">
        <v>1</v>
      </c>
      <c r="D19" s="96" t="s">
        <v>19</v>
      </c>
      <c r="E19" s="96"/>
      <c r="F19" s="96"/>
      <c r="G19" s="96"/>
      <c r="H19" s="96"/>
      <c r="I19" s="46" t="s">
        <v>1</v>
      </c>
      <c r="J19" s="47">
        <f>J18-(SIGMA*SQRT(MATURITY))</f>
        <v>-0.35654384615954782</v>
      </c>
      <c r="K19" s="48"/>
      <c r="M19" s="37">
        <v>4</v>
      </c>
      <c r="N19" s="90" t="s">
        <v>20</v>
      </c>
      <c r="O19" s="91"/>
      <c r="P19" s="91"/>
      <c r="Q19" s="91"/>
      <c r="R19" s="92"/>
      <c r="S19" s="38" t="s">
        <v>1</v>
      </c>
      <c r="T19" s="49"/>
      <c r="U19" s="50">
        <v>0.45867389554448385</v>
      </c>
    </row>
    <row r="20" spans="1:21" s="1" customFormat="1" ht="34.5" customHeight="1" x14ac:dyDescent="0.35">
      <c r="A20" s="100"/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M20" s="33">
        <v>5</v>
      </c>
      <c r="N20" s="86" t="s">
        <v>21</v>
      </c>
      <c r="O20" s="87"/>
      <c r="P20" s="87"/>
      <c r="Q20" s="87"/>
      <c r="R20" s="88"/>
      <c r="S20" s="34" t="s">
        <v>1</v>
      </c>
      <c r="T20" s="44"/>
      <c r="U20" s="45">
        <v>74.80124158228395</v>
      </c>
    </row>
    <row r="21" spans="1:21" s="1" customFormat="1" ht="28.5" customHeight="1" x14ac:dyDescent="0.35">
      <c r="A21" s="84" t="s">
        <v>22</v>
      </c>
      <c r="B21" s="84"/>
      <c r="C21" s="84"/>
      <c r="D21" s="84"/>
      <c r="E21" s="84"/>
      <c r="F21" s="84"/>
      <c r="G21" s="84"/>
      <c r="H21" s="84"/>
      <c r="I21" s="84"/>
      <c r="J21" s="84"/>
      <c r="K21" s="84"/>
      <c r="M21" s="52">
        <v>6</v>
      </c>
      <c r="N21" s="97" t="s">
        <v>23</v>
      </c>
      <c r="O21" s="98"/>
      <c r="P21" s="98"/>
      <c r="Q21" s="98"/>
      <c r="R21" s="99"/>
      <c r="S21" s="53" t="s">
        <v>1</v>
      </c>
      <c r="T21" s="54"/>
      <c r="U21" s="55">
        <f>S0*J23-(E/EXP(Rf*MATURITY))*J24</f>
        <v>4.482284487880257</v>
      </c>
    </row>
    <row r="22" spans="1:21" s="1" customFormat="1" ht="24.95" customHeight="1" x14ac:dyDescent="0.35">
      <c r="A22" s="101" t="s">
        <v>24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S22" s="56"/>
    </row>
    <row r="23" spans="1:21" s="1" customFormat="1" ht="24.95" customHeight="1" x14ac:dyDescent="0.35">
      <c r="A23" s="95" t="s">
        <v>25</v>
      </c>
      <c r="B23" s="95"/>
      <c r="C23" s="46" t="s">
        <v>1</v>
      </c>
      <c r="D23" s="96" t="str">
        <f>"N(" &amp;TEXT( J18, "#####0.#####") &amp;")"</f>
        <v>N(-0.18173)</v>
      </c>
      <c r="E23" s="96"/>
      <c r="F23" s="96"/>
      <c r="G23" s="96"/>
      <c r="H23" s="96"/>
      <c r="I23" s="46" t="s">
        <v>1</v>
      </c>
      <c r="J23" s="47">
        <f>NORMSDIST(J18)</f>
        <v>0.4278965775530883</v>
      </c>
      <c r="K23" s="48"/>
      <c r="M23" s="102" t="s">
        <v>26</v>
      </c>
      <c r="N23" s="102"/>
      <c r="O23" s="102"/>
      <c r="P23" s="102"/>
      <c r="Q23" s="102"/>
      <c r="R23" s="102"/>
      <c r="S23" s="102"/>
      <c r="T23" s="102"/>
      <c r="U23" s="102"/>
    </row>
    <row r="24" spans="1:21" s="1" customFormat="1" ht="24.95" customHeight="1" x14ac:dyDescent="0.35">
      <c r="A24" s="95" t="s">
        <v>27</v>
      </c>
      <c r="B24" s="95"/>
      <c r="C24" s="46" t="s">
        <v>1</v>
      </c>
      <c r="D24" s="96" t="str">
        <f>"N(" &amp;TEXT( J19, "#####0.#####") &amp;")"</f>
        <v>N(-0.35654)</v>
      </c>
      <c r="E24" s="96"/>
      <c r="F24" s="96"/>
      <c r="G24" s="96"/>
      <c r="H24" s="96"/>
      <c r="I24" s="46" t="s">
        <v>1</v>
      </c>
      <c r="J24" s="47">
        <f>NORMSDIST(J19)</f>
        <v>0.36071666106029937</v>
      </c>
      <c r="K24" s="48"/>
      <c r="M24" s="103" t="s">
        <v>28</v>
      </c>
      <c r="N24" s="103"/>
      <c r="O24" s="103"/>
      <c r="P24" s="103"/>
      <c r="Q24" s="103"/>
      <c r="R24" s="103"/>
      <c r="S24" s="103"/>
      <c r="T24" s="103"/>
      <c r="U24" s="103"/>
    </row>
    <row r="25" spans="1:21" s="1" customFormat="1" x14ac:dyDescent="0.35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M25" s="57"/>
      <c r="N25" s="104"/>
      <c r="O25" s="104"/>
      <c r="P25" s="104"/>
      <c r="Q25" s="104"/>
      <c r="R25" s="104"/>
      <c r="S25" s="104"/>
      <c r="T25" s="104"/>
      <c r="U25" s="104"/>
    </row>
    <row r="26" spans="1:21" s="1" customFormat="1" ht="20.25" customHeight="1" x14ac:dyDescent="0.35">
      <c r="A26" s="84" t="s">
        <v>29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M26" s="52">
        <v>7</v>
      </c>
      <c r="N26" s="97" t="s">
        <v>30</v>
      </c>
      <c r="O26" s="98"/>
      <c r="P26" s="98"/>
      <c r="Q26" s="98"/>
      <c r="R26" s="99"/>
      <c r="S26" s="53" t="s">
        <v>1</v>
      </c>
      <c r="T26" s="54"/>
      <c r="U26" s="55">
        <f>U21+E/(1+Rf)^MATURITY - S0</f>
        <v>8.8952529053781006</v>
      </c>
    </row>
    <row r="27" spans="1:21" s="1" customFormat="1" x14ac:dyDescent="0.3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M27" s="57"/>
      <c r="N27" s="104"/>
      <c r="O27" s="104"/>
      <c r="P27" s="104"/>
      <c r="Q27" s="104"/>
      <c r="R27" s="104"/>
      <c r="S27" s="104"/>
      <c r="T27" s="104"/>
      <c r="U27" s="104"/>
    </row>
    <row r="28" spans="1:21" s="1" customFormat="1" ht="24.95" customHeight="1" x14ac:dyDescent="0.35">
      <c r="A28" s="101" t="s">
        <v>31</v>
      </c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M28" s="102" t="s">
        <v>37</v>
      </c>
      <c r="N28" s="102"/>
      <c r="O28" s="102"/>
      <c r="P28" s="102"/>
      <c r="Q28" s="102"/>
      <c r="R28" s="102"/>
      <c r="S28" s="102"/>
      <c r="T28" s="102"/>
      <c r="U28" s="102"/>
    </row>
    <row r="29" spans="1:21" s="1" customFormat="1" ht="24.95" customHeight="1" x14ac:dyDescent="0.35">
      <c r="A29" s="95" t="s">
        <v>32</v>
      </c>
      <c r="B29" s="95"/>
      <c r="C29" s="46" t="s">
        <v>1</v>
      </c>
      <c r="D29" s="105" t="str">
        <f>CONCATENATE(TEXT(E, "####.00") &amp; "/e ^(" &amp; TEXT(Rf,"###.00%") &amp; "x" &amp; TEXT(SIGMA, "###0.##")&amp; ")")</f>
        <v>96.00/e ^(10.00%x0.42)</v>
      </c>
      <c r="E29" s="106"/>
      <c r="F29" s="106"/>
      <c r="G29" s="106"/>
      <c r="H29" s="106"/>
      <c r="I29" s="46" t="s">
        <v>1</v>
      </c>
      <c r="J29" s="58">
        <f>E/EXP(Rf*MATURITY)</f>
        <v>94.335557974709999</v>
      </c>
      <c r="K29" s="48"/>
      <c r="M29" s="103" t="s">
        <v>38</v>
      </c>
      <c r="N29" s="103"/>
      <c r="O29" s="103"/>
      <c r="P29" s="103"/>
      <c r="Q29" s="103"/>
      <c r="R29" s="103"/>
      <c r="S29" s="103"/>
      <c r="T29" s="103"/>
      <c r="U29" s="103"/>
    </row>
    <row r="30" spans="1:21" s="1" customFormat="1" ht="15" x14ac:dyDescent="0.35">
      <c r="A30" s="100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M30" s="33">
        <v>1</v>
      </c>
      <c r="N30" s="86" t="s">
        <v>39</v>
      </c>
      <c r="O30" s="87"/>
      <c r="P30" s="87"/>
      <c r="Q30" s="87"/>
      <c r="R30" s="88"/>
      <c r="S30" s="34" t="s">
        <v>1</v>
      </c>
      <c r="T30" s="35"/>
      <c r="U30" s="77"/>
    </row>
    <row r="31" spans="1:21" s="1" customFormat="1" ht="24.95" customHeight="1" x14ac:dyDescent="0.35">
      <c r="A31" s="84" t="s">
        <v>33</v>
      </c>
      <c r="B31" s="84"/>
      <c r="C31" s="84"/>
      <c r="D31" s="84"/>
      <c r="E31" s="84"/>
      <c r="F31" s="84"/>
      <c r="G31" s="84"/>
      <c r="H31" s="84"/>
      <c r="I31" s="84"/>
      <c r="J31" s="84"/>
      <c r="K31" s="84"/>
      <c r="M31" s="37">
        <v>2</v>
      </c>
      <c r="N31" s="90" t="s">
        <v>40</v>
      </c>
      <c r="O31" s="91"/>
      <c r="P31" s="91"/>
      <c r="Q31" s="91"/>
      <c r="R31" s="92"/>
      <c r="S31" s="38" t="s">
        <v>1</v>
      </c>
      <c r="T31" s="39"/>
      <c r="U31" s="40"/>
    </row>
    <row r="32" spans="1:21" s="1" customFormat="1" ht="24.95" customHeight="1" x14ac:dyDescent="0.35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M32" s="33">
        <v>3</v>
      </c>
      <c r="N32" s="86" t="s">
        <v>41</v>
      </c>
      <c r="O32" s="87"/>
      <c r="P32" s="87"/>
      <c r="Q32" s="87"/>
      <c r="R32" s="88"/>
      <c r="S32" s="34" t="s">
        <v>1</v>
      </c>
      <c r="T32" s="44"/>
      <c r="U32" s="45"/>
    </row>
    <row r="33" spans="1:21" s="1" customFormat="1" ht="24.95" customHeight="1" x14ac:dyDescent="0.35">
      <c r="A33" s="101" t="s">
        <v>34</v>
      </c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M33" s="37">
        <v>4</v>
      </c>
      <c r="N33" s="90" t="s">
        <v>42</v>
      </c>
      <c r="O33" s="91"/>
      <c r="P33" s="91"/>
      <c r="Q33" s="91"/>
      <c r="R33" s="92"/>
      <c r="S33" s="38" t="s">
        <v>1</v>
      </c>
      <c r="T33" s="49"/>
      <c r="U33" s="50"/>
    </row>
    <row r="34" spans="1:21" s="1" customFormat="1" ht="24.95" customHeight="1" x14ac:dyDescent="0.35">
      <c r="A34" s="108" t="s">
        <v>35</v>
      </c>
      <c r="B34" s="108"/>
      <c r="C34" s="59" t="s">
        <v>1</v>
      </c>
      <c r="D34" s="109" t="s">
        <v>36</v>
      </c>
      <c r="E34" s="110"/>
      <c r="F34" s="110"/>
      <c r="G34" s="110"/>
      <c r="H34" s="110"/>
      <c r="I34" s="59" t="s">
        <v>1</v>
      </c>
      <c r="J34" s="111">
        <f>S0*J23-E*J24/EXP(Rf*MATURITY)</f>
        <v>4.482284487880257</v>
      </c>
      <c r="K34" s="111"/>
      <c r="M34" s="33">
        <v>5</v>
      </c>
      <c r="N34" s="86" t="s">
        <v>43</v>
      </c>
      <c r="O34" s="87"/>
      <c r="P34" s="87"/>
      <c r="Q34" s="87"/>
      <c r="R34" s="88"/>
      <c r="S34" s="34" t="s">
        <v>1</v>
      </c>
      <c r="T34" s="44"/>
      <c r="U34" s="45"/>
    </row>
    <row r="35" spans="1:21" s="1" customFormat="1" ht="24.95" customHeight="1" x14ac:dyDescent="0.35">
      <c r="S35" s="56"/>
    </row>
    <row r="36" spans="1:21" s="1" customFormat="1" ht="32.25" customHeight="1" x14ac:dyDescent="0.35">
      <c r="N36" s="112" t="s">
        <v>44</v>
      </c>
      <c r="O36" s="112"/>
      <c r="P36" s="112"/>
      <c r="Q36" s="112"/>
      <c r="R36" s="112"/>
      <c r="S36" s="112"/>
      <c r="T36" s="113"/>
      <c r="U36" s="113"/>
    </row>
    <row r="37" spans="1:21" s="1" customFormat="1" ht="31.5" customHeight="1" x14ac:dyDescent="0.35">
      <c r="E37" s="60"/>
      <c r="S37" s="56"/>
    </row>
    <row r="38" spans="1:21" s="1" customFormat="1" ht="15" x14ac:dyDescent="0.35">
      <c r="D38" s="61"/>
      <c r="S38" s="56"/>
    </row>
    <row r="39" spans="1:21" s="1" customFormat="1" x14ac:dyDescent="0.35">
      <c r="S39" s="56"/>
    </row>
    <row r="40" spans="1:21" s="1" customFormat="1" ht="24.95" customHeight="1" x14ac:dyDescent="0.35">
      <c r="S40" s="56"/>
    </row>
    <row r="41" spans="1:21" s="1" customFormat="1" ht="24.95" customHeight="1" x14ac:dyDescent="0.35">
      <c r="S41" s="56"/>
    </row>
    <row r="42" spans="1:21" s="1" customFormat="1" ht="24.95" customHeight="1" x14ac:dyDescent="0.35">
      <c r="S42" s="56"/>
    </row>
    <row r="43" spans="1:21" s="1" customFormat="1" ht="24.95" customHeight="1" x14ac:dyDescent="0.2">
      <c r="E43" s="62"/>
      <c r="S43" s="56"/>
    </row>
    <row r="44" spans="1:21" s="1" customFormat="1" ht="24.95" customHeight="1" x14ac:dyDescent="0.25">
      <c r="E44" s="63"/>
      <c r="S44" s="56"/>
    </row>
    <row r="45" spans="1:21" s="1" customFormat="1" ht="24.95" customHeight="1" x14ac:dyDescent="0.25">
      <c r="E45" s="63"/>
      <c r="S45" s="56"/>
    </row>
    <row r="46" spans="1:21" s="1" customFormat="1" ht="24.95" customHeight="1" x14ac:dyDescent="0.25">
      <c r="E46" s="63"/>
      <c r="S46" s="56"/>
    </row>
    <row r="47" spans="1:21" s="1" customFormat="1" x14ac:dyDescent="0.35">
      <c r="S47" s="56"/>
    </row>
    <row r="48" spans="1:21" s="1" customFormat="1" ht="34.15" x14ac:dyDescent="0.8">
      <c r="E48" s="64"/>
      <c r="S48" s="56"/>
    </row>
    <row r="49" spans="5:29" s="1" customFormat="1" x14ac:dyDescent="0.35">
      <c r="F49" s="65"/>
      <c r="G49" s="65"/>
      <c r="S49" s="56"/>
    </row>
    <row r="50" spans="5:29" s="1" customFormat="1" x14ac:dyDescent="0.35">
      <c r="F50" s="66"/>
      <c r="S50" s="56"/>
    </row>
    <row r="51" spans="5:29" s="1" customFormat="1" x14ac:dyDescent="0.35">
      <c r="F51" s="66"/>
      <c r="S51" s="56"/>
    </row>
    <row r="52" spans="5:29" s="1" customFormat="1" x14ac:dyDescent="0.35">
      <c r="F52" s="66"/>
      <c r="S52" s="56"/>
    </row>
    <row r="53" spans="5:29" s="1" customFormat="1" x14ac:dyDescent="0.35">
      <c r="S53" s="56"/>
    </row>
    <row r="54" spans="5:29" s="1" customFormat="1" x14ac:dyDescent="0.35">
      <c r="S54" s="56"/>
    </row>
    <row r="55" spans="5:29" s="1" customFormat="1" x14ac:dyDescent="0.35">
      <c r="S55" s="56"/>
    </row>
    <row r="56" spans="5:29" s="1" customFormat="1" x14ac:dyDescent="0.35">
      <c r="S56" s="56"/>
    </row>
    <row r="57" spans="5:29" s="1" customFormat="1" x14ac:dyDescent="0.35">
      <c r="E57" s="67"/>
      <c r="F57" s="67"/>
      <c r="G57" s="67"/>
      <c r="H57" s="67"/>
      <c r="I57" s="68"/>
      <c r="J57" s="68"/>
      <c r="S57" s="56"/>
    </row>
    <row r="58" spans="5:29" s="1" customFormat="1" x14ac:dyDescent="0.35">
      <c r="E58" s="67"/>
      <c r="F58" s="67"/>
      <c r="G58" s="67"/>
      <c r="H58" s="67"/>
      <c r="I58" s="68"/>
      <c r="J58" s="68"/>
      <c r="S58" s="56"/>
    </row>
    <row r="59" spans="5:29" s="1" customFormat="1" x14ac:dyDescent="0.35">
      <c r="E59" s="67"/>
      <c r="F59" s="67"/>
      <c r="G59" s="67"/>
      <c r="H59" s="67"/>
      <c r="I59" s="68"/>
      <c r="J59" s="68"/>
      <c r="S59" s="56"/>
    </row>
    <row r="60" spans="5:29" s="1" customFormat="1" x14ac:dyDescent="0.35">
      <c r="E60" s="67"/>
      <c r="F60" s="67"/>
      <c r="G60" s="67"/>
      <c r="H60" s="67"/>
      <c r="I60" s="68"/>
      <c r="J60" s="68"/>
      <c r="S60" s="56"/>
    </row>
    <row r="61" spans="5:29" s="1" customFormat="1" x14ac:dyDescent="0.35">
      <c r="E61" s="67"/>
      <c r="F61" s="67"/>
      <c r="G61" s="67"/>
      <c r="H61" s="67"/>
      <c r="I61" s="68"/>
      <c r="J61" s="68"/>
      <c r="S61" s="56"/>
      <c r="Z61" s="107"/>
      <c r="AA61" s="107"/>
      <c r="AB61" s="107"/>
      <c r="AC61" s="107"/>
    </row>
    <row r="62" spans="5:29" s="1" customFormat="1" x14ac:dyDescent="0.35">
      <c r="S62" s="56"/>
      <c r="Y62" s="70"/>
      <c r="Z62" s="70"/>
      <c r="AA62" s="70"/>
      <c r="AB62" s="70"/>
      <c r="AC62" s="70"/>
    </row>
    <row r="63" spans="5:29" s="1" customFormat="1" x14ac:dyDescent="0.35">
      <c r="S63" s="56"/>
      <c r="Y63" s="71"/>
      <c r="Z63" s="71"/>
      <c r="AA63" s="71"/>
      <c r="AB63" s="71"/>
      <c r="AC63" s="71"/>
    </row>
    <row r="64" spans="5:29" s="1" customFormat="1" x14ac:dyDescent="0.35">
      <c r="S64" s="56"/>
      <c r="Y64" s="72"/>
      <c r="Z64" s="72"/>
      <c r="AA64" s="72"/>
      <c r="AB64" s="72"/>
      <c r="AC64" s="72"/>
    </row>
    <row r="65" spans="4:21" s="1" customFormat="1" x14ac:dyDescent="0.35">
      <c r="S65" s="56"/>
    </row>
    <row r="66" spans="4:21" s="1" customFormat="1" x14ac:dyDescent="0.35">
      <c r="S66" s="56"/>
    </row>
    <row r="67" spans="4:21" s="1" customFormat="1" x14ac:dyDescent="0.35">
      <c r="S67" s="56"/>
    </row>
    <row r="68" spans="4:21" s="1" customFormat="1" x14ac:dyDescent="0.25">
      <c r="D68" s="69"/>
      <c r="M68" s="2"/>
      <c r="N68" s="2"/>
      <c r="O68" s="2"/>
      <c r="P68" s="2"/>
      <c r="Q68" s="2"/>
      <c r="R68" s="2"/>
      <c r="S68" s="73"/>
      <c r="T68" s="2"/>
      <c r="U68" s="2"/>
    </row>
    <row r="69" spans="4:21" s="1" customFormat="1" x14ac:dyDescent="0.25">
      <c r="D69" s="69"/>
      <c r="M69" s="2"/>
      <c r="N69" s="2"/>
      <c r="O69" s="2"/>
      <c r="P69" s="2"/>
      <c r="Q69" s="2"/>
      <c r="R69" s="2"/>
      <c r="S69" s="73"/>
      <c r="T69" s="2"/>
      <c r="U69" s="2"/>
    </row>
    <row r="70" spans="4:21" s="1" customFormat="1" x14ac:dyDescent="0.25">
      <c r="D70" s="69"/>
      <c r="M70" s="2"/>
      <c r="N70" s="2"/>
      <c r="O70" s="2"/>
      <c r="P70" s="2"/>
      <c r="Q70" s="2"/>
      <c r="R70" s="2"/>
      <c r="S70" s="73"/>
      <c r="T70" s="2"/>
      <c r="U70" s="2"/>
    </row>
    <row r="71" spans="4:21" s="1" customFormat="1" x14ac:dyDescent="0.25">
      <c r="D71" s="69"/>
      <c r="M71" s="2"/>
      <c r="N71" s="2"/>
      <c r="O71" s="2"/>
      <c r="P71" s="2"/>
      <c r="Q71" s="2"/>
      <c r="R71" s="2"/>
      <c r="S71" s="73"/>
      <c r="T71" s="2"/>
      <c r="U71" s="2"/>
    </row>
    <row r="72" spans="4:21" s="1" customFormat="1" x14ac:dyDescent="0.25">
      <c r="D72" s="69"/>
      <c r="M72" s="2"/>
      <c r="N72" s="2"/>
      <c r="O72" s="2"/>
      <c r="P72" s="2"/>
      <c r="Q72" s="2"/>
      <c r="R72" s="2"/>
      <c r="S72" s="73"/>
      <c r="T72" s="2"/>
      <c r="U72" s="2"/>
    </row>
    <row r="73" spans="4:21" s="1" customFormat="1" x14ac:dyDescent="0.25">
      <c r="D73" s="69"/>
      <c r="M73" s="2"/>
      <c r="N73" s="2"/>
      <c r="O73" s="2"/>
      <c r="P73" s="2"/>
      <c r="Q73" s="2"/>
      <c r="R73" s="2"/>
      <c r="S73" s="73"/>
      <c r="T73" s="2"/>
      <c r="U73" s="2"/>
    </row>
    <row r="74" spans="4:21" s="1" customFormat="1" x14ac:dyDescent="0.35">
      <c r="M74" s="2"/>
      <c r="N74" s="2"/>
      <c r="O74" s="2"/>
      <c r="P74" s="2"/>
      <c r="Q74" s="2"/>
      <c r="R74" s="2"/>
      <c r="S74" s="73"/>
      <c r="T74" s="2"/>
      <c r="U74" s="2"/>
    </row>
    <row r="75" spans="4:21" s="1" customFormat="1" x14ac:dyDescent="0.35">
      <c r="M75" s="2"/>
      <c r="N75" s="2"/>
      <c r="O75" s="2"/>
      <c r="P75" s="2"/>
      <c r="Q75" s="2"/>
      <c r="R75" s="2"/>
      <c r="S75" s="73"/>
      <c r="T75" s="2"/>
      <c r="U75" s="2"/>
    </row>
    <row r="76" spans="4:21" s="1" customFormat="1" x14ac:dyDescent="0.35">
      <c r="M76" s="2"/>
      <c r="N76" s="2"/>
      <c r="O76" s="2"/>
      <c r="P76" s="2"/>
      <c r="Q76" s="2"/>
      <c r="R76" s="2"/>
      <c r="S76" s="73"/>
      <c r="T76" s="2"/>
      <c r="U76" s="2"/>
    </row>
    <row r="77" spans="4:21" s="1" customFormat="1" x14ac:dyDescent="0.35">
      <c r="M77" s="2"/>
      <c r="N77" s="2"/>
      <c r="O77" s="2"/>
      <c r="P77" s="2"/>
      <c r="Q77" s="2"/>
      <c r="R77" s="2"/>
      <c r="S77" s="73"/>
      <c r="T77" s="2"/>
      <c r="U77" s="2"/>
    </row>
    <row r="78" spans="4:21" s="1" customFormat="1" x14ac:dyDescent="0.35">
      <c r="M78" s="2"/>
      <c r="N78" s="2"/>
      <c r="O78" s="2"/>
      <c r="P78" s="2"/>
      <c r="Q78" s="2"/>
      <c r="R78" s="2"/>
      <c r="S78" s="73"/>
      <c r="T78" s="2"/>
      <c r="U78" s="2"/>
    </row>
    <row r="79" spans="4:21" s="1" customFormat="1" x14ac:dyDescent="0.35">
      <c r="M79" s="2"/>
      <c r="N79" s="2"/>
      <c r="O79" s="2"/>
      <c r="P79" s="2"/>
      <c r="Q79" s="2"/>
      <c r="R79" s="2"/>
      <c r="S79" s="73"/>
      <c r="T79" s="2"/>
      <c r="U79" s="2"/>
    </row>
    <row r="80" spans="4:21" s="1" customFormat="1" x14ac:dyDescent="0.35">
      <c r="M80" s="2"/>
      <c r="N80" s="2"/>
      <c r="O80" s="2"/>
      <c r="P80" s="2"/>
      <c r="Q80" s="2"/>
      <c r="R80" s="2"/>
      <c r="S80" s="73"/>
      <c r="T80" s="2"/>
      <c r="U80" s="2"/>
    </row>
    <row r="81" spans="13:31" s="1" customFormat="1" x14ac:dyDescent="0.35">
      <c r="M81" s="2"/>
      <c r="N81" s="2"/>
      <c r="O81" s="2"/>
      <c r="P81" s="2"/>
      <c r="Q81" s="2"/>
      <c r="R81" s="2"/>
      <c r="S81" s="73"/>
      <c r="T81" s="2"/>
      <c r="U81" s="2"/>
    </row>
    <row r="82" spans="13:31" s="1" customFormat="1" x14ac:dyDescent="0.35">
      <c r="M82" s="2"/>
      <c r="N82" s="2"/>
      <c r="O82" s="2"/>
      <c r="P82" s="2"/>
      <c r="Q82" s="2"/>
      <c r="R82" s="2"/>
      <c r="S82" s="73"/>
      <c r="T82" s="2"/>
      <c r="U82" s="2"/>
      <c r="AD82" s="70"/>
      <c r="AE82" s="70"/>
    </row>
    <row r="83" spans="13:31" s="1" customFormat="1" x14ac:dyDescent="0.35">
      <c r="M83" s="2"/>
      <c r="N83" s="2"/>
      <c r="O83" s="2"/>
      <c r="P83" s="2"/>
      <c r="Q83" s="2"/>
      <c r="R83" s="2"/>
      <c r="S83" s="73"/>
      <c r="T83" s="2"/>
      <c r="U83" s="2"/>
      <c r="AD83" s="71"/>
      <c r="AE83" s="71"/>
    </row>
    <row r="84" spans="13:31" s="1" customFormat="1" x14ac:dyDescent="0.35">
      <c r="M84" s="2"/>
      <c r="N84" s="2"/>
      <c r="O84" s="2"/>
      <c r="P84" s="2"/>
      <c r="Q84" s="2"/>
      <c r="R84" s="2"/>
      <c r="S84" s="73"/>
      <c r="T84" s="2"/>
      <c r="U84" s="2"/>
      <c r="AD84" s="72"/>
      <c r="AE84" s="72"/>
    </row>
  </sheetData>
  <mergeCells count="52">
    <mergeCell ref="N36:S36"/>
    <mergeCell ref="Z61:AC61"/>
    <mergeCell ref="M28:U28"/>
    <mergeCell ref="M29:U29"/>
    <mergeCell ref="N30:R30"/>
    <mergeCell ref="N31:R31"/>
    <mergeCell ref="N32:R32"/>
    <mergeCell ref="N33:R33"/>
    <mergeCell ref="N34:R34"/>
    <mergeCell ref="T36:U36"/>
    <mergeCell ref="A34:B34"/>
    <mergeCell ref="D34:H34"/>
    <mergeCell ref="J34:K34"/>
    <mergeCell ref="A25:K25"/>
    <mergeCell ref="N25:U25"/>
    <mergeCell ref="A26:K26"/>
    <mergeCell ref="N26:R26"/>
    <mergeCell ref="N27:U27"/>
    <mergeCell ref="A28:K28"/>
    <mergeCell ref="A29:B29"/>
    <mergeCell ref="D29:H29"/>
    <mergeCell ref="A30:K30"/>
    <mergeCell ref="A31:K31"/>
    <mergeCell ref="A33:K33"/>
    <mergeCell ref="A22:K22"/>
    <mergeCell ref="A23:B23"/>
    <mergeCell ref="D23:H23"/>
    <mergeCell ref="M23:U23"/>
    <mergeCell ref="A24:B24"/>
    <mergeCell ref="D24:H24"/>
    <mergeCell ref="M24:U24"/>
    <mergeCell ref="A21:K21"/>
    <mergeCell ref="N21:R21"/>
    <mergeCell ref="A15:K15"/>
    <mergeCell ref="A16:K16"/>
    <mergeCell ref="N16:R16"/>
    <mergeCell ref="A17:K17"/>
    <mergeCell ref="N17:R17"/>
    <mergeCell ref="A18:B18"/>
    <mergeCell ref="D18:H18"/>
    <mergeCell ref="N18:R18"/>
    <mergeCell ref="A19:B19"/>
    <mergeCell ref="D19:H19"/>
    <mergeCell ref="N19:R19"/>
    <mergeCell ref="A20:K20"/>
    <mergeCell ref="N20:R20"/>
    <mergeCell ref="N10:T10"/>
    <mergeCell ref="N4:Q4"/>
    <mergeCell ref="N5:Q5"/>
    <mergeCell ref="N6:Q6"/>
    <mergeCell ref="N7:Q7"/>
    <mergeCell ref="N8:Q8"/>
  </mergeCells>
  <pageMargins left="0.75" right="0.75" top="1" bottom="1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2049" r:id="rId4">
          <objectPr defaultSize="0" autoPict="0" r:id="rId5">
            <anchor moveWithCells="1" sizeWithCells="1">
              <from>
                <xdr:col>0</xdr:col>
                <xdr:colOff>514350</xdr:colOff>
                <xdr:row>3</xdr:row>
                <xdr:rowOff>19050</xdr:rowOff>
              </from>
              <to>
                <xdr:col>7</xdr:col>
                <xdr:colOff>142875</xdr:colOff>
                <xdr:row>12</xdr:row>
                <xdr:rowOff>171450</xdr:rowOff>
              </to>
            </anchor>
          </objectPr>
        </oleObject>
      </mc:Choice>
      <mc:Fallback>
        <oleObject progId="Equation.3" shapeId="2049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6" name="Spinner 2">
              <controlPr defaultSize="0" autoPict="0">
                <anchor moveWithCells="1" sizeWithCells="1">
                  <from>
                    <xdr:col>21</xdr:col>
                    <xdr:colOff>57150</xdr:colOff>
                    <xdr:row>3</xdr:row>
                    <xdr:rowOff>228600</xdr:rowOff>
                  </from>
                  <to>
                    <xdr:col>22</xdr:col>
                    <xdr:colOff>104775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7" name="Spinner 3">
              <controlPr defaultSize="0" autoPict="0">
                <anchor moveWithCells="1" sizeWithCells="1">
                  <from>
                    <xdr:col>21</xdr:col>
                    <xdr:colOff>57150</xdr:colOff>
                    <xdr:row>2</xdr:row>
                    <xdr:rowOff>104775</xdr:rowOff>
                  </from>
                  <to>
                    <xdr:col>22</xdr:col>
                    <xdr:colOff>114300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8" name="Spinner 4">
              <controlPr defaultSize="0" autoPict="0">
                <anchor moveWithCells="1" sizeWithCells="1">
                  <from>
                    <xdr:col>21</xdr:col>
                    <xdr:colOff>57150</xdr:colOff>
                    <xdr:row>5</xdr:row>
                    <xdr:rowOff>95250</xdr:rowOff>
                  </from>
                  <to>
                    <xdr:col>22</xdr:col>
                    <xdr:colOff>104775</xdr:colOff>
                    <xdr:row>5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9" name="Spinner 5">
              <controlPr defaultSize="0" autoPict="0">
                <anchor moveWithCells="1" sizeWithCells="1">
                  <from>
                    <xdr:col>21</xdr:col>
                    <xdr:colOff>47625</xdr:colOff>
                    <xdr:row>5</xdr:row>
                    <xdr:rowOff>609600</xdr:rowOff>
                  </from>
                  <to>
                    <xdr:col>22</xdr:col>
                    <xdr:colOff>95250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10" name="Spinner 6">
              <controlPr defaultSize="0" autoPict="0">
                <anchor moveWithCells="1" sizeWithCells="1">
                  <from>
                    <xdr:col>21</xdr:col>
                    <xdr:colOff>57150</xdr:colOff>
                    <xdr:row>7</xdr:row>
                    <xdr:rowOff>142875</xdr:rowOff>
                  </from>
                  <to>
                    <xdr:col>22</xdr:col>
                    <xdr:colOff>104775</xdr:colOff>
                    <xdr:row>7</xdr:row>
                    <xdr:rowOff>428625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10</vt:i4>
      </vt:variant>
    </vt:vector>
  </HeadingPairs>
  <TitlesOfParts>
    <vt:vector size="13" baseType="lpstr">
      <vt:lpstr>BASIC MODEL</vt:lpstr>
      <vt:lpstr>Sheet1</vt:lpstr>
      <vt:lpstr>BASIC MODELWITH GREEKS</vt:lpstr>
      <vt:lpstr>'BASIC MODELWITH GREEKS'!E</vt:lpstr>
      <vt:lpstr>E</vt:lpstr>
      <vt:lpstr>'BASIC MODELWITH GREEKS'!MATURITY</vt:lpstr>
      <vt:lpstr>MATURITY</vt:lpstr>
      <vt:lpstr>'BASIC MODELWITH GREEKS'!Rf</vt:lpstr>
      <vt:lpstr>Rf</vt:lpstr>
      <vt:lpstr>'BASIC MODELWITH GREEKS'!S0</vt:lpstr>
      <vt:lpstr>S0</vt:lpstr>
      <vt:lpstr>'BASIC MODELWITH GREEKS'!SIGMA</vt:lpstr>
      <vt:lpstr>SIGMA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faculty .</dc:creator>
  <cp:lastModifiedBy>Shalini Agnihotri</cp:lastModifiedBy>
  <dcterms:created xsi:type="dcterms:W3CDTF">2024-02-01T00:30:02Z</dcterms:created>
  <dcterms:modified xsi:type="dcterms:W3CDTF">2024-04-19T08:03:01Z</dcterms:modified>
</cp:coreProperties>
</file>