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iimblr1-my.sharepoint.com/personal/debolina_iimb_ac_in/Documents/IIM TEACHING/IIM BANGALORE/STM/STM 2023-T4/"/>
    </mc:Choice>
  </mc:AlternateContent>
  <xr:revisionPtr revIDLastSave="7" documentId="8_{D235F0D2-4F1C-4FEE-82E9-1BE468197DCA}" xr6:coauthVersionLast="47" xr6:coauthVersionMax="47" xr10:uidLastSave="{382C3863-914F-4B69-9D75-A890AFD95E5E}"/>
  <bookViews>
    <workbookView xWindow="-110" yWindow="-110" windowWidth="19420" windowHeight="10300" activeTab="1" xr2:uid="{00000000-000D-0000-FFFF-FFFF00000000}"/>
  </bookViews>
  <sheets>
    <sheet name="guidelines" sheetId="2" r:id="rId1"/>
    <sheet name="datasheet" sheetId="1" r:id="rId2"/>
  </sheets>
  <externalReferences>
    <externalReference r:id="rId3"/>
  </externalReferences>
  <definedNames>
    <definedName name="_xlnm._FilterDatabase" localSheetId="1" hidden="1">datasheet!$A$11:$AU$1430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2" i="1" l="1"/>
  <c r="AB13" i="1"/>
  <c r="AB14" i="1"/>
  <c r="AB15" i="1"/>
  <c r="AK15" i="1" s="1"/>
  <c r="AL15" i="1" s="1"/>
  <c r="AB16" i="1"/>
  <c r="AB17" i="1"/>
  <c r="AB18" i="1"/>
  <c r="AB19" i="1"/>
  <c r="AK19" i="1" s="1"/>
  <c r="AL19" i="1" s="1"/>
  <c r="AB20" i="1"/>
  <c r="AB21" i="1"/>
  <c r="AB22" i="1"/>
  <c r="AB23" i="1"/>
  <c r="AK23" i="1" s="1"/>
  <c r="AL23" i="1" s="1"/>
  <c r="AB24" i="1"/>
  <c r="AB25" i="1"/>
  <c r="AB26" i="1"/>
  <c r="AB27" i="1"/>
  <c r="AK27" i="1" s="1"/>
  <c r="AL27" i="1" s="1"/>
  <c r="AB28" i="1"/>
  <c r="AB29" i="1"/>
  <c r="AB30" i="1"/>
  <c r="AB31" i="1"/>
  <c r="AK31" i="1" s="1"/>
  <c r="AL31" i="1" s="1"/>
  <c r="AB32" i="1"/>
  <c r="AB33" i="1"/>
  <c r="AB34" i="1"/>
  <c r="AB35" i="1"/>
  <c r="AK35" i="1" s="1"/>
  <c r="AL35" i="1" s="1"/>
  <c r="AB36" i="1"/>
  <c r="AB37" i="1"/>
  <c r="AB38" i="1"/>
  <c r="AB39" i="1"/>
  <c r="AK39" i="1" s="1"/>
  <c r="AL39" i="1" s="1"/>
  <c r="AB40" i="1"/>
  <c r="AB41" i="1"/>
  <c r="AB42" i="1"/>
  <c r="AB43" i="1"/>
  <c r="AK43" i="1" s="1"/>
  <c r="AL43" i="1" s="1"/>
  <c r="AB44" i="1"/>
  <c r="AB45" i="1"/>
  <c r="AB46" i="1"/>
  <c r="AB47" i="1"/>
  <c r="AK47" i="1" s="1"/>
  <c r="AB48" i="1"/>
  <c r="AB49" i="1"/>
  <c r="AB50" i="1"/>
  <c r="AB51" i="1"/>
  <c r="AK51" i="1" s="1"/>
  <c r="AL51" i="1" s="1"/>
  <c r="AB52" i="1"/>
  <c r="AB53" i="1"/>
  <c r="AB54" i="1"/>
  <c r="AB55" i="1"/>
  <c r="AK55" i="1" s="1"/>
  <c r="AL55" i="1" s="1"/>
  <c r="AB56" i="1"/>
  <c r="AB57" i="1"/>
  <c r="AB58" i="1"/>
  <c r="AB59" i="1"/>
  <c r="AK59" i="1" s="1"/>
  <c r="AL59" i="1" s="1"/>
  <c r="AB60" i="1"/>
  <c r="AB61" i="1"/>
  <c r="AB62" i="1"/>
  <c r="AB63" i="1"/>
  <c r="AK63" i="1" s="1"/>
  <c r="AL63" i="1" s="1"/>
  <c r="AB64" i="1"/>
  <c r="AB65" i="1"/>
  <c r="AB66" i="1"/>
  <c r="AB67" i="1"/>
  <c r="AK67" i="1" s="1"/>
  <c r="AB68" i="1"/>
  <c r="AB69" i="1"/>
  <c r="AB70" i="1"/>
  <c r="AB71" i="1"/>
  <c r="AK71" i="1" s="1"/>
  <c r="AL71" i="1" s="1"/>
  <c r="AB72" i="1"/>
  <c r="AB73" i="1"/>
  <c r="AB74" i="1"/>
  <c r="AB75" i="1"/>
  <c r="AK75" i="1" s="1"/>
  <c r="AL75" i="1" s="1"/>
  <c r="AB76" i="1"/>
  <c r="AB77" i="1"/>
  <c r="AB78" i="1"/>
  <c r="AB79" i="1"/>
  <c r="AK79" i="1" s="1"/>
  <c r="AB80" i="1"/>
  <c r="AB81" i="1"/>
  <c r="AB82" i="1"/>
  <c r="AB83" i="1"/>
  <c r="AK83" i="1" s="1"/>
  <c r="AL83" i="1" s="1"/>
  <c r="AB84" i="1"/>
  <c r="AB85" i="1"/>
  <c r="AB86" i="1"/>
  <c r="AB87" i="1"/>
  <c r="AK87" i="1" s="1"/>
  <c r="AL87" i="1" s="1"/>
  <c r="AB88" i="1"/>
  <c r="AB89" i="1"/>
  <c r="AB90" i="1"/>
  <c r="AB91" i="1"/>
  <c r="AK91" i="1" s="1"/>
  <c r="AL91" i="1" s="1"/>
  <c r="AB92" i="1"/>
  <c r="AB93" i="1"/>
  <c r="AB94" i="1"/>
  <c r="AB95" i="1"/>
  <c r="AK95" i="1" s="1"/>
  <c r="AB96" i="1"/>
  <c r="AB97" i="1"/>
  <c r="AB98" i="1"/>
  <c r="AB99" i="1"/>
  <c r="AK99" i="1" s="1"/>
  <c r="AB100" i="1"/>
  <c r="AB101" i="1"/>
  <c r="AB102" i="1"/>
  <c r="AB103" i="1"/>
  <c r="AK103" i="1" s="1"/>
  <c r="AB104" i="1"/>
  <c r="AB105" i="1"/>
  <c r="AB106" i="1"/>
  <c r="AB107" i="1"/>
  <c r="AK107" i="1" s="1"/>
  <c r="AB108" i="1"/>
  <c r="AB109" i="1"/>
  <c r="AB110" i="1"/>
  <c r="AB111" i="1"/>
  <c r="AK111" i="1" s="1"/>
  <c r="AL111" i="1" s="1"/>
  <c r="AB112" i="1"/>
  <c r="AB113" i="1"/>
  <c r="AB114" i="1"/>
  <c r="AB115" i="1"/>
  <c r="AB116" i="1"/>
  <c r="AB117" i="1"/>
  <c r="AB118" i="1"/>
  <c r="AB119" i="1"/>
  <c r="AK119" i="1" s="1"/>
  <c r="AL119" i="1" s="1"/>
  <c r="AB120" i="1"/>
  <c r="AB121" i="1"/>
  <c r="AB122" i="1"/>
  <c r="AB123" i="1"/>
  <c r="AB124" i="1"/>
  <c r="AB125" i="1"/>
  <c r="AB126" i="1"/>
  <c r="AB127" i="1"/>
  <c r="AK127" i="1" s="1"/>
  <c r="AL127" i="1" s="1"/>
  <c r="AB128" i="1"/>
  <c r="AB129" i="1"/>
  <c r="AB130" i="1"/>
  <c r="AB131" i="1"/>
  <c r="AK131" i="1" s="1"/>
  <c r="AL131" i="1" s="1"/>
  <c r="AB132" i="1"/>
  <c r="AB133" i="1"/>
  <c r="AB134" i="1"/>
  <c r="AB135" i="1"/>
  <c r="AK135" i="1" s="1"/>
  <c r="AL135" i="1" s="1"/>
  <c r="AB136" i="1"/>
  <c r="AB137" i="1"/>
  <c r="AB138" i="1"/>
  <c r="AB139" i="1"/>
  <c r="AB140" i="1"/>
  <c r="AB141" i="1"/>
  <c r="AB142" i="1"/>
  <c r="AB143" i="1"/>
  <c r="AK143" i="1" s="1"/>
  <c r="AL143" i="1" s="1"/>
  <c r="AB144" i="1"/>
  <c r="AB145" i="1"/>
  <c r="AB146" i="1"/>
  <c r="AB147" i="1"/>
  <c r="AK147" i="1" s="1"/>
  <c r="AL147" i="1" s="1"/>
  <c r="AB148" i="1"/>
  <c r="AB149" i="1"/>
  <c r="AB150" i="1"/>
  <c r="AB151" i="1"/>
  <c r="AK151" i="1" s="1"/>
  <c r="AL151" i="1" s="1"/>
  <c r="AB152" i="1"/>
  <c r="AB153" i="1"/>
  <c r="AB154" i="1"/>
  <c r="AB155" i="1"/>
  <c r="AB156" i="1"/>
  <c r="AB157" i="1"/>
  <c r="AB158" i="1"/>
  <c r="AB159" i="1"/>
  <c r="AK159" i="1" s="1"/>
  <c r="AL159" i="1" s="1"/>
  <c r="AB160" i="1"/>
  <c r="AB161" i="1"/>
  <c r="AB162" i="1"/>
  <c r="AB163" i="1"/>
  <c r="AK163" i="1" s="1"/>
  <c r="AL163" i="1" s="1"/>
  <c r="AB164" i="1"/>
  <c r="AB165" i="1"/>
  <c r="AB166" i="1"/>
  <c r="AB167" i="1"/>
  <c r="AK167" i="1" s="1"/>
  <c r="AL167" i="1" s="1"/>
  <c r="AB168" i="1"/>
  <c r="AB169" i="1"/>
  <c r="AB170" i="1"/>
  <c r="AB171" i="1"/>
  <c r="AB172" i="1"/>
  <c r="AB173" i="1"/>
  <c r="AB174" i="1"/>
  <c r="AB175" i="1"/>
  <c r="AK175" i="1" s="1"/>
  <c r="AL175" i="1" s="1"/>
  <c r="AB176" i="1"/>
  <c r="AB177" i="1"/>
  <c r="AB178" i="1"/>
  <c r="AB179" i="1"/>
  <c r="AB180" i="1"/>
  <c r="AB181" i="1"/>
  <c r="AB182" i="1"/>
  <c r="AB183" i="1"/>
  <c r="AK183" i="1" s="1"/>
  <c r="AL183" i="1" s="1"/>
  <c r="AB184" i="1"/>
  <c r="AB185" i="1"/>
  <c r="AB186" i="1"/>
  <c r="AB187" i="1"/>
  <c r="AB188" i="1"/>
  <c r="AB189" i="1"/>
  <c r="AB190" i="1"/>
  <c r="AB191" i="1"/>
  <c r="AK191" i="1" s="1"/>
  <c r="AL191" i="1" s="1"/>
  <c r="AB192" i="1"/>
  <c r="AB193" i="1"/>
  <c r="AB194" i="1"/>
  <c r="AB195" i="1"/>
  <c r="AK195" i="1" s="1"/>
  <c r="AL195" i="1" s="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39" i="1"/>
  <c r="AB240" i="1"/>
  <c r="AB241" i="1"/>
  <c r="AB242" i="1"/>
  <c r="AB243" i="1"/>
  <c r="AB244" i="1"/>
  <c r="AB245" i="1"/>
  <c r="AB246" i="1"/>
  <c r="AB247" i="1"/>
  <c r="AB248" i="1"/>
  <c r="AB249" i="1"/>
  <c r="AB250" i="1"/>
  <c r="AB251" i="1"/>
  <c r="AB252" i="1"/>
  <c r="AB253" i="1"/>
  <c r="AB254" i="1"/>
  <c r="AB255" i="1"/>
  <c r="AB256" i="1"/>
  <c r="AB257" i="1"/>
  <c r="AB258" i="1"/>
  <c r="AB259" i="1"/>
  <c r="AB260" i="1"/>
  <c r="AB261" i="1"/>
  <c r="AB262" i="1"/>
  <c r="AB263" i="1"/>
  <c r="AB264" i="1"/>
  <c r="AB265" i="1"/>
  <c r="AB266" i="1"/>
  <c r="AB267" i="1"/>
  <c r="AB268" i="1"/>
  <c r="AB269" i="1"/>
  <c r="AB270" i="1"/>
  <c r="AB271" i="1"/>
  <c r="AB272" i="1"/>
  <c r="AB273" i="1"/>
  <c r="AB274" i="1"/>
  <c r="AB275" i="1"/>
  <c r="AB276" i="1"/>
  <c r="AB277" i="1"/>
  <c r="AB278" i="1"/>
  <c r="AB279" i="1"/>
  <c r="AB280" i="1"/>
  <c r="AB281" i="1"/>
  <c r="AB282" i="1"/>
  <c r="AB283" i="1"/>
  <c r="AB284" i="1"/>
  <c r="AB285" i="1"/>
  <c r="AB286" i="1"/>
  <c r="AB287" i="1"/>
  <c r="AB288" i="1"/>
  <c r="AB289" i="1"/>
  <c r="AB290" i="1"/>
  <c r="AB291" i="1"/>
  <c r="AB292" i="1"/>
  <c r="AB293" i="1"/>
  <c r="AB294" i="1"/>
  <c r="AB295" i="1"/>
  <c r="AB296" i="1"/>
  <c r="AB297" i="1"/>
  <c r="AB298" i="1"/>
  <c r="AB299" i="1"/>
  <c r="AB300" i="1"/>
  <c r="AB301" i="1"/>
  <c r="AB302" i="1"/>
  <c r="AC302" i="1" s="1"/>
  <c r="AB303" i="1"/>
  <c r="AB304" i="1"/>
  <c r="AB305" i="1"/>
  <c r="AB306" i="1"/>
  <c r="AB307" i="1"/>
  <c r="AB308" i="1"/>
  <c r="AB309" i="1"/>
  <c r="AB310" i="1"/>
  <c r="AB311" i="1"/>
  <c r="AB312" i="1"/>
  <c r="AB313" i="1"/>
  <c r="AB314" i="1"/>
  <c r="AB315" i="1"/>
  <c r="AB316" i="1"/>
  <c r="AB317" i="1"/>
  <c r="AB318" i="1"/>
  <c r="AB319" i="1"/>
  <c r="AB320" i="1"/>
  <c r="AB321" i="1"/>
  <c r="AB322" i="1"/>
  <c r="AC322" i="1" s="1"/>
  <c r="AB323" i="1"/>
  <c r="AB324" i="1"/>
  <c r="AB325" i="1"/>
  <c r="AB326" i="1"/>
  <c r="AB327" i="1"/>
  <c r="AB328" i="1"/>
  <c r="AB329" i="1"/>
  <c r="AB330" i="1"/>
  <c r="AB331" i="1"/>
  <c r="AB332" i="1"/>
  <c r="AB333" i="1"/>
  <c r="AB334" i="1"/>
  <c r="AC334" i="1" s="1"/>
  <c r="AB335" i="1"/>
  <c r="AB336" i="1"/>
  <c r="AB337" i="1"/>
  <c r="AB338" i="1"/>
  <c r="AC338" i="1" s="1"/>
  <c r="AB339" i="1"/>
  <c r="AB340" i="1"/>
  <c r="AB341" i="1"/>
  <c r="AB342" i="1"/>
  <c r="AB343" i="1"/>
  <c r="AB344" i="1"/>
  <c r="AB345" i="1"/>
  <c r="AB346" i="1"/>
  <c r="AB347" i="1"/>
  <c r="AB348" i="1"/>
  <c r="AB349" i="1"/>
  <c r="AB350" i="1"/>
  <c r="AC350" i="1" s="1"/>
  <c r="AB351" i="1"/>
  <c r="AB352" i="1"/>
  <c r="AB353" i="1"/>
  <c r="AB354" i="1"/>
  <c r="AB355" i="1"/>
  <c r="AK355" i="1" s="1"/>
  <c r="AM355" i="1" s="1"/>
  <c r="AB356" i="1"/>
  <c r="AB357" i="1"/>
  <c r="AB358" i="1"/>
  <c r="AK358" i="1" s="1"/>
  <c r="AM358" i="1" s="1"/>
  <c r="AB359" i="1"/>
  <c r="AC359" i="1" s="1"/>
  <c r="AB360" i="1"/>
  <c r="AB361" i="1"/>
  <c r="AB362" i="1"/>
  <c r="AB363" i="1"/>
  <c r="AK363" i="1" s="1"/>
  <c r="AM363" i="1" s="1"/>
  <c r="AB364" i="1"/>
  <c r="AB365" i="1"/>
  <c r="AB366" i="1"/>
  <c r="AK366" i="1" s="1"/>
  <c r="AM366" i="1" s="1"/>
  <c r="AB367" i="1"/>
  <c r="AC367" i="1" s="1"/>
  <c r="AB368" i="1"/>
  <c r="AB369" i="1"/>
  <c r="AB370" i="1"/>
  <c r="AB371" i="1"/>
  <c r="AC371" i="1" s="1"/>
  <c r="AB372" i="1"/>
  <c r="AB373" i="1"/>
  <c r="AB374" i="1"/>
  <c r="AB375" i="1"/>
  <c r="AK375" i="1" s="1"/>
  <c r="AM375" i="1" s="1"/>
  <c r="AB376" i="1"/>
  <c r="AB377" i="1"/>
  <c r="AB378" i="1"/>
  <c r="AK378" i="1" s="1"/>
  <c r="AM378" i="1" s="1"/>
  <c r="AB379" i="1"/>
  <c r="AC379" i="1" s="1"/>
  <c r="AB380" i="1"/>
  <c r="AB381" i="1"/>
  <c r="AB382" i="1"/>
  <c r="AK382" i="1" s="1"/>
  <c r="AL382" i="1" s="1"/>
  <c r="AB383" i="1"/>
  <c r="AK383" i="1" s="1"/>
  <c r="AM383" i="1" s="1"/>
  <c r="AB384" i="1"/>
  <c r="AB385" i="1"/>
  <c r="AB386" i="1"/>
  <c r="AB387" i="1"/>
  <c r="AK387" i="1" s="1"/>
  <c r="AM387" i="1" s="1"/>
  <c r="AB388" i="1"/>
  <c r="AB389" i="1"/>
  <c r="AB390" i="1"/>
  <c r="AB391" i="1"/>
  <c r="AC391" i="1" s="1"/>
  <c r="AB392" i="1"/>
  <c r="AB393" i="1"/>
  <c r="AB394" i="1"/>
  <c r="AK394" i="1" s="1"/>
  <c r="AB395" i="1"/>
  <c r="AK395" i="1" s="1"/>
  <c r="AM395" i="1" s="1"/>
  <c r="AB396" i="1"/>
  <c r="AB397" i="1"/>
  <c r="AB398" i="1"/>
  <c r="AK398" i="1" s="1"/>
  <c r="AM398" i="1" s="1"/>
  <c r="AB399" i="1"/>
  <c r="AK399" i="1" s="1"/>
  <c r="AM399" i="1" s="1"/>
  <c r="AB400" i="1"/>
  <c r="AB401" i="1"/>
  <c r="AB402" i="1"/>
  <c r="AB403" i="1"/>
  <c r="AK403" i="1" s="1"/>
  <c r="AM403" i="1" s="1"/>
  <c r="AB404" i="1"/>
  <c r="AB405" i="1"/>
  <c r="AB406" i="1"/>
  <c r="AB407" i="1"/>
  <c r="AK407" i="1" s="1"/>
  <c r="AM407" i="1" s="1"/>
  <c r="AB408" i="1"/>
  <c r="AB409" i="1"/>
  <c r="AB410" i="1"/>
  <c r="AK410" i="1" s="1"/>
  <c r="AM410" i="1" s="1"/>
  <c r="AB411" i="1"/>
  <c r="AK411" i="1" s="1"/>
  <c r="AM411" i="1" s="1"/>
  <c r="AB412" i="1"/>
  <c r="AB413" i="1"/>
  <c r="AB414" i="1"/>
  <c r="AK414" i="1" s="1"/>
  <c r="AM414" i="1" s="1"/>
  <c r="AB415" i="1"/>
  <c r="AK415" i="1" s="1"/>
  <c r="AM415" i="1" s="1"/>
  <c r="AB416" i="1"/>
  <c r="AB417" i="1"/>
  <c r="AB418" i="1"/>
  <c r="AB419" i="1"/>
  <c r="AK419" i="1" s="1"/>
  <c r="AM419" i="1" s="1"/>
  <c r="AB420" i="1"/>
  <c r="AB421" i="1"/>
  <c r="AB422" i="1"/>
  <c r="AC422" i="1" s="1"/>
  <c r="AB423" i="1"/>
  <c r="AK423" i="1" s="1"/>
  <c r="AM423" i="1" s="1"/>
  <c r="AB424" i="1"/>
  <c r="AB425" i="1"/>
  <c r="AB426" i="1"/>
  <c r="AB427" i="1"/>
  <c r="AK427" i="1" s="1"/>
  <c r="AM427" i="1" s="1"/>
  <c r="AB428" i="1"/>
  <c r="AB429" i="1"/>
  <c r="AB430" i="1"/>
  <c r="AC430" i="1" s="1"/>
  <c r="AB431" i="1"/>
  <c r="AK431" i="1" s="1"/>
  <c r="AM431" i="1" s="1"/>
  <c r="AB432" i="1"/>
  <c r="AB433" i="1"/>
  <c r="AB434" i="1"/>
  <c r="AB435" i="1"/>
  <c r="AB436" i="1"/>
  <c r="AB437" i="1"/>
  <c r="AB438" i="1"/>
  <c r="AB439" i="1"/>
  <c r="AB440" i="1"/>
  <c r="AB441" i="1"/>
  <c r="AB442" i="1"/>
  <c r="AK442" i="1" s="1"/>
  <c r="AM442" i="1" s="1"/>
  <c r="AB443" i="1"/>
  <c r="AK443" i="1" s="1"/>
  <c r="AM443" i="1" s="1"/>
  <c r="AB444" i="1"/>
  <c r="AB445" i="1"/>
  <c r="AB446" i="1"/>
  <c r="AB447" i="1"/>
  <c r="AK447" i="1" s="1"/>
  <c r="AM447" i="1" s="1"/>
  <c r="AB448" i="1"/>
  <c r="AB449" i="1"/>
  <c r="AB450" i="1"/>
  <c r="AB451" i="1"/>
  <c r="AB452" i="1"/>
  <c r="AB453" i="1"/>
  <c r="AB454" i="1"/>
  <c r="AK454" i="1" s="1"/>
  <c r="AM454" i="1" s="1"/>
  <c r="AB455" i="1"/>
  <c r="AK455" i="1" s="1"/>
  <c r="AM455" i="1" s="1"/>
  <c r="AB456" i="1"/>
  <c r="AB457" i="1"/>
  <c r="AB458" i="1"/>
  <c r="AB459" i="1"/>
  <c r="AK459" i="1" s="1"/>
  <c r="AM459" i="1" s="1"/>
  <c r="AB460" i="1"/>
  <c r="AB461" i="1"/>
  <c r="AB462" i="1"/>
  <c r="AB463" i="1"/>
  <c r="AK463" i="1" s="1"/>
  <c r="AM463" i="1" s="1"/>
  <c r="AB464" i="1"/>
  <c r="AB465" i="1"/>
  <c r="AB466" i="1"/>
  <c r="AB467" i="1"/>
  <c r="AK467" i="1" s="1"/>
  <c r="AM467" i="1" s="1"/>
  <c r="AB468" i="1"/>
  <c r="AB469" i="1"/>
  <c r="AB470" i="1"/>
  <c r="AB471" i="1"/>
  <c r="AK471" i="1" s="1"/>
  <c r="AM471" i="1" s="1"/>
  <c r="AB472" i="1"/>
  <c r="AB473" i="1"/>
  <c r="AB474" i="1"/>
  <c r="AB475" i="1"/>
  <c r="AB476" i="1"/>
  <c r="AB477" i="1"/>
  <c r="AB478" i="1"/>
  <c r="AB479" i="1"/>
  <c r="AK479" i="1" s="1"/>
  <c r="AM479" i="1" s="1"/>
  <c r="AB480" i="1"/>
  <c r="AB481" i="1"/>
  <c r="AB482" i="1"/>
  <c r="AB483" i="1"/>
  <c r="AK483" i="1" s="1"/>
  <c r="AM483" i="1" s="1"/>
  <c r="AB484" i="1"/>
  <c r="AB485" i="1"/>
  <c r="AB486" i="1"/>
  <c r="AC486" i="1" s="1"/>
  <c r="AB487" i="1"/>
  <c r="AK487" i="1" s="1"/>
  <c r="AM487" i="1" s="1"/>
  <c r="AB488" i="1"/>
  <c r="AB489" i="1"/>
  <c r="AB490" i="1"/>
  <c r="AB491" i="1"/>
  <c r="AB492" i="1"/>
  <c r="AB493" i="1"/>
  <c r="AB494" i="1"/>
  <c r="AB495" i="1"/>
  <c r="AK495" i="1" s="1"/>
  <c r="AM495" i="1" s="1"/>
  <c r="AB496" i="1"/>
  <c r="AB497" i="1"/>
  <c r="AB498" i="1"/>
  <c r="AB499" i="1"/>
  <c r="AK499" i="1" s="1"/>
  <c r="AM499" i="1" s="1"/>
  <c r="AB500" i="1"/>
  <c r="AB501" i="1"/>
  <c r="AB502" i="1"/>
  <c r="AC502" i="1" s="1"/>
  <c r="AB503" i="1"/>
  <c r="AK503" i="1" s="1"/>
  <c r="AM503" i="1" s="1"/>
  <c r="AB504" i="1"/>
  <c r="AB505" i="1"/>
  <c r="AB506" i="1"/>
  <c r="AC506" i="1" s="1"/>
  <c r="AB507" i="1"/>
  <c r="AB508" i="1"/>
  <c r="AB509" i="1"/>
  <c r="AB510" i="1"/>
  <c r="AB511" i="1"/>
  <c r="AK511" i="1" s="1"/>
  <c r="AM511" i="1" s="1"/>
  <c r="AB512" i="1"/>
  <c r="AB513" i="1"/>
  <c r="AB514" i="1"/>
  <c r="AB515" i="1"/>
  <c r="AB516" i="1"/>
  <c r="AB517" i="1"/>
  <c r="AB518" i="1"/>
  <c r="AC518" i="1" s="1"/>
  <c r="AB519" i="1"/>
  <c r="AB520" i="1"/>
  <c r="AB521" i="1"/>
  <c r="AB522" i="1"/>
  <c r="AB523" i="1"/>
  <c r="AB524" i="1"/>
  <c r="AB525" i="1"/>
  <c r="AB526" i="1"/>
  <c r="AK526" i="1" s="1"/>
  <c r="AM526" i="1" s="1"/>
  <c r="AB527" i="1"/>
  <c r="AK527" i="1" s="1"/>
  <c r="AM527" i="1" s="1"/>
  <c r="AB528" i="1"/>
  <c r="AB529" i="1"/>
  <c r="AB530" i="1"/>
  <c r="AB531" i="1"/>
  <c r="AK531" i="1" s="1"/>
  <c r="AM531" i="1" s="1"/>
  <c r="AB532" i="1"/>
  <c r="AB533" i="1"/>
  <c r="AB534" i="1"/>
  <c r="AB535" i="1"/>
  <c r="AK535" i="1" s="1"/>
  <c r="AM535" i="1" s="1"/>
  <c r="AB536" i="1"/>
  <c r="AB537" i="1"/>
  <c r="AB538" i="1"/>
  <c r="AC538" i="1" s="1"/>
  <c r="AB539" i="1"/>
  <c r="AB540" i="1"/>
  <c r="AB541" i="1"/>
  <c r="AB542" i="1"/>
  <c r="AK542" i="1" s="1"/>
  <c r="AM542" i="1" s="1"/>
  <c r="AB543" i="1"/>
  <c r="AK543" i="1" s="1"/>
  <c r="AM543" i="1" s="1"/>
  <c r="AB544" i="1"/>
  <c r="AB545" i="1"/>
  <c r="AB546" i="1"/>
  <c r="AB547" i="1"/>
  <c r="AK547" i="1" s="1"/>
  <c r="AM547" i="1" s="1"/>
  <c r="AB548" i="1"/>
  <c r="AB549" i="1"/>
  <c r="AB550" i="1"/>
  <c r="AC550" i="1" s="1"/>
  <c r="AB551" i="1"/>
  <c r="AC551" i="1" s="1"/>
  <c r="AB552" i="1"/>
  <c r="AB553" i="1"/>
  <c r="AB554" i="1"/>
  <c r="AB555" i="1"/>
  <c r="AC555" i="1" s="1"/>
  <c r="AB556" i="1"/>
  <c r="AB557" i="1"/>
  <c r="AB558" i="1"/>
  <c r="AK558" i="1" s="1"/>
  <c r="AM558" i="1" s="1"/>
  <c r="AB559" i="1"/>
  <c r="AB560" i="1"/>
  <c r="AB561" i="1"/>
  <c r="AB562" i="1"/>
  <c r="AB563" i="1"/>
  <c r="AC563" i="1" s="1"/>
  <c r="AB564" i="1"/>
  <c r="AB565" i="1"/>
  <c r="AB566" i="1"/>
  <c r="AC566" i="1" s="1"/>
  <c r="AB567" i="1"/>
  <c r="AC567" i="1" s="1"/>
  <c r="AB568" i="1"/>
  <c r="AB569" i="1"/>
  <c r="AB570" i="1"/>
  <c r="AB571" i="1"/>
  <c r="AC571" i="1" s="1"/>
  <c r="AB572" i="1"/>
  <c r="AB573" i="1"/>
  <c r="AB574" i="1"/>
  <c r="AC574" i="1" s="1"/>
  <c r="AB575" i="1"/>
  <c r="AC575" i="1" s="1"/>
  <c r="AB576" i="1"/>
  <c r="AB577" i="1"/>
  <c r="AB578" i="1"/>
  <c r="AB579" i="1"/>
  <c r="AC579" i="1" s="1"/>
  <c r="AB580" i="1"/>
  <c r="AB581" i="1"/>
  <c r="AB582" i="1"/>
  <c r="AC582" i="1" s="1"/>
  <c r="AB583" i="1"/>
  <c r="AC583" i="1" s="1"/>
  <c r="AB584" i="1"/>
  <c r="AB585" i="1"/>
  <c r="AB586" i="1"/>
  <c r="AB587" i="1"/>
  <c r="AC587" i="1" s="1"/>
  <c r="AB588" i="1"/>
  <c r="AB589" i="1"/>
  <c r="AB590" i="1"/>
  <c r="AC590" i="1" s="1"/>
  <c r="AB591" i="1"/>
  <c r="AC591" i="1" s="1"/>
  <c r="AB592" i="1"/>
  <c r="AB593" i="1"/>
  <c r="AB594" i="1"/>
  <c r="AB595" i="1"/>
  <c r="AC595" i="1" s="1"/>
  <c r="AB596" i="1"/>
  <c r="AB597" i="1"/>
  <c r="AB598" i="1"/>
  <c r="AC598" i="1" s="1"/>
  <c r="AB599" i="1"/>
  <c r="AC599" i="1" s="1"/>
  <c r="AB600" i="1"/>
  <c r="AB601" i="1"/>
  <c r="AB602" i="1"/>
  <c r="AB603" i="1"/>
  <c r="AC603" i="1" s="1"/>
  <c r="AB604" i="1"/>
  <c r="AB605" i="1"/>
  <c r="AB606" i="1"/>
  <c r="AC606" i="1" s="1"/>
  <c r="AB607" i="1"/>
  <c r="AC607" i="1" s="1"/>
  <c r="AB608" i="1"/>
  <c r="AB609" i="1"/>
  <c r="AB610" i="1"/>
  <c r="AB612" i="1"/>
  <c r="AB613" i="1"/>
  <c r="AB614" i="1"/>
  <c r="AB615" i="1"/>
  <c r="AB616" i="1"/>
  <c r="AB617" i="1"/>
  <c r="AB618" i="1"/>
  <c r="AB619" i="1"/>
  <c r="AC619" i="1" s="1"/>
  <c r="AB620" i="1"/>
  <c r="AB621" i="1"/>
  <c r="AB622" i="1"/>
  <c r="AB623" i="1"/>
  <c r="AB624" i="1"/>
  <c r="AB625" i="1"/>
  <c r="AB626" i="1"/>
  <c r="AB627" i="1"/>
  <c r="AC627" i="1" s="1"/>
  <c r="AB628" i="1"/>
  <c r="AC628" i="1" s="1"/>
  <c r="AB629" i="1"/>
  <c r="AB630" i="1"/>
  <c r="AB631" i="1"/>
  <c r="AB632" i="1"/>
  <c r="AC632" i="1" s="1"/>
  <c r="AB633" i="1"/>
  <c r="AB634" i="1"/>
  <c r="AB635" i="1"/>
  <c r="AB636" i="1"/>
  <c r="AC636" i="1" s="1"/>
  <c r="AB637" i="1"/>
  <c r="AB638" i="1"/>
  <c r="AB639" i="1"/>
  <c r="AC639" i="1" s="1"/>
  <c r="AB640" i="1"/>
  <c r="AB641" i="1"/>
  <c r="AB642" i="1"/>
  <c r="AB643" i="1"/>
  <c r="AB644" i="1"/>
  <c r="AB645" i="1"/>
  <c r="AB646" i="1"/>
  <c r="AB647" i="1"/>
  <c r="AB648" i="1"/>
  <c r="AB649" i="1"/>
  <c r="AB650" i="1"/>
  <c r="AB651" i="1"/>
  <c r="AB652" i="1"/>
  <c r="AK652" i="1" s="1"/>
  <c r="AM652" i="1" s="1"/>
  <c r="AB653" i="1"/>
  <c r="AB654" i="1"/>
  <c r="AB655" i="1"/>
  <c r="AB656" i="1"/>
  <c r="AK656" i="1" s="1"/>
  <c r="AM656" i="1" s="1"/>
  <c r="AB657" i="1"/>
  <c r="AB658" i="1"/>
  <c r="AB659" i="1"/>
  <c r="AB660" i="1"/>
  <c r="AK660" i="1" s="1"/>
  <c r="AB661" i="1"/>
  <c r="AB662" i="1"/>
  <c r="AB663" i="1"/>
  <c r="AC663" i="1" s="1"/>
  <c r="AB664" i="1"/>
  <c r="AK664" i="1" s="1"/>
  <c r="AB665" i="1"/>
  <c r="AB666" i="1"/>
  <c r="AB667" i="1"/>
  <c r="AB668" i="1"/>
  <c r="AK668" i="1" s="1"/>
  <c r="AB669" i="1"/>
  <c r="AB670" i="1"/>
  <c r="AB671" i="1"/>
  <c r="AK671" i="1" s="1"/>
  <c r="AM671" i="1" s="1"/>
  <c r="AB672" i="1"/>
  <c r="AK672" i="1" s="1"/>
  <c r="AB673" i="1"/>
  <c r="AB674" i="1"/>
  <c r="AB675" i="1"/>
  <c r="AB676" i="1"/>
  <c r="AK676" i="1" s="1"/>
  <c r="AB677" i="1"/>
  <c r="AB678" i="1"/>
  <c r="AB679" i="1"/>
  <c r="AK679" i="1" s="1"/>
  <c r="AM679" i="1" s="1"/>
  <c r="AB680" i="1"/>
  <c r="AK680" i="1" s="1"/>
  <c r="AB681" i="1"/>
  <c r="AB682" i="1"/>
  <c r="AB683" i="1"/>
  <c r="AB684" i="1"/>
  <c r="AK684" i="1" s="1"/>
  <c r="AB685" i="1"/>
  <c r="AB686" i="1"/>
  <c r="AB687" i="1"/>
  <c r="AB688" i="1"/>
  <c r="AK688" i="1" s="1"/>
  <c r="AB689" i="1"/>
  <c r="AB690" i="1"/>
  <c r="AB691" i="1"/>
  <c r="AB692" i="1"/>
  <c r="AK692" i="1" s="1"/>
  <c r="AB693" i="1"/>
  <c r="AB694" i="1"/>
  <c r="AB695" i="1"/>
  <c r="AB696" i="1"/>
  <c r="AK696" i="1" s="1"/>
  <c r="AB697" i="1"/>
  <c r="AB698" i="1"/>
  <c r="AB699" i="1"/>
  <c r="AB700" i="1"/>
  <c r="AK700" i="1" s="1"/>
  <c r="AB701" i="1"/>
  <c r="AB702" i="1"/>
  <c r="AB703" i="1"/>
  <c r="AB704" i="1"/>
  <c r="AK704" i="1" s="1"/>
  <c r="AB705" i="1"/>
  <c r="AB706" i="1"/>
  <c r="AB707" i="1"/>
  <c r="AB708" i="1"/>
  <c r="AK708" i="1" s="1"/>
  <c r="AB709" i="1"/>
  <c r="AB710" i="1"/>
  <c r="AB711" i="1"/>
  <c r="AB712" i="1"/>
  <c r="AK712" i="1" s="1"/>
  <c r="AB714" i="1"/>
  <c r="AB715" i="1"/>
  <c r="AB716" i="1"/>
  <c r="AB717" i="1"/>
  <c r="AB718" i="1"/>
  <c r="AB719" i="1"/>
  <c r="AB720" i="1"/>
  <c r="AB721" i="1"/>
  <c r="AB722" i="1"/>
  <c r="AB723" i="1"/>
  <c r="AB724" i="1"/>
  <c r="AK724" i="1" s="1"/>
  <c r="AB725" i="1"/>
  <c r="AB726" i="1"/>
  <c r="AB727" i="1"/>
  <c r="AB728" i="1"/>
  <c r="AB729" i="1"/>
  <c r="AB730" i="1"/>
  <c r="AB731" i="1"/>
  <c r="AB732" i="1"/>
  <c r="AB733" i="1"/>
  <c r="AB734" i="1"/>
  <c r="AB735" i="1"/>
  <c r="AB736" i="1"/>
  <c r="AB737" i="1"/>
  <c r="AB738" i="1"/>
  <c r="AB739" i="1"/>
  <c r="AB740" i="1"/>
  <c r="AK740" i="1" s="1"/>
  <c r="AB741" i="1"/>
  <c r="AB742" i="1"/>
  <c r="AB743" i="1"/>
  <c r="AB744" i="1"/>
  <c r="AK744" i="1" s="1"/>
  <c r="AB745" i="1"/>
  <c r="AB746" i="1"/>
  <c r="AB747" i="1"/>
  <c r="AB748" i="1"/>
  <c r="AB749" i="1"/>
  <c r="AB750" i="1"/>
  <c r="AB751" i="1"/>
  <c r="AB752" i="1"/>
  <c r="AK752" i="1" s="1"/>
  <c r="AB753" i="1"/>
  <c r="AB754" i="1"/>
  <c r="AB755" i="1"/>
  <c r="AB756" i="1"/>
  <c r="AB757" i="1"/>
  <c r="AB758" i="1"/>
  <c r="AB759" i="1"/>
  <c r="AB760" i="1"/>
  <c r="AK760" i="1" s="1"/>
  <c r="AB761" i="1"/>
  <c r="AB762" i="1"/>
  <c r="AB763" i="1"/>
  <c r="AB764" i="1"/>
  <c r="AB765" i="1"/>
  <c r="AB766" i="1"/>
  <c r="AB767" i="1"/>
  <c r="AB768" i="1"/>
  <c r="AB769" i="1"/>
  <c r="AB770" i="1"/>
  <c r="AB771" i="1"/>
  <c r="AB772" i="1"/>
  <c r="AK772" i="1" s="1"/>
  <c r="AB773" i="1"/>
  <c r="AB774" i="1"/>
  <c r="AB775" i="1"/>
  <c r="AB776" i="1"/>
  <c r="AB777" i="1"/>
  <c r="AB778" i="1"/>
  <c r="AB779" i="1"/>
  <c r="AB780" i="1"/>
  <c r="AK780" i="1" s="1"/>
  <c r="AB781" i="1"/>
  <c r="AB782" i="1"/>
  <c r="AB783" i="1"/>
  <c r="AB784" i="1"/>
  <c r="AB785" i="1"/>
  <c r="AB786" i="1"/>
  <c r="AB787" i="1"/>
  <c r="AB788" i="1"/>
  <c r="AB789" i="1"/>
  <c r="AB790" i="1"/>
  <c r="AB791" i="1"/>
  <c r="AB792" i="1"/>
  <c r="AK792" i="1" s="1"/>
  <c r="AB793" i="1"/>
  <c r="AC793" i="1" s="1"/>
  <c r="AB794" i="1"/>
  <c r="AB795" i="1"/>
  <c r="AB796" i="1"/>
  <c r="AB797" i="1"/>
  <c r="AC797" i="1" s="1"/>
  <c r="AB798" i="1"/>
  <c r="AB799" i="1"/>
  <c r="AB800" i="1"/>
  <c r="AK800" i="1" s="1"/>
  <c r="AB801" i="1"/>
  <c r="AC801" i="1" s="1"/>
  <c r="AB802" i="1"/>
  <c r="AB803" i="1"/>
  <c r="AB804" i="1"/>
  <c r="AB805" i="1"/>
  <c r="AC805" i="1" s="1"/>
  <c r="AB806" i="1"/>
  <c r="AB807" i="1"/>
  <c r="AB808" i="1"/>
  <c r="AB809" i="1"/>
  <c r="AC809" i="1" s="1"/>
  <c r="AB810" i="1"/>
  <c r="AB811" i="1"/>
  <c r="AB812" i="1"/>
  <c r="AK812" i="1" s="1"/>
  <c r="AB813" i="1"/>
  <c r="AC813" i="1" s="1"/>
  <c r="AB814" i="1"/>
  <c r="AB815" i="1"/>
  <c r="AB816" i="1"/>
  <c r="AB817" i="1"/>
  <c r="AC817" i="1" s="1"/>
  <c r="AB818" i="1"/>
  <c r="AB819" i="1"/>
  <c r="AB820" i="1"/>
  <c r="AK820" i="1" s="1"/>
  <c r="AB821" i="1"/>
  <c r="AC821" i="1" s="1"/>
  <c r="AB822" i="1"/>
  <c r="AB823" i="1"/>
  <c r="AB824" i="1"/>
  <c r="AK824" i="1" s="1"/>
  <c r="AB825" i="1"/>
  <c r="AC825" i="1" s="1"/>
  <c r="AB826" i="1"/>
  <c r="AB827" i="1"/>
  <c r="AB828" i="1"/>
  <c r="AB829" i="1"/>
  <c r="AC829" i="1" s="1"/>
  <c r="AB830" i="1"/>
  <c r="AB831" i="1"/>
  <c r="AB832" i="1"/>
  <c r="AB833" i="1"/>
  <c r="AC833" i="1" s="1"/>
  <c r="AB834" i="1"/>
  <c r="AB835" i="1"/>
  <c r="AB836" i="1"/>
  <c r="AB837" i="1"/>
  <c r="AC837" i="1" s="1"/>
  <c r="AB838" i="1"/>
  <c r="AB839" i="1"/>
  <c r="AB840" i="1"/>
  <c r="AB841" i="1"/>
  <c r="AB842" i="1"/>
  <c r="AB843" i="1"/>
  <c r="AB844" i="1"/>
  <c r="AB845" i="1"/>
  <c r="AB846" i="1"/>
  <c r="AB847" i="1"/>
  <c r="AB848" i="1"/>
  <c r="AB849" i="1"/>
  <c r="AB850" i="1"/>
  <c r="AB851" i="1"/>
  <c r="AB852" i="1"/>
  <c r="AB853" i="1"/>
  <c r="AB854" i="1"/>
  <c r="AB855" i="1"/>
  <c r="AB856" i="1"/>
  <c r="AB857" i="1"/>
  <c r="AB858" i="1"/>
  <c r="AB859" i="1"/>
  <c r="AB860" i="1"/>
  <c r="AB861" i="1"/>
  <c r="AB862" i="1"/>
  <c r="AB863" i="1"/>
  <c r="AB864" i="1"/>
  <c r="AB865" i="1"/>
  <c r="AB866" i="1"/>
  <c r="AB867" i="1"/>
  <c r="AB868" i="1"/>
  <c r="AB869" i="1"/>
  <c r="AB870" i="1"/>
  <c r="AB871" i="1"/>
  <c r="AB872" i="1"/>
  <c r="AB873" i="1"/>
  <c r="AB874" i="1"/>
  <c r="AB875" i="1"/>
  <c r="AB876" i="1"/>
  <c r="AB877" i="1"/>
  <c r="AB878" i="1"/>
  <c r="AB879" i="1"/>
  <c r="AB880" i="1"/>
  <c r="AB882" i="1"/>
  <c r="AB883" i="1"/>
  <c r="AB884" i="1"/>
  <c r="AB885" i="1"/>
  <c r="AB886" i="1"/>
  <c r="AB887" i="1"/>
  <c r="AB888" i="1"/>
  <c r="AB889" i="1"/>
  <c r="AB890" i="1"/>
  <c r="AB891" i="1"/>
  <c r="AB892" i="1"/>
  <c r="AB893" i="1"/>
  <c r="AB894" i="1"/>
  <c r="AB895" i="1"/>
  <c r="AB896" i="1"/>
  <c r="AB897" i="1"/>
  <c r="AB898" i="1"/>
  <c r="AB899" i="1"/>
  <c r="AB900" i="1"/>
  <c r="AB901" i="1"/>
  <c r="AB902" i="1"/>
  <c r="AB903" i="1"/>
  <c r="AB904" i="1"/>
  <c r="AB905" i="1"/>
  <c r="AB906" i="1"/>
  <c r="AB907" i="1"/>
  <c r="AB908" i="1"/>
  <c r="AB909" i="1"/>
  <c r="AC909" i="1" s="1"/>
  <c r="AB910" i="1"/>
  <c r="AB911" i="1"/>
  <c r="AB912" i="1"/>
  <c r="AB913" i="1"/>
  <c r="AB914" i="1"/>
  <c r="AB915" i="1"/>
  <c r="AB916" i="1"/>
  <c r="AB917" i="1"/>
  <c r="AC917" i="1" s="1"/>
  <c r="AB918" i="1"/>
  <c r="AB919" i="1"/>
  <c r="AB920" i="1"/>
  <c r="AB921" i="1"/>
  <c r="AB922" i="1"/>
  <c r="AB923" i="1"/>
  <c r="AB924" i="1"/>
  <c r="AB925" i="1"/>
  <c r="AC925" i="1" s="1"/>
  <c r="AB926" i="1"/>
  <c r="AB927" i="1"/>
  <c r="AB928" i="1"/>
  <c r="AB929" i="1"/>
  <c r="AB930" i="1"/>
  <c r="AC930" i="1" s="1"/>
  <c r="AB931" i="1"/>
  <c r="AB932" i="1"/>
  <c r="AB933" i="1"/>
  <c r="AB934" i="1"/>
  <c r="AK934" i="1" s="1"/>
  <c r="AB935" i="1"/>
  <c r="AB936" i="1"/>
  <c r="AB937" i="1"/>
  <c r="AB938" i="1"/>
  <c r="AB939" i="1"/>
  <c r="AB940" i="1"/>
  <c r="AB941" i="1"/>
  <c r="AB942" i="1"/>
  <c r="AB943" i="1"/>
  <c r="AB944" i="1"/>
  <c r="AB945" i="1"/>
  <c r="AB946" i="1"/>
  <c r="AB947" i="1"/>
  <c r="AB948" i="1"/>
  <c r="AB949" i="1"/>
  <c r="AB950" i="1"/>
  <c r="AB951" i="1"/>
  <c r="AB952" i="1"/>
  <c r="AB953" i="1"/>
  <c r="AB954" i="1"/>
  <c r="AB955" i="1"/>
  <c r="AB956" i="1"/>
  <c r="AB957" i="1"/>
  <c r="AB958" i="1"/>
  <c r="AC958" i="1" s="1"/>
  <c r="AB959" i="1"/>
  <c r="AB960" i="1"/>
  <c r="AB961" i="1"/>
  <c r="AB962" i="1"/>
  <c r="AC962" i="1" s="1"/>
  <c r="AB963" i="1"/>
  <c r="AB964" i="1"/>
  <c r="AB965" i="1"/>
  <c r="AB966" i="1"/>
  <c r="AC966" i="1" s="1"/>
  <c r="AB967" i="1"/>
  <c r="AB968" i="1"/>
  <c r="AB969" i="1"/>
  <c r="AB970" i="1"/>
  <c r="AC970" i="1" s="1"/>
  <c r="AB971" i="1"/>
  <c r="AB972" i="1"/>
  <c r="AB973" i="1"/>
  <c r="AB974" i="1"/>
  <c r="AC974" i="1" s="1"/>
  <c r="AB975" i="1"/>
  <c r="AB976" i="1"/>
  <c r="AB977" i="1"/>
  <c r="AB978" i="1"/>
  <c r="AC978" i="1" s="1"/>
  <c r="AB979" i="1"/>
  <c r="AB980" i="1"/>
  <c r="AB981" i="1"/>
  <c r="AB982" i="1"/>
  <c r="AC982" i="1" s="1"/>
  <c r="AB983" i="1"/>
  <c r="AB984" i="1"/>
  <c r="AB985" i="1"/>
  <c r="AB986" i="1"/>
  <c r="AC986" i="1" s="1"/>
  <c r="AB987" i="1"/>
  <c r="AB988" i="1"/>
  <c r="AB989" i="1"/>
  <c r="AB990" i="1"/>
  <c r="AC990" i="1" s="1"/>
  <c r="AB991" i="1"/>
  <c r="AB992" i="1"/>
  <c r="AB993" i="1"/>
  <c r="AB994" i="1"/>
  <c r="AC994" i="1" s="1"/>
  <c r="AB995" i="1"/>
  <c r="AB996" i="1"/>
  <c r="AB997" i="1"/>
  <c r="AB998" i="1"/>
  <c r="AC998" i="1" s="1"/>
  <c r="AB999" i="1"/>
  <c r="AB1000" i="1"/>
  <c r="AB1001" i="1"/>
  <c r="AB1002" i="1"/>
  <c r="AC1002" i="1" s="1"/>
  <c r="AB1003" i="1"/>
  <c r="AB1004" i="1"/>
  <c r="AB1005" i="1"/>
  <c r="AB1006" i="1"/>
  <c r="AC1006" i="1" s="1"/>
  <c r="AB1007" i="1"/>
  <c r="AB1008" i="1"/>
  <c r="AB1009" i="1"/>
  <c r="AC1009" i="1" s="1"/>
  <c r="AB1010" i="1"/>
  <c r="AC1010" i="1" s="1"/>
  <c r="AB1011" i="1"/>
  <c r="AB1012" i="1"/>
  <c r="AB1013" i="1"/>
  <c r="AC1013" i="1" s="1"/>
  <c r="AB1014" i="1"/>
  <c r="AK1014" i="1" s="1"/>
  <c r="AM1014" i="1" s="1"/>
  <c r="AB1015" i="1"/>
  <c r="AB1016" i="1"/>
  <c r="AB1017" i="1"/>
  <c r="AK1017" i="1" s="1"/>
  <c r="AM1017" i="1" s="1"/>
  <c r="AB1018" i="1"/>
  <c r="AK1018" i="1" s="1"/>
  <c r="AM1018" i="1" s="1"/>
  <c r="AB1019" i="1"/>
  <c r="AB1020" i="1"/>
  <c r="AB1021" i="1"/>
  <c r="AC1021" i="1" s="1"/>
  <c r="AB1022" i="1"/>
  <c r="AK1022" i="1" s="1"/>
  <c r="AM1022" i="1" s="1"/>
  <c r="AB1023" i="1"/>
  <c r="AB1024" i="1"/>
  <c r="AB1025" i="1"/>
  <c r="AB1026" i="1"/>
  <c r="AK1026" i="1" s="1"/>
  <c r="AM1026" i="1" s="1"/>
  <c r="AB1027" i="1"/>
  <c r="AB1028" i="1"/>
  <c r="AB1029" i="1"/>
  <c r="AC1029" i="1" s="1"/>
  <c r="AB1030" i="1"/>
  <c r="AB1031" i="1"/>
  <c r="AB1032" i="1"/>
  <c r="AB1033" i="1"/>
  <c r="AC1033" i="1" s="1"/>
  <c r="AB1034" i="1"/>
  <c r="AK1034" i="1" s="1"/>
  <c r="AM1034" i="1" s="1"/>
  <c r="AB1035" i="1"/>
  <c r="AB1036" i="1"/>
  <c r="AB1037" i="1"/>
  <c r="AB1038" i="1"/>
  <c r="AK1038" i="1" s="1"/>
  <c r="AM1038" i="1" s="1"/>
  <c r="AB1039" i="1"/>
  <c r="AB1040" i="1"/>
  <c r="AB1041" i="1"/>
  <c r="AB1042" i="1"/>
  <c r="AB1043" i="1"/>
  <c r="AB1044" i="1"/>
  <c r="AB1045" i="1"/>
  <c r="AC1045" i="1" s="1"/>
  <c r="AB1046" i="1"/>
  <c r="AK1046" i="1" s="1"/>
  <c r="AM1046" i="1" s="1"/>
  <c r="AB1047" i="1"/>
  <c r="AB1048" i="1"/>
  <c r="AB1049" i="1"/>
  <c r="AC1049" i="1" s="1"/>
  <c r="AB1050" i="1"/>
  <c r="AK1050" i="1" s="1"/>
  <c r="AM1050" i="1" s="1"/>
  <c r="AB1051" i="1"/>
  <c r="AB1052" i="1"/>
  <c r="AB1053" i="1"/>
  <c r="AB1054" i="1"/>
  <c r="AK1054" i="1" s="1"/>
  <c r="AM1054" i="1" s="1"/>
  <c r="AB1055" i="1"/>
  <c r="AB1056" i="1"/>
  <c r="AB1057" i="1"/>
  <c r="AB1058" i="1"/>
  <c r="AB1059" i="1"/>
  <c r="AB1060" i="1"/>
  <c r="AB1061" i="1"/>
  <c r="AC1061" i="1" s="1"/>
  <c r="AB1062" i="1"/>
  <c r="AK1062" i="1" s="1"/>
  <c r="AM1062" i="1" s="1"/>
  <c r="AB1063" i="1"/>
  <c r="AB1064" i="1"/>
  <c r="AB1065" i="1"/>
  <c r="AC1065" i="1" s="1"/>
  <c r="AB1066" i="1"/>
  <c r="AK1066" i="1" s="1"/>
  <c r="AM1066" i="1" s="1"/>
  <c r="AB1067" i="1"/>
  <c r="AB1068" i="1"/>
  <c r="AB1069" i="1"/>
  <c r="AB1070" i="1"/>
  <c r="AK1070" i="1" s="1"/>
  <c r="AM1070" i="1" s="1"/>
  <c r="AB1071" i="1"/>
  <c r="AB1072" i="1"/>
  <c r="AB1073" i="1"/>
  <c r="AB1074" i="1"/>
  <c r="AB1075" i="1"/>
  <c r="AB1076" i="1"/>
  <c r="AB1077" i="1"/>
  <c r="AC1077" i="1" s="1"/>
  <c r="AB1078" i="1"/>
  <c r="AK1078" i="1" s="1"/>
  <c r="AM1078" i="1" s="1"/>
  <c r="AB1079" i="1"/>
  <c r="AB1080" i="1"/>
  <c r="AB1081" i="1"/>
  <c r="AB1082" i="1"/>
  <c r="AB1083" i="1"/>
  <c r="AB1084" i="1"/>
  <c r="AB1085" i="1"/>
  <c r="AB1086" i="1"/>
  <c r="AB1087" i="1"/>
  <c r="AB1088" i="1"/>
  <c r="AB1089" i="1"/>
  <c r="AB1090" i="1"/>
  <c r="AK1090" i="1" s="1"/>
  <c r="AM1090" i="1" s="1"/>
  <c r="AB1091" i="1"/>
  <c r="AB1092" i="1"/>
  <c r="AB1093" i="1"/>
  <c r="AC1093" i="1" s="1"/>
  <c r="AB1094" i="1"/>
  <c r="AC1094" i="1" s="1"/>
  <c r="AB1095" i="1"/>
  <c r="AB1096" i="1"/>
  <c r="AB1097" i="1"/>
  <c r="AB1098" i="1"/>
  <c r="AB1099" i="1"/>
  <c r="AB1100" i="1"/>
  <c r="AB1101" i="1"/>
  <c r="AK1101" i="1" s="1"/>
  <c r="AM1101" i="1" s="1"/>
  <c r="AB1102" i="1"/>
  <c r="AB1103" i="1"/>
  <c r="AB1104" i="1"/>
  <c r="AB1105" i="1"/>
  <c r="AK1105" i="1" s="1"/>
  <c r="AM1105" i="1" s="1"/>
  <c r="AB1106" i="1"/>
  <c r="AB1107" i="1"/>
  <c r="AB1108" i="1"/>
  <c r="AB1109" i="1"/>
  <c r="AK1109" i="1" s="1"/>
  <c r="AM1109" i="1" s="1"/>
  <c r="AB1110" i="1"/>
  <c r="AB1111" i="1"/>
  <c r="AB1112" i="1"/>
  <c r="AB1113" i="1"/>
  <c r="AK1113" i="1" s="1"/>
  <c r="AM1113" i="1" s="1"/>
  <c r="AB1114" i="1"/>
  <c r="AB1115" i="1"/>
  <c r="AB1116" i="1"/>
  <c r="AB1117" i="1"/>
  <c r="AK1117" i="1" s="1"/>
  <c r="AB1118" i="1"/>
  <c r="AB1119" i="1"/>
  <c r="AB1120" i="1"/>
  <c r="AB1121" i="1"/>
  <c r="AK1121" i="1" s="1"/>
  <c r="AM1121" i="1" s="1"/>
  <c r="AB1122" i="1"/>
  <c r="AK1122" i="1" s="1"/>
  <c r="AB1123" i="1"/>
  <c r="AB1124" i="1"/>
  <c r="AB1125" i="1"/>
  <c r="AK1125" i="1" s="1"/>
  <c r="AM1125" i="1" s="1"/>
  <c r="AB1126" i="1"/>
  <c r="AK1126" i="1" s="1"/>
  <c r="AM1126" i="1" s="1"/>
  <c r="AB1127" i="1"/>
  <c r="AB1128" i="1"/>
  <c r="AB1129" i="1"/>
  <c r="AK1129" i="1" s="1"/>
  <c r="AM1129" i="1" s="1"/>
  <c r="AB1130" i="1"/>
  <c r="AK1130" i="1" s="1"/>
  <c r="AB1131" i="1"/>
  <c r="AB1132" i="1"/>
  <c r="AB1133" i="1"/>
  <c r="AK1133" i="1" s="1"/>
  <c r="AM1133" i="1" s="1"/>
  <c r="AB1134" i="1"/>
  <c r="AB1135" i="1"/>
  <c r="AB1136" i="1"/>
  <c r="AB1137" i="1"/>
  <c r="AK1137" i="1" s="1"/>
  <c r="AM1137" i="1" s="1"/>
  <c r="AB1138" i="1"/>
  <c r="AK1138" i="1" s="1"/>
  <c r="AB1139" i="1"/>
  <c r="AB1140" i="1"/>
  <c r="AB1141" i="1"/>
  <c r="AB1142" i="1"/>
  <c r="AK1142" i="1" s="1"/>
  <c r="AM1142" i="1" s="1"/>
  <c r="AB1143" i="1"/>
  <c r="AB1144" i="1"/>
  <c r="AB1145" i="1"/>
  <c r="AK1145" i="1" s="1"/>
  <c r="AM1145" i="1" s="1"/>
  <c r="AB1146" i="1"/>
  <c r="AK1146" i="1" s="1"/>
  <c r="AB1147" i="1"/>
  <c r="AB1148" i="1"/>
  <c r="AB1149" i="1"/>
  <c r="AK1149" i="1" s="1"/>
  <c r="AM1149" i="1" s="1"/>
  <c r="AB1150" i="1"/>
  <c r="AB1151" i="1"/>
  <c r="AB1152" i="1"/>
  <c r="AB1153" i="1"/>
  <c r="AK1153" i="1" s="1"/>
  <c r="AM1153" i="1" s="1"/>
  <c r="AB1154" i="1"/>
  <c r="AK1154" i="1" s="1"/>
  <c r="AB1155" i="1"/>
  <c r="AB1156" i="1"/>
  <c r="AB1157" i="1"/>
  <c r="AK1157" i="1" s="1"/>
  <c r="AM1157" i="1" s="1"/>
  <c r="AB1158" i="1"/>
  <c r="AK1158" i="1" s="1"/>
  <c r="AM1158" i="1" s="1"/>
  <c r="AB1159" i="1"/>
  <c r="AB1160" i="1"/>
  <c r="AB1161" i="1"/>
  <c r="AK1161" i="1" s="1"/>
  <c r="AB1162" i="1"/>
  <c r="AB1163" i="1"/>
  <c r="AB1164" i="1"/>
  <c r="AB1165" i="1"/>
  <c r="AB1166" i="1"/>
  <c r="AB1167" i="1"/>
  <c r="AB1168" i="1"/>
  <c r="AB1169" i="1"/>
  <c r="AK1169" i="1" s="1"/>
  <c r="AB1170" i="1"/>
  <c r="AB1171" i="1"/>
  <c r="AB1172" i="1"/>
  <c r="AB1173" i="1"/>
  <c r="AK1173" i="1" s="1"/>
  <c r="AB1174" i="1"/>
  <c r="AB1175" i="1"/>
  <c r="AB1176" i="1"/>
  <c r="AB1177" i="1"/>
  <c r="AK1177" i="1" s="1"/>
  <c r="AB1178" i="1"/>
  <c r="AC1178" i="1" s="1"/>
  <c r="AB1179" i="1"/>
  <c r="AB1180" i="1"/>
  <c r="AB1181" i="1"/>
  <c r="AK1181" i="1" s="1"/>
  <c r="AB1182" i="1"/>
  <c r="AC1182" i="1" s="1"/>
  <c r="AB1183" i="1"/>
  <c r="AB1184" i="1"/>
  <c r="AB1185" i="1"/>
  <c r="AK1185" i="1" s="1"/>
  <c r="AB1186" i="1"/>
  <c r="AC1186" i="1" s="1"/>
  <c r="AB1187" i="1"/>
  <c r="AB1188" i="1"/>
  <c r="AB1189" i="1"/>
  <c r="AB1190" i="1"/>
  <c r="AK1190" i="1" s="1"/>
  <c r="AM1190" i="1" s="1"/>
  <c r="AB1191" i="1"/>
  <c r="AB1192" i="1"/>
  <c r="AB1193" i="1"/>
  <c r="AK1193" i="1" s="1"/>
  <c r="AM1193" i="1" s="1"/>
  <c r="AB1194" i="1"/>
  <c r="AK1194" i="1" s="1"/>
  <c r="AM1194" i="1" s="1"/>
  <c r="AB1195" i="1"/>
  <c r="AB1196" i="1"/>
  <c r="AB1197" i="1"/>
  <c r="AB1198" i="1"/>
  <c r="AC1198" i="1" s="1"/>
  <c r="AB1199" i="1"/>
  <c r="AB1200" i="1"/>
  <c r="AB1201" i="1"/>
  <c r="AK1201" i="1" s="1"/>
  <c r="AM1201" i="1" s="1"/>
  <c r="AB1202" i="1"/>
  <c r="AC1202" i="1" s="1"/>
  <c r="AB1203" i="1"/>
  <c r="AB1204" i="1"/>
  <c r="AB1205" i="1"/>
  <c r="AK1205" i="1" s="1"/>
  <c r="AM1205" i="1" s="1"/>
  <c r="AB1206" i="1"/>
  <c r="AK1206" i="1" s="1"/>
  <c r="AM1206" i="1" s="1"/>
  <c r="AB1207" i="1"/>
  <c r="AB1208" i="1"/>
  <c r="AB1209" i="1"/>
  <c r="AB1210" i="1"/>
  <c r="AB1211" i="1"/>
  <c r="AB1212" i="1"/>
  <c r="AB1213" i="1"/>
  <c r="AC1213" i="1" s="1"/>
  <c r="AB1214" i="1"/>
  <c r="AB1215" i="1"/>
  <c r="AB1216" i="1"/>
  <c r="AB1217" i="1"/>
  <c r="AB1218" i="1"/>
  <c r="AB1219" i="1"/>
  <c r="AB1220" i="1"/>
  <c r="AB1221" i="1"/>
  <c r="AC1221" i="1" s="1"/>
  <c r="AB1222" i="1"/>
  <c r="AB1223" i="1"/>
  <c r="AB1224" i="1"/>
  <c r="AB1225" i="1"/>
  <c r="AB1226" i="1"/>
  <c r="AB1227" i="1"/>
  <c r="AB1228" i="1"/>
  <c r="AB1229" i="1"/>
  <c r="AB1230" i="1"/>
  <c r="AB1231" i="1"/>
  <c r="AB1232" i="1"/>
  <c r="AB1233" i="1"/>
  <c r="AB1234" i="1"/>
  <c r="AB1235" i="1"/>
  <c r="AB1236" i="1"/>
  <c r="AB1237" i="1"/>
  <c r="AC1237" i="1" s="1"/>
  <c r="AB1238" i="1"/>
  <c r="AC1238" i="1" s="1"/>
  <c r="AB1239" i="1"/>
  <c r="AB1240" i="1"/>
  <c r="AB1241" i="1"/>
  <c r="AB1242" i="1"/>
  <c r="AB1243" i="1"/>
  <c r="AB1244" i="1"/>
  <c r="AB1245" i="1"/>
  <c r="AC1245" i="1" s="1"/>
  <c r="AB1246" i="1"/>
  <c r="AC1246" i="1" s="1"/>
  <c r="AB1247" i="1"/>
  <c r="AB1248" i="1"/>
  <c r="AB1249" i="1"/>
  <c r="AB1250" i="1"/>
  <c r="AB1251" i="1"/>
  <c r="AB1252" i="1"/>
  <c r="AB1253" i="1"/>
  <c r="AB1254" i="1"/>
  <c r="AC1254" i="1" s="1"/>
  <c r="AB1255" i="1"/>
  <c r="AB1256" i="1"/>
  <c r="AB1257" i="1"/>
  <c r="AB1258" i="1"/>
  <c r="AB1259" i="1"/>
  <c r="AB1260" i="1"/>
  <c r="AB1261" i="1"/>
  <c r="AB1262" i="1"/>
  <c r="AB1263" i="1"/>
  <c r="AB1264" i="1"/>
  <c r="AB1265" i="1"/>
  <c r="AC1265" i="1" s="1"/>
  <c r="AB1266" i="1"/>
  <c r="AB1267" i="1"/>
  <c r="AB1268" i="1"/>
  <c r="AB1269" i="1"/>
  <c r="AB1270" i="1"/>
  <c r="AB1271" i="1"/>
  <c r="AB1272" i="1"/>
  <c r="AB1273" i="1"/>
  <c r="AB1274" i="1"/>
  <c r="AC1274" i="1" s="1"/>
  <c r="AB1275" i="1"/>
  <c r="AB1276" i="1"/>
  <c r="AB1277" i="1"/>
  <c r="AK1277" i="1" s="1"/>
  <c r="AL1277" i="1" s="1"/>
  <c r="AB1278" i="1"/>
  <c r="AC1278" i="1" s="1"/>
  <c r="AB1279" i="1"/>
  <c r="AB1280" i="1"/>
  <c r="AB1281" i="1"/>
  <c r="AB1282" i="1"/>
  <c r="AC1282" i="1" s="1"/>
  <c r="AB1283" i="1"/>
  <c r="AB1284" i="1"/>
  <c r="AB1285" i="1"/>
  <c r="AK1285" i="1" s="1"/>
  <c r="AM1285" i="1" s="1"/>
  <c r="AB1286" i="1"/>
  <c r="AK1286" i="1" s="1"/>
  <c r="AM1286" i="1" s="1"/>
  <c r="AB1287" i="1"/>
  <c r="AB1288" i="1"/>
  <c r="AB1289" i="1"/>
  <c r="AC1289" i="1" s="1"/>
  <c r="AB1290" i="1"/>
  <c r="AC1290" i="1" s="1"/>
  <c r="AB1291" i="1"/>
  <c r="AB1292" i="1"/>
  <c r="AB1293" i="1"/>
  <c r="AK1293" i="1" s="1"/>
  <c r="AB1294" i="1"/>
  <c r="AC1294" i="1" s="1"/>
  <c r="AB1295" i="1"/>
  <c r="AB1296" i="1"/>
  <c r="AB1297" i="1"/>
  <c r="AC1297" i="1" s="1"/>
  <c r="AB1298" i="1"/>
  <c r="AC1298" i="1" s="1"/>
  <c r="AB1299" i="1"/>
  <c r="AB1300" i="1"/>
  <c r="AB1301" i="1"/>
  <c r="AK1301" i="1" s="1"/>
  <c r="AB1302" i="1"/>
  <c r="AC1302" i="1" s="1"/>
  <c r="AB1303" i="1"/>
  <c r="AB1304" i="1"/>
  <c r="AB1305" i="1"/>
  <c r="AC1305" i="1" s="1"/>
  <c r="AB1306" i="1"/>
  <c r="AC1306" i="1" s="1"/>
  <c r="AB1307" i="1"/>
  <c r="AB1308" i="1"/>
  <c r="AB1309" i="1"/>
  <c r="AK1309" i="1" s="1"/>
  <c r="AB1310" i="1"/>
  <c r="AC1310" i="1" s="1"/>
  <c r="AB1311" i="1"/>
  <c r="AB1312" i="1"/>
  <c r="AB1313" i="1"/>
  <c r="AC1313" i="1" s="1"/>
  <c r="AB1314" i="1"/>
  <c r="AC1314" i="1" s="1"/>
  <c r="AB1315" i="1"/>
  <c r="AB1316" i="1"/>
  <c r="AB1317" i="1"/>
  <c r="AB1318" i="1"/>
  <c r="AC1318" i="1" s="1"/>
  <c r="AB1319" i="1"/>
  <c r="AB1320" i="1"/>
  <c r="AB1321" i="1"/>
  <c r="AC1321" i="1" s="1"/>
  <c r="AB1322" i="1"/>
  <c r="AB1323" i="1"/>
  <c r="AB1324" i="1"/>
  <c r="AB1325" i="1"/>
  <c r="AC1325" i="1" s="1"/>
  <c r="AB1326" i="1"/>
  <c r="AC1326" i="1" s="1"/>
  <c r="AB1327" i="1"/>
  <c r="AB1328" i="1"/>
  <c r="AB1329" i="1"/>
  <c r="AC1329" i="1" s="1"/>
  <c r="AB1330" i="1"/>
  <c r="AC1330" i="1" s="1"/>
  <c r="AB1331" i="1"/>
  <c r="AB1332" i="1"/>
  <c r="AB1333" i="1"/>
  <c r="AB1334" i="1"/>
  <c r="AC1334" i="1" s="1"/>
  <c r="AB1335" i="1"/>
  <c r="AB1336" i="1"/>
  <c r="AB1337" i="1"/>
  <c r="AC1337" i="1" s="1"/>
  <c r="AB1338" i="1"/>
  <c r="AC1338" i="1" s="1"/>
  <c r="AB1339" i="1"/>
  <c r="AB1340" i="1"/>
  <c r="AB1341" i="1"/>
  <c r="AC1341" i="1" s="1"/>
  <c r="AB1342" i="1"/>
  <c r="AC1342" i="1" s="1"/>
  <c r="AB1343" i="1"/>
  <c r="AB1344" i="1"/>
  <c r="AB1345" i="1"/>
  <c r="AC1345" i="1" s="1"/>
  <c r="AB1346" i="1"/>
  <c r="AC1346" i="1" s="1"/>
  <c r="AB1347" i="1"/>
  <c r="AB1348" i="1"/>
  <c r="AB1349" i="1"/>
  <c r="AC1349" i="1" s="1"/>
  <c r="AB1350" i="1"/>
  <c r="AC1350" i="1" s="1"/>
  <c r="AB1351" i="1"/>
  <c r="AB1352" i="1"/>
  <c r="AB1353" i="1"/>
  <c r="AC1353" i="1" s="1"/>
  <c r="AB1354" i="1"/>
  <c r="AC1354" i="1" s="1"/>
  <c r="AB1355" i="1"/>
  <c r="AB1356" i="1"/>
  <c r="AB1357" i="1"/>
  <c r="AK1357" i="1" s="1"/>
  <c r="AL1357" i="1" s="1"/>
  <c r="AB1358" i="1"/>
  <c r="AC1358" i="1" s="1"/>
  <c r="AB1359" i="1"/>
  <c r="AB1360" i="1"/>
  <c r="AB1361" i="1"/>
  <c r="AB1362" i="1"/>
  <c r="AK1362" i="1" s="1"/>
  <c r="AB1363" i="1"/>
  <c r="AB1364" i="1"/>
  <c r="AB1365" i="1"/>
  <c r="AK1365" i="1" s="1"/>
  <c r="AM1365" i="1" s="1"/>
  <c r="AB1366" i="1"/>
  <c r="AB1367" i="1"/>
  <c r="AB1368" i="1"/>
  <c r="AB1369" i="1"/>
  <c r="AB1370" i="1"/>
  <c r="AK1370" i="1" s="1"/>
  <c r="AB1371" i="1"/>
  <c r="AB1372" i="1"/>
  <c r="AB1373" i="1"/>
  <c r="AK1373" i="1" s="1"/>
  <c r="AM1373" i="1" s="1"/>
  <c r="AB1374" i="1"/>
  <c r="AK1374" i="1" s="1"/>
  <c r="AM1374" i="1" s="1"/>
  <c r="AB1375" i="1"/>
  <c r="AB1376" i="1"/>
  <c r="AB1377" i="1"/>
  <c r="AK1377" i="1" s="1"/>
  <c r="AM1377" i="1" s="1"/>
  <c r="AB1378" i="1"/>
  <c r="AK1378" i="1" s="1"/>
  <c r="AB1379" i="1"/>
  <c r="AB1380" i="1"/>
  <c r="AB1381" i="1"/>
  <c r="AB1382" i="1"/>
  <c r="AB1383" i="1"/>
  <c r="AB1384" i="1"/>
  <c r="AB1385" i="1"/>
  <c r="AK1385" i="1" s="1"/>
  <c r="AM1385" i="1" s="1"/>
  <c r="AB1386" i="1"/>
  <c r="AB1387" i="1"/>
  <c r="AB1388" i="1"/>
  <c r="AB1389" i="1"/>
  <c r="AB1390" i="1"/>
  <c r="AC1390" i="1" s="1"/>
  <c r="AB1391" i="1"/>
  <c r="AB1392" i="1"/>
  <c r="AB1393" i="1"/>
  <c r="AB1394" i="1"/>
  <c r="AC1394" i="1" s="1"/>
  <c r="AB1395" i="1"/>
  <c r="AB1396" i="1"/>
  <c r="AB1397" i="1"/>
  <c r="AB1398" i="1"/>
  <c r="AB1399" i="1"/>
  <c r="AB1400" i="1"/>
  <c r="AB1401" i="1"/>
  <c r="AK1401" i="1" s="1"/>
  <c r="AL1401" i="1" s="1"/>
  <c r="AB1402" i="1"/>
  <c r="AK1402" i="1" s="1"/>
  <c r="AB1403" i="1"/>
  <c r="AB1404" i="1"/>
  <c r="AB1405" i="1"/>
  <c r="AB1406" i="1"/>
  <c r="AB1407" i="1"/>
  <c r="AB1408" i="1"/>
  <c r="AB1409" i="1"/>
  <c r="AC1409" i="1" s="1"/>
  <c r="AB1410" i="1"/>
  <c r="AK1410" i="1" s="1"/>
  <c r="AM1410" i="1" s="1"/>
  <c r="AB1411" i="1"/>
  <c r="AB1412" i="1"/>
  <c r="AB1413" i="1"/>
  <c r="AC1413" i="1" s="1"/>
  <c r="AB1414" i="1"/>
  <c r="AB1415" i="1"/>
  <c r="AB1416" i="1"/>
  <c r="AB1417" i="1"/>
  <c r="AC1417" i="1" s="1"/>
  <c r="AB1418" i="1"/>
  <c r="AK1418" i="1" s="1"/>
  <c r="AM1418" i="1" s="1"/>
  <c r="AB1419" i="1"/>
  <c r="AB1420" i="1"/>
  <c r="AB1421" i="1"/>
  <c r="AC1421" i="1" s="1"/>
  <c r="AB1422" i="1"/>
  <c r="AB1423" i="1"/>
  <c r="AB1424" i="1"/>
  <c r="AB1425" i="1"/>
  <c r="AC1425" i="1" s="1"/>
  <c r="AB1426" i="1"/>
  <c r="AK1426" i="1" s="1"/>
  <c r="AM1426" i="1" s="1"/>
  <c r="AB1427" i="1"/>
  <c r="AB1428" i="1"/>
  <c r="AB1429" i="1"/>
  <c r="AK1429" i="1" s="1"/>
  <c r="AB1430" i="1"/>
  <c r="AK1430" i="1" s="1"/>
  <c r="AL1430" i="1" s="1"/>
  <c r="AE1430" i="1"/>
  <c r="AD1430" i="1"/>
  <c r="M1430" i="1"/>
  <c r="H1430" i="1"/>
  <c r="AE1429" i="1"/>
  <c r="AD1429" i="1"/>
  <c r="M1429" i="1"/>
  <c r="H1429" i="1"/>
  <c r="AE1428" i="1"/>
  <c r="AD1428" i="1"/>
  <c r="AK1428" i="1"/>
  <c r="AM1428" i="1" s="1"/>
  <c r="M1428" i="1"/>
  <c r="H1428" i="1"/>
  <c r="AE1427" i="1"/>
  <c r="AD1427" i="1"/>
  <c r="AC1427" i="1"/>
  <c r="M1427" i="1"/>
  <c r="H1427" i="1"/>
  <c r="AE1426" i="1"/>
  <c r="AD1426" i="1"/>
  <c r="M1426" i="1"/>
  <c r="H1426" i="1"/>
  <c r="AE1425" i="1"/>
  <c r="AD1425" i="1"/>
  <c r="M1425" i="1"/>
  <c r="H1425" i="1"/>
  <c r="AE1424" i="1"/>
  <c r="AD1424" i="1"/>
  <c r="M1424" i="1"/>
  <c r="H1424" i="1"/>
  <c r="AE1423" i="1"/>
  <c r="AD1423" i="1"/>
  <c r="AK1423" i="1"/>
  <c r="M1423" i="1"/>
  <c r="H1423" i="1"/>
  <c r="AE1422" i="1"/>
  <c r="AD1422" i="1"/>
  <c r="M1422" i="1"/>
  <c r="H1422" i="1"/>
  <c r="AE1421" i="1"/>
  <c r="AD1421" i="1"/>
  <c r="M1421" i="1"/>
  <c r="H1421" i="1"/>
  <c r="AE1420" i="1"/>
  <c r="AD1420" i="1"/>
  <c r="AK1420" i="1"/>
  <c r="AL1420" i="1" s="1"/>
  <c r="M1420" i="1"/>
  <c r="H1420" i="1"/>
  <c r="AE1419" i="1"/>
  <c r="AD1419" i="1"/>
  <c r="AC1419" i="1"/>
  <c r="M1419" i="1"/>
  <c r="H1419" i="1"/>
  <c r="AE1418" i="1"/>
  <c r="AD1418" i="1"/>
  <c r="M1418" i="1"/>
  <c r="H1418" i="1"/>
  <c r="AE1417" i="1"/>
  <c r="AD1417" i="1"/>
  <c r="M1417" i="1"/>
  <c r="H1417" i="1"/>
  <c r="AE1416" i="1"/>
  <c r="AD1416" i="1"/>
  <c r="AK1416" i="1"/>
  <c r="AL1416" i="1" s="1"/>
  <c r="M1416" i="1"/>
  <c r="H1416" i="1"/>
  <c r="AE1415" i="1"/>
  <c r="AD1415" i="1"/>
  <c r="M1415" i="1"/>
  <c r="H1415" i="1"/>
  <c r="AE1414" i="1"/>
  <c r="AD1414" i="1"/>
  <c r="M1414" i="1"/>
  <c r="H1414" i="1"/>
  <c r="AE1413" i="1"/>
  <c r="AD1413" i="1"/>
  <c r="M1413" i="1"/>
  <c r="H1413" i="1"/>
  <c r="AE1412" i="1"/>
  <c r="AD1412" i="1"/>
  <c r="AK1412" i="1"/>
  <c r="AL1412" i="1" s="1"/>
  <c r="M1412" i="1"/>
  <c r="H1412" i="1"/>
  <c r="AE1411" i="1"/>
  <c r="AD1411" i="1"/>
  <c r="M1411" i="1"/>
  <c r="H1411" i="1"/>
  <c r="AE1410" i="1"/>
  <c r="AD1410" i="1"/>
  <c r="M1410" i="1"/>
  <c r="H1410" i="1"/>
  <c r="AE1409" i="1"/>
  <c r="AD1409" i="1"/>
  <c r="M1409" i="1"/>
  <c r="H1409" i="1"/>
  <c r="AE1408" i="1"/>
  <c r="AD1408" i="1"/>
  <c r="M1408" i="1"/>
  <c r="H1408" i="1"/>
  <c r="AE1407" i="1"/>
  <c r="AD1407" i="1"/>
  <c r="AK1407" i="1"/>
  <c r="M1407" i="1"/>
  <c r="H1407" i="1"/>
  <c r="AE1406" i="1"/>
  <c r="AD1406" i="1"/>
  <c r="M1406" i="1"/>
  <c r="H1406" i="1"/>
  <c r="AE1405" i="1"/>
  <c r="AD1405" i="1"/>
  <c r="AC1405" i="1"/>
  <c r="M1405" i="1"/>
  <c r="H1405" i="1"/>
  <c r="AE1404" i="1"/>
  <c r="AD1404" i="1"/>
  <c r="AK1404" i="1"/>
  <c r="AL1404" i="1" s="1"/>
  <c r="M1404" i="1"/>
  <c r="H1404" i="1"/>
  <c r="AE1403" i="1"/>
  <c r="AD1403" i="1"/>
  <c r="AK1403" i="1"/>
  <c r="AM1403" i="1" s="1"/>
  <c r="M1403" i="1"/>
  <c r="H1403" i="1"/>
  <c r="AE1402" i="1"/>
  <c r="AD1402" i="1"/>
  <c r="M1402" i="1"/>
  <c r="H1402" i="1"/>
  <c r="AE1401" i="1"/>
  <c r="AD1401" i="1"/>
  <c r="M1401" i="1"/>
  <c r="H1401" i="1"/>
  <c r="AE1400" i="1"/>
  <c r="AD1400" i="1"/>
  <c r="M1400" i="1"/>
  <c r="H1400" i="1"/>
  <c r="AE1399" i="1"/>
  <c r="AD1399" i="1"/>
  <c r="M1399" i="1"/>
  <c r="H1399" i="1"/>
  <c r="AE1398" i="1"/>
  <c r="AD1398" i="1"/>
  <c r="M1398" i="1"/>
  <c r="H1398" i="1"/>
  <c r="AE1397" i="1"/>
  <c r="AD1397" i="1"/>
  <c r="M1397" i="1"/>
  <c r="H1397" i="1"/>
  <c r="AE1396" i="1"/>
  <c r="AD1396" i="1"/>
  <c r="M1396" i="1"/>
  <c r="H1396" i="1"/>
  <c r="AE1395" i="1"/>
  <c r="AD1395" i="1"/>
  <c r="M1395" i="1"/>
  <c r="H1395" i="1"/>
  <c r="AE1394" i="1"/>
  <c r="AD1394" i="1"/>
  <c r="M1394" i="1"/>
  <c r="H1394" i="1"/>
  <c r="AE1393" i="1"/>
  <c r="AD1393" i="1"/>
  <c r="M1393" i="1"/>
  <c r="H1393" i="1"/>
  <c r="AE1392" i="1"/>
  <c r="AD1392" i="1"/>
  <c r="AC1392" i="1"/>
  <c r="M1392" i="1"/>
  <c r="H1392" i="1"/>
  <c r="AE1391" i="1"/>
  <c r="AD1391" i="1"/>
  <c r="M1391" i="1"/>
  <c r="H1391" i="1"/>
  <c r="AE1390" i="1"/>
  <c r="AD1390" i="1"/>
  <c r="M1390" i="1"/>
  <c r="H1390" i="1"/>
  <c r="AE1389" i="1"/>
  <c r="AD1389" i="1"/>
  <c r="M1389" i="1"/>
  <c r="H1389" i="1"/>
  <c r="AE1388" i="1"/>
  <c r="AD1388" i="1"/>
  <c r="M1388" i="1"/>
  <c r="H1388" i="1"/>
  <c r="AE1387" i="1"/>
  <c r="AD1387" i="1"/>
  <c r="AK1387" i="1"/>
  <c r="M1387" i="1"/>
  <c r="H1387" i="1"/>
  <c r="AE1386" i="1"/>
  <c r="AD1386" i="1"/>
  <c r="M1386" i="1"/>
  <c r="H1386" i="1"/>
  <c r="AE1385" i="1"/>
  <c r="AD1385" i="1"/>
  <c r="M1385" i="1"/>
  <c r="H1385" i="1"/>
  <c r="AE1384" i="1"/>
  <c r="AD1384" i="1"/>
  <c r="AK1384" i="1"/>
  <c r="M1384" i="1"/>
  <c r="H1384" i="1"/>
  <c r="AE1383" i="1"/>
  <c r="AD1383" i="1"/>
  <c r="AK1383" i="1"/>
  <c r="AM1383" i="1" s="1"/>
  <c r="M1383" i="1"/>
  <c r="H1383" i="1"/>
  <c r="AE1382" i="1"/>
  <c r="AD1382" i="1"/>
  <c r="M1382" i="1"/>
  <c r="H1382" i="1"/>
  <c r="AE1381" i="1"/>
  <c r="AD1381" i="1"/>
  <c r="M1381" i="1"/>
  <c r="H1381" i="1"/>
  <c r="AE1380" i="1"/>
  <c r="AD1380" i="1"/>
  <c r="AC1380" i="1"/>
  <c r="M1380" i="1"/>
  <c r="H1380" i="1"/>
  <c r="AE1379" i="1"/>
  <c r="AD1379" i="1"/>
  <c r="AK1379" i="1"/>
  <c r="AM1379" i="1" s="1"/>
  <c r="M1379" i="1"/>
  <c r="H1379" i="1"/>
  <c r="AE1378" i="1"/>
  <c r="AD1378" i="1"/>
  <c r="M1378" i="1"/>
  <c r="H1378" i="1"/>
  <c r="AE1377" i="1"/>
  <c r="AD1377" i="1"/>
  <c r="M1377" i="1"/>
  <c r="H1377" i="1"/>
  <c r="AE1376" i="1"/>
  <c r="AD1376" i="1"/>
  <c r="AC1376" i="1"/>
  <c r="M1376" i="1"/>
  <c r="H1376" i="1"/>
  <c r="AE1375" i="1"/>
  <c r="AD1375" i="1"/>
  <c r="AK1375" i="1"/>
  <c r="M1375" i="1"/>
  <c r="H1375" i="1"/>
  <c r="AE1374" i="1"/>
  <c r="AD1374" i="1"/>
  <c r="M1374" i="1"/>
  <c r="H1374" i="1"/>
  <c r="AE1373" i="1"/>
  <c r="AD1373" i="1"/>
  <c r="M1373" i="1"/>
  <c r="H1373" i="1"/>
  <c r="AE1372" i="1"/>
  <c r="AD1372" i="1"/>
  <c r="M1372" i="1"/>
  <c r="H1372" i="1"/>
  <c r="AE1371" i="1"/>
  <c r="AD1371" i="1"/>
  <c r="M1371" i="1"/>
  <c r="H1371" i="1"/>
  <c r="AE1370" i="1"/>
  <c r="AD1370" i="1"/>
  <c r="M1370" i="1"/>
  <c r="H1370" i="1"/>
  <c r="AE1369" i="1"/>
  <c r="AD1369" i="1"/>
  <c r="M1369" i="1"/>
  <c r="H1369" i="1"/>
  <c r="AE1368" i="1"/>
  <c r="AD1368" i="1"/>
  <c r="AC1368" i="1"/>
  <c r="M1368" i="1"/>
  <c r="H1368" i="1"/>
  <c r="AE1367" i="1"/>
  <c r="AD1367" i="1"/>
  <c r="M1367" i="1"/>
  <c r="H1367" i="1"/>
  <c r="AE1366" i="1"/>
  <c r="AD1366" i="1"/>
  <c r="M1366" i="1"/>
  <c r="H1366" i="1"/>
  <c r="AE1365" i="1"/>
  <c r="AD1365" i="1"/>
  <c r="M1365" i="1"/>
  <c r="H1365" i="1"/>
  <c r="AE1364" i="1"/>
  <c r="AD1364" i="1"/>
  <c r="M1364" i="1"/>
  <c r="H1364" i="1"/>
  <c r="AE1363" i="1"/>
  <c r="AD1363" i="1"/>
  <c r="M1363" i="1"/>
  <c r="H1363" i="1"/>
  <c r="AE1362" i="1"/>
  <c r="AD1362" i="1"/>
  <c r="M1362" i="1"/>
  <c r="H1362" i="1"/>
  <c r="AE1361" i="1"/>
  <c r="AD1361" i="1"/>
  <c r="AK1361" i="1"/>
  <c r="AM1361" i="1" s="1"/>
  <c r="M1361" i="1"/>
  <c r="H1361" i="1"/>
  <c r="AE1360" i="1"/>
  <c r="AD1360" i="1"/>
  <c r="AC1360" i="1"/>
  <c r="M1360" i="1"/>
  <c r="H1360" i="1"/>
  <c r="AE1359" i="1"/>
  <c r="AD1359" i="1"/>
  <c r="M1359" i="1"/>
  <c r="H1359" i="1"/>
  <c r="AE1358" i="1"/>
  <c r="AD1358" i="1"/>
  <c r="M1358" i="1"/>
  <c r="H1358" i="1"/>
  <c r="AE1357" i="1"/>
  <c r="AD1357" i="1"/>
  <c r="M1357" i="1"/>
  <c r="H1357" i="1"/>
  <c r="AE1356" i="1"/>
  <c r="AD1356" i="1"/>
  <c r="AC1356" i="1"/>
  <c r="M1356" i="1"/>
  <c r="H1356" i="1"/>
  <c r="AE1355" i="1"/>
  <c r="AD1355" i="1"/>
  <c r="M1355" i="1"/>
  <c r="H1355" i="1"/>
  <c r="AE1354" i="1"/>
  <c r="AD1354" i="1"/>
  <c r="M1354" i="1"/>
  <c r="H1354" i="1"/>
  <c r="AE1353" i="1"/>
  <c r="AD1353" i="1"/>
  <c r="M1353" i="1"/>
  <c r="H1353" i="1"/>
  <c r="AE1352" i="1"/>
  <c r="AD1352" i="1"/>
  <c r="AC1352" i="1"/>
  <c r="M1352" i="1"/>
  <c r="H1352" i="1"/>
  <c r="AE1351" i="1"/>
  <c r="AD1351" i="1"/>
  <c r="AC1351" i="1"/>
  <c r="M1351" i="1"/>
  <c r="H1351" i="1"/>
  <c r="AE1350" i="1"/>
  <c r="AD1350" i="1"/>
  <c r="M1350" i="1"/>
  <c r="H1350" i="1"/>
  <c r="AE1349" i="1"/>
  <c r="AD1349" i="1"/>
  <c r="M1349" i="1"/>
  <c r="H1349" i="1"/>
  <c r="AE1348" i="1"/>
  <c r="AD1348" i="1"/>
  <c r="AC1348" i="1"/>
  <c r="M1348" i="1"/>
  <c r="H1348" i="1"/>
  <c r="AE1347" i="1"/>
  <c r="AD1347" i="1"/>
  <c r="AC1347" i="1"/>
  <c r="M1347" i="1"/>
  <c r="H1347" i="1"/>
  <c r="AE1346" i="1"/>
  <c r="AD1346" i="1"/>
  <c r="M1346" i="1"/>
  <c r="H1346" i="1"/>
  <c r="AE1345" i="1"/>
  <c r="AD1345" i="1"/>
  <c r="M1345" i="1"/>
  <c r="H1345" i="1"/>
  <c r="AE1344" i="1"/>
  <c r="AD1344" i="1"/>
  <c r="AC1344" i="1"/>
  <c r="M1344" i="1"/>
  <c r="H1344" i="1"/>
  <c r="AE1343" i="1"/>
  <c r="AD1343" i="1"/>
  <c r="AC1343" i="1"/>
  <c r="M1343" i="1"/>
  <c r="H1343" i="1"/>
  <c r="AE1342" i="1"/>
  <c r="AD1342" i="1"/>
  <c r="M1342" i="1"/>
  <c r="H1342" i="1"/>
  <c r="AE1341" i="1"/>
  <c r="AD1341" i="1"/>
  <c r="M1341" i="1"/>
  <c r="H1341" i="1"/>
  <c r="AE1340" i="1"/>
  <c r="AD1340" i="1"/>
  <c r="AC1340" i="1"/>
  <c r="M1340" i="1"/>
  <c r="H1340" i="1"/>
  <c r="AE1339" i="1"/>
  <c r="AD1339" i="1"/>
  <c r="AC1339" i="1"/>
  <c r="M1339" i="1"/>
  <c r="H1339" i="1"/>
  <c r="AE1338" i="1"/>
  <c r="AD1338" i="1"/>
  <c r="M1338" i="1"/>
  <c r="H1338" i="1"/>
  <c r="AE1337" i="1"/>
  <c r="AD1337" i="1"/>
  <c r="M1337" i="1"/>
  <c r="H1337" i="1"/>
  <c r="AE1336" i="1"/>
  <c r="AD1336" i="1"/>
  <c r="AC1336" i="1"/>
  <c r="M1336" i="1"/>
  <c r="H1336" i="1"/>
  <c r="AE1335" i="1"/>
  <c r="AD1335" i="1"/>
  <c r="AC1335" i="1"/>
  <c r="M1335" i="1"/>
  <c r="H1335" i="1"/>
  <c r="AE1334" i="1"/>
  <c r="AD1334" i="1"/>
  <c r="M1334" i="1"/>
  <c r="H1334" i="1"/>
  <c r="AE1333" i="1"/>
  <c r="AD1333" i="1"/>
  <c r="M1333" i="1"/>
  <c r="H1333" i="1"/>
  <c r="AE1332" i="1"/>
  <c r="AD1332" i="1"/>
  <c r="AC1332" i="1"/>
  <c r="M1332" i="1"/>
  <c r="H1332" i="1"/>
  <c r="AE1331" i="1"/>
  <c r="AD1331" i="1"/>
  <c r="M1331" i="1"/>
  <c r="H1331" i="1"/>
  <c r="AE1330" i="1"/>
  <c r="AD1330" i="1"/>
  <c r="M1330" i="1"/>
  <c r="H1330" i="1"/>
  <c r="AE1329" i="1"/>
  <c r="AD1329" i="1"/>
  <c r="M1329" i="1"/>
  <c r="H1329" i="1"/>
  <c r="AE1328" i="1"/>
  <c r="AD1328" i="1"/>
  <c r="AC1328" i="1"/>
  <c r="M1328" i="1"/>
  <c r="H1328" i="1"/>
  <c r="AE1327" i="1"/>
  <c r="AD1327" i="1"/>
  <c r="AC1327" i="1"/>
  <c r="M1327" i="1"/>
  <c r="H1327" i="1"/>
  <c r="AE1326" i="1"/>
  <c r="AD1326" i="1"/>
  <c r="M1326" i="1"/>
  <c r="H1326" i="1"/>
  <c r="AE1325" i="1"/>
  <c r="AD1325" i="1"/>
  <c r="M1325" i="1"/>
  <c r="H1325" i="1"/>
  <c r="AE1324" i="1"/>
  <c r="AD1324" i="1"/>
  <c r="AC1324" i="1"/>
  <c r="M1324" i="1"/>
  <c r="H1324" i="1"/>
  <c r="AE1323" i="1"/>
  <c r="AD1323" i="1"/>
  <c r="AC1323" i="1"/>
  <c r="M1323" i="1"/>
  <c r="H1323" i="1"/>
  <c r="AE1322" i="1"/>
  <c r="AD1322" i="1"/>
  <c r="M1322" i="1"/>
  <c r="H1322" i="1"/>
  <c r="AE1321" i="1"/>
  <c r="AD1321" i="1"/>
  <c r="M1321" i="1"/>
  <c r="H1321" i="1"/>
  <c r="AE1320" i="1"/>
  <c r="AD1320" i="1"/>
  <c r="AC1320" i="1"/>
  <c r="M1320" i="1"/>
  <c r="H1320" i="1"/>
  <c r="AE1319" i="1"/>
  <c r="AD1319" i="1"/>
  <c r="AC1319" i="1"/>
  <c r="M1319" i="1"/>
  <c r="H1319" i="1"/>
  <c r="AE1318" i="1"/>
  <c r="AD1318" i="1"/>
  <c r="M1318" i="1"/>
  <c r="H1318" i="1"/>
  <c r="AE1317" i="1"/>
  <c r="AD1317" i="1"/>
  <c r="AC1317" i="1"/>
  <c r="M1317" i="1"/>
  <c r="H1317" i="1"/>
  <c r="AE1316" i="1"/>
  <c r="AD1316" i="1"/>
  <c r="AC1316" i="1"/>
  <c r="M1316" i="1"/>
  <c r="H1316" i="1"/>
  <c r="AE1315" i="1"/>
  <c r="AD1315" i="1"/>
  <c r="AC1315" i="1"/>
  <c r="M1315" i="1"/>
  <c r="H1315" i="1"/>
  <c r="AE1314" i="1"/>
  <c r="AD1314" i="1"/>
  <c r="M1314" i="1"/>
  <c r="H1314" i="1"/>
  <c r="AE1313" i="1"/>
  <c r="AD1313" i="1"/>
  <c r="M1313" i="1"/>
  <c r="H1313" i="1"/>
  <c r="AE1312" i="1"/>
  <c r="AD1312" i="1"/>
  <c r="AC1312" i="1"/>
  <c r="M1312" i="1"/>
  <c r="H1312" i="1"/>
  <c r="AE1311" i="1"/>
  <c r="AD1311" i="1"/>
  <c r="AC1311" i="1"/>
  <c r="M1311" i="1"/>
  <c r="H1311" i="1"/>
  <c r="AE1310" i="1"/>
  <c r="AD1310" i="1"/>
  <c r="M1310" i="1"/>
  <c r="H1310" i="1"/>
  <c r="AE1309" i="1"/>
  <c r="AD1309" i="1"/>
  <c r="M1309" i="1"/>
  <c r="H1309" i="1"/>
  <c r="AE1308" i="1"/>
  <c r="AD1308" i="1"/>
  <c r="AC1308" i="1"/>
  <c r="M1308" i="1"/>
  <c r="H1308" i="1"/>
  <c r="AE1307" i="1"/>
  <c r="AD1307" i="1"/>
  <c r="M1307" i="1"/>
  <c r="H1307" i="1"/>
  <c r="AE1306" i="1"/>
  <c r="AD1306" i="1"/>
  <c r="M1306" i="1"/>
  <c r="H1306" i="1"/>
  <c r="AE1305" i="1"/>
  <c r="AD1305" i="1"/>
  <c r="M1305" i="1"/>
  <c r="H1305" i="1"/>
  <c r="AE1304" i="1"/>
  <c r="AD1304" i="1"/>
  <c r="AC1304" i="1"/>
  <c r="M1304" i="1"/>
  <c r="H1304" i="1"/>
  <c r="AE1303" i="1"/>
  <c r="AD1303" i="1"/>
  <c r="AC1303" i="1"/>
  <c r="M1303" i="1"/>
  <c r="H1303" i="1"/>
  <c r="AE1302" i="1"/>
  <c r="AD1302" i="1"/>
  <c r="M1302" i="1"/>
  <c r="H1302" i="1"/>
  <c r="AE1301" i="1"/>
  <c r="AD1301" i="1"/>
  <c r="M1301" i="1"/>
  <c r="H1301" i="1"/>
  <c r="AE1300" i="1"/>
  <c r="AD1300" i="1"/>
  <c r="AC1300" i="1"/>
  <c r="M1300" i="1"/>
  <c r="H1300" i="1"/>
  <c r="AE1299" i="1"/>
  <c r="AD1299" i="1"/>
  <c r="M1299" i="1"/>
  <c r="H1299" i="1"/>
  <c r="AE1298" i="1"/>
  <c r="AD1298" i="1"/>
  <c r="M1298" i="1"/>
  <c r="H1298" i="1"/>
  <c r="AE1297" i="1"/>
  <c r="AD1297" i="1"/>
  <c r="M1297" i="1"/>
  <c r="H1297" i="1"/>
  <c r="AE1296" i="1"/>
  <c r="AD1296" i="1"/>
  <c r="AC1296" i="1"/>
  <c r="M1296" i="1"/>
  <c r="H1296" i="1"/>
  <c r="AE1295" i="1"/>
  <c r="AD1295" i="1"/>
  <c r="M1295" i="1"/>
  <c r="H1295" i="1"/>
  <c r="AE1294" i="1"/>
  <c r="AD1294" i="1"/>
  <c r="M1294" i="1"/>
  <c r="H1294" i="1"/>
  <c r="AE1293" i="1"/>
  <c r="AD1293" i="1"/>
  <c r="M1293" i="1"/>
  <c r="H1293" i="1"/>
  <c r="AE1292" i="1"/>
  <c r="AD1292" i="1"/>
  <c r="AC1292" i="1"/>
  <c r="M1292" i="1"/>
  <c r="H1292" i="1"/>
  <c r="AE1291" i="1"/>
  <c r="AD1291" i="1"/>
  <c r="M1291" i="1"/>
  <c r="H1291" i="1"/>
  <c r="AE1290" i="1"/>
  <c r="AD1290" i="1"/>
  <c r="M1290" i="1"/>
  <c r="H1290" i="1"/>
  <c r="AE1289" i="1"/>
  <c r="AD1289" i="1"/>
  <c r="M1289" i="1"/>
  <c r="H1289" i="1"/>
  <c r="AE1288" i="1"/>
  <c r="AD1288" i="1"/>
  <c r="AK1288" i="1"/>
  <c r="AL1288" i="1" s="1"/>
  <c r="M1288" i="1"/>
  <c r="H1288" i="1"/>
  <c r="AE1287" i="1"/>
  <c r="AD1287" i="1"/>
  <c r="AK1287" i="1"/>
  <c r="M1287" i="1"/>
  <c r="H1287" i="1"/>
  <c r="AE1286" i="1"/>
  <c r="AD1286" i="1"/>
  <c r="M1286" i="1"/>
  <c r="H1286" i="1"/>
  <c r="AE1285" i="1"/>
  <c r="AD1285" i="1"/>
  <c r="M1285" i="1"/>
  <c r="H1285" i="1"/>
  <c r="AE1284" i="1"/>
  <c r="AD1284" i="1"/>
  <c r="AC1284" i="1"/>
  <c r="M1284" i="1"/>
  <c r="H1284" i="1"/>
  <c r="AE1283" i="1"/>
  <c r="AD1283" i="1"/>
  <c r="AC1283" i="1"/>
  <c r="M1283" i="1"/>
  <c r="H1283" i="1"/>
  <c r="AE1282" i="1"/>
  <c r="AD1282" i="1"/>
  <c r="M1282" i="1"/>
  <c r="H1282" i="1"/>
  <c r="AE1281" i="1"/>
  <c r="AD1281" i="1"/>
  <c r="M1281" i="1"/>
  <c r="H1281" i="1"/>
  <c r="AE1280" i="1"/>
  <c r="AD1280" i="1"/>
  <c r="AC1280" i="1"/>
  <c r="M1280" i="1"/>
  <c r="H1280" i="1"/>
  <c r="AE1279" i="1"/>
  <c r="AD1279" i="1"/>
  <c r="AC1279" i="1"/>
  <c r="M1279" i="1"/>
  <c r="H1279" i="1"/>
  <c r="AE1278" i="1"/>
  <c r="AD1278" i="1"/>
  <c r="M1278" i="1"/>
  <c r="H1278" i="1"/>
  <c r="AE1277" i="1"/>
  <c r="AD1277" i="1"/>
  <c r="M1277" i="1"/>
  <c r="H1277" i="1"/>
  <c r="AE1276" i="1"/>
  <c r="AD1276" i="1"/>
  <c r="AC1276" i="1"/>
  <c r="M1276" i="1"/>
  <c r="H1276" i="1"/>
  <c r="AE1275" i="1"/>
  <c r="AD1275" i="1"/>
  <c r="AC1275" i="1"/>
  <c r="M1275" i="1"/>
  <c r="H1275" i="1"/>
  <c r="AE1274" i="1"/>
  <c r="AD1274" i="1"/>
  <c r="M1274" i="1"/>
  <c r="H1274" i="1"/>
  <c r="AE1273" i="1"/>
  <c r="AD1273" i="1"/>
  <c r="M1273" i="1"/>
  <c r="H1273" i="1"/>
  <c r="AE1272" i="1"/>
  <c r="AD1272" i="1"/>
  <c r="M1272" i="1"/>
  <c r="H1272" i="1"/>
  <c r="AE1271" i="1"/>
  <c r="AD1271" i="1"/>
  <c r="AC1271" i="1"/>
  <c r="M1271" i="1"/>
  <c r="H1271" i="1"/>
  <c r="AE1270" i="1"/>
  <c r="AD1270" i="1"/>
  <c r="M1270" i="1"/>
  <c r="H1270" i="1"/>
  <c r="AE1269" i="1"/>
  <c r="AD1269" i="1"/>
  <c r="M1269" i="1"/>
  <c r="H1269" i="1"/>
  <c r="AE1268" i="1"/>
  <c r="AD1268" i="1"/>
  <c r="M1268" i="1"/>
  <c r="H1268" i="1"/>
  <c r="AE1267" i="1"/>
  <c r="AD1267" i="1"/>
  <c r="M1267" i="1"/>
  <c r="H1267" i="1"/>
  <c r="AE1266" i="1"/>
  <c r="AD1266" i="1"/>
  <c r="M1266" i="1"/>
  <c r="H1266" i="1"/>
  <c r="AE1265" i="1"/>
  <c r="AD1265" i="1"/>
  <c r="M1265" i="1"/>
  <c r="H1265" i="1"/>
  <c r="AE1264" i="1"/>
  <c r="AD1264" i="1"/>
  <c r="M1264" i="1"/>
  <c r="H1264" i="1"/>
  <c r="AE1263" i="1"/>
  <c r="AD1263" i="1"/>
  <c r="AC1263" i="1"/>
  <c r="M1263" i="1"/>
  <c r="H1263" i="1"/>
  <c r="AE1262" i="1"/>
  <c r="AD1262" i="1"/>
  <c r="M1262" i="1"/>
  <c r="H1262" i="1"/>
  <c r="AE1261" i="1"/>
  <c r="AD1261" i="1"/>
  <c r="M1261" i="1"/>
  <c r="H1261" i="1"/>
  <c r="AE1260" i="1"/>
  <c r="AD1260" i="1"/>
  <c r="M1260" i="1"/>
  <c r="H1260" i="1"/>
  <c r="AE1259" i="1"/>
  <c r="AD1259" i="1"/>
  <c r="AC1259" i="1"/>
  <c r="M1259" i="1"/>
  <c r="H1259" i="1"/>
  <c r="AE1258" i="1"/>
  <c r="AD1258" i="1"/>
  <c r="M1258" i="1"/>
  <c r="H1258" i="1"/>
  <c r="AE1257" i="1"/>
  <c r="AD1257" i="1"/>
  <c r="M1257" i="1"/>
  <c r="H1257" i="1"/>
  <c r="AE1256" i="1"/>
  <c r="AD1256" i="1"/>
  <c r="AC1256" i="1"/>
  <c r="M1256" i="1"/>
  <c r="H1256" i="1"/>
  <c r="AE1255" i="1"/>
  <c r="AD1255" i="1"/>
  <c r="AC1255" i="1"/>
  <c r="M1255" i="1"/>
  <c r="H1255" i="1"/>
  <c r="AE1254" i="1"/>
  <c r="AD1254" i="1"/>
  <c r="M1254" i="1"/>
  <c r="H1254" i="1"/>
  <c r="AE1253" i="1"/>
  <c r="AD1253" i="1"/>
  <c r="M1253" i="1"/>
  <c r="H1253" i="1"/>
  <c r="AE1252" i="1"/>
  <c r="AD1252" i="1"/>
  <c r="M1252" i="1"/>
  <c r="H1252" i="1"/>
  <c r="AE1251" i="1"/>
  <c r="AD1251" i="1"/>
  <c r="AC1251" i="1"/>
  <c r="M1251" i="1"/>
  <c r="H1251" i="1"/>
  <c r="AE1250" i="1"/>
  <c r="AD1250" i="1"/>
  <c r="M1250" i="1"/>
  <c r="H1250" i="1"/>
  <c r="AE1249" i="1"/>
  <c r="AD1249" i="1"/>
  <c r="M1249" i="1"/>
  <c r="H1249" i="1"/>
  <c r="AE1248" i="1"/>
  <c r="AD1248" i="1"/>
  <c r="AC1248" i="1"/>
  <c r="M1248" i="1"/>
  <c r="H1248" i="1"/>
  <c r="AE1247" i="1"/>
  <c r="AD1247" i="1"/>
  <c r="M1247" i="1"/>
  <c r="H1247" i="1"/>
  <c r="AE1246" i="1"/>
  <c r="AD1246" i="1"/>
  <c r="M1246" i="1"/>
  <c r="H1246" i="1"/>
  <c r="AE1245" i="1"/>
  <c r="AD1245" i="1"/>
  <c r="M1245" i="1"/>
  <c r="H1245" i="1"/>
  <c r="AE1244" i="1"/>
  <c r="AD1244" i="1"/>
  <c r="M1244" i="1"/>
  <c r="H1244" i="1"/>
  <c r="AE1243" i="1"/>
  <c r="AD1243" i="1"/>
  <c r="AC1243" i="1"/>
  <c r="M1243" i="1"/>
  <c r="H1243" i="1"/>
  <c r="AE1242" i="1"/>
  <c r="AD1242" i="1"/>
  <c r="M1242" i="1"/>
  <c r="H1242" i="1"/>
  <c r="AE1241" i="1"/>
  <c r="AD1241" i="1"/>
  <c r="M1241" i="1"/>
  <c r="H1241" i="1"/>
  <c r="AE1240" i="1"/>
  <c r="AD1240" i="1"/>
  <c r="AC1240" i="1"/>
  <c r="M1240" i="1"/>
  <c r="H1240" i="1"/>
  <c r="AE1239" i="1"/>
  <c r="AD1239" i="1"/>
  <c r="M1239" i="1"/>
  <c r="H1239" i="1"/>
  <c r="AE1238" i="1"/>
  <c r="AD1238" i="1"/>
  <c r="M1238" i="1"/>
  <c r="H1238" i="1"/>
  <c r="AE1237" i="1"/>
  <c r="AD1237" i="1"/>
  <c r="M1237" i="1"/>
  <c r="H1237" i="1"/>
  <c r="AE1236" i="1"/>
  <c r="AD1236" i="1"/>
  <c r="M1236" i="1"/>
  <c r="H1236" i="1"/>
  <c r="AE1235" i="1"/>
  <c r="AD1235" i="1"/>
  <c r="AC1235" i="1"/>
  <c r="M1235" i="1"/>
  <c r="H1235" i="1"/>
  <c r="AE1234" i="1"/>
  <c r="AD1234" i="1"/>
  <c r="M1234" i="1"/>
  <c r="H1234" i="1"/>
  <c r="AE1233" i="1"/>
  <c r="AD1233" i="1"/>
  <c r="AC1233" i="1"/>
  <c r="M1233" i="1"/>
  <c r="H1233" i="1"/>
  <c r="AE1232" i="1"/>
  <c r="AD1232" i="1"/>
  <c r="AC1232" i="1"/>
  <c r="M1232" i="1"/>
  <c r="H1232" i="1"/>
  <c r="AE1231" i="1"/>
  <c r="AD1231" i="1"/>
  <c r="AC1231" i="1"/>
  <c r="M1231" i="1"/>
  <c r="H1231" i="1"/>
  <c r="AE1230" i="1"/>
  <c r="AD1230" i="1"/>
  <c r="M1230" i="1"/>
  <c r="H1230" i="1"/>
  <c r="AE1229" i="1"/>
  <c r="AD1229" i="1"/>
  <c r="M1229" i="1"/>
  <c r="H1229" i="1"/>
  <c r="AE1228" i="1"/>
  <c r="AD1228" i="1"/>
  <c r="AK1228" i="1"/>
  <c r="AM1228" i="1" s="1"/>
  <c r="M1228" i="1"/>
  <c r="H1228" i="1"/>
  <c r="AE1227" i="1"/>
  <c r="AD1227" i="1"/>
  <c r="M1227" i="1"/>
  <c r="H1227" i="1"/>
  <c r="AE1226" i="1"/>
  <c r="AD1226" i="1"/>
  <c r="M1226" i="1"/>
  <c r="H1226" i="1"/>
  <c r="AE1225" i="1"/>
  <c r="AD1225" i="1"/>
  <c r="AK1225" i="1"/>
  <c r="M1225" i="1"/>
  <c r="H1225" i="1"/>
  <c r="AE1224" i="1"/>
  <c r="AD1224" i="1"/>
  <c r="AK1224" i="1"/>
  <c r="AM1224" i="1" s="1"/>
  <c r="M1224" i="1"/>
  <c r="H1224" i="1"/>
  <c r="AE1223" i="1"/>
  <c r="AD1223" i="1"/>
  <c r="AK1223" i="1"/>
  <c r="M1223" i="1"/>
  <c r="H1223" i="1"/>
  <c r="AE1222" i="1"/>
  <c r="AD1222" i="1"/>
  <c r="M1222" i="1"/>
  <c r="H1222" i="1"/>
  <c r="AE1221" i="1"/>
  <c r="AD1221" i="1"/>
  <c r="M1221" i="1"/>
  <c r="H1221" i="1"/>
  <c r="AE1220" i="1"/>
  <c r="AD1220" i="1"/>
  <c r="AK1220" i="1"/>
  <c r="AM1220" i="1" s="1"/>
  <c r="M1220" i="1"/>
  <c r="H1220" i="1"/>
  <c r="AE1219" i="1"/>
  <c r="AD1219" i="1"/>
  <c r="M1219" i="1"/>
  <c r="H1219" i="1"/>
  <c r="AE1218" i="1"/>
  <c r="AD1218" i="1"/>
  <c r="M1218" i="1"/>
  <c r="H1218" i="1"/>
  <c r="AE1217" i="1"/>
  <c r="AD1217" i="1"/>
  <c r="AC1217" i="1"/>
  <c r="M1217" i="1"/>
  <c r="H1217" i="1"/>
  <c r="AE1216" i="1"/>
  <c r="AD1216" i="1"/>
  <c r="M1216" i="1"/>
  <c r="H1216" i="1"/>
  <c r="AE1215" i="1"/>
  <c r="AD1215" i="1"/>
  <c r="AK1215" i="1"/>
  <c r="M1215" i="1"/>
  <c r="H1215" i="1"/>
  <c r="AE1214" i="1"/>
  <c r="AD1214" i="1"/>
  <c r="M1214" i="1"/>
  <c r="H1214" i="1"/>
  <c r="AE1213" i="1"/>
  <c r="AD1213" i="1"/>
  <c r="M1213" i="1"/>
  <c r="H1213" i="1"/>
  <c r="AE1212" i="1"/>
  <c r="AD1212" i="1"/>
  <c r="AK1212" i="1"/>
  <c r="AM1212" i="1" s="1"/>
  <c r="M1212" i="1"/>
  <c r="H1212" i="1"/>
  <c r="AE1211" i="1"/>
  <c r="AD1211" i="1"/>
  <c r="AC1211" i="1"/>
  <c r="M1211" i="1"/>
  <c r="H1211" i="1"/>
  <c r="AE1210" i="1"/>
  <c r="AD1210" i="1"/>
  <c r="M1210" i="1"/>
  <c r="H1210" i="1"/>
  <c r="AE1209" i="1"/>
  <c r="AD1209" i="1"/>
  <c r="M1209" i="1"/>
  <c r="H1209" i="1"/>
  <c r="AE1208" i="1"/>
  <c r="AD1208" i="1"/>
  <c r="M1208" i="1"/>
  <c r="H1208" i="1"/>
  <c r="AE1207" i="1"/>
  <c r="AD1207" i="1"/>
  <c r="AK1207" i="1"/>
  <c r="AM1207" i="1" s="1"/>
  <c r="M1207" i="1"/>
  <c r="H1207" i="1"/>
  <c r="AE1206" i="1"/>
  <c r="AD1206" i="1"/>
  <c r="M1206" i="1"/>
  <c r="H1206" i="1"/>
  <c r="AE1205" i="1"/>
  <c r="AD1205" i="1"/>
  <c r="M1205" i="1"/>
  <c r="H1205" i="1"/>
  <c r="AE1204" i="1"/>
  <c r="AD1204" i="1"/>
  <c r="AC1204" i="1"/>
  <c r="M1204" i="1"/>
  <c r="H1204" i="1"/>
  <c r="AE1203" i="1"/>
  <c r="AD1203" i="1"/>
  <c r="AK1203" i="1"/>
  <c r="M1203" i="1"/>
  <c r="H1203" i="1"/>
  <c r="AE1202" i="1"/>
  <c r="AD1202" i="1"/>
  <c r="M1202" i="1"/>
  <c r="H1202" i="1"/>
  <c r="AE1201" i="1"/>
  <c r="AD1201" i="1"/>
  <c r="M1201" i="1"/>
  <c r="H1201" i="1"/>
  <c r="AE1200" i="1"/>
  <c r="AD1200" i="1"/>
  <c r="M1200" i="1"/>
  <c r="H1200" i="1"/>
  <c r="AE1199" i="1"/>
  <c r="AD1199" i="1"/>
  <c r="AK1199" i="1"/>
  <c r="M1199" i="1"/>
  <c r="H1199" i="1"/>
  <c r="AE1198" i="1"/>
  <c r="AD1198" i="1"/>
  <c r="M1198" i="1"/>
  <c r="H1198" i="1"/>
  <c r="AE1197" i="1"/>
  <c r="AD1197" i="1"/>
  <c r="AK1197" i="1"/>
  <c r="AM1197" i="1" s="1"/>
  <c r="M1197" i="1"/>
  <c r="H1197" i="1"/>
  <c r="AE1196" i="1"/>
  <c r="AD1196" i="1"/>
  <c r="M1196" i="1"/>
  <c r="H1196" i="1"/>
  <c r="AE1195" i="1"/>
  <c r="AD1195" i="1"/>
  <c r="AK1195" i="1"/>
  <c r="AM1195" i="1" s="1"/>
  <c r="M1195" i="1"/>
  <c r="H1195" i="1"/>
  <c r="AE1194" i="1"/>
  <c r="AD1194" i="1"/>
  <c r="M1194" i="1"/>
  <c r="H1194" i="1"/>
  <c r="AE1193" i="1"/>
  <c r="AD1193" i="1"/>
  <c r="M1193" i="1"/>
  <c r="H1193" i="1"/>
  <c r="AE1192" i="1"/>
  <c r="AD1192" i="1"/>
  <c r="AC1192" i="1"/>
  <c r="M1192" i="1"/>
  <c r="H1192" i="1"/>
  <c r="AE1191" i="1"/>
  <c r="AD1191" i="1"/>
  <c r="AK1191" i="1"/>
  <c r="M1191" i="1"/>
  <c r="H1191" i="1"/>
  <c r="AE1190" i="1"/>
  <c r="AD1190" i="1"/>
  <c r="M1190" i="1"/>
  <c r="H1190" i="1"/>
  <c r="AE1189" i="1"/>
  <c r="AD1189" i="1"/>
  <c r="AK1189" i="1"/>
  <c r="AM1189" i="1" s="1"/>
  <c r="M1189" i="1"/>
  <c r="H1189" i="1"/>
  <c r="AE1188" i="1"/>
  <c r="AD1188" i="1"/>
  <c r="M1188" i="1"/>
  <c r="H1188" i="1"/>
  <c r="AE1187" i="1"/>
  <c r="AD1187" i="1"/>
  <c r="AK1187" i="1"/>
  <c r="M1187" i="1"/>
  <c r="H1187" i="1"/>
  <c r="AE1186" i="1"/>
  <c r="AD1186" i="1"/>
  <c r="M1186" i="1"/>
  <c r="H1186" i="1"/>
  <c r="AE1185" i="1"/>
  <c r="AD1185" i="1"/>
  <c r="M1185" i="1"/>
  <c r="H1185" i="1"/>
  <c r="AE1184" i="1"/>
  <c r="AD1184" i="1"/>
  <c r="AC1184" i="1"/>
  <c r="M1184" i="1"/>
  <c r="H1184" i="1"/>
  <c r="AE1183" i="1"/>
  <c r="AD1183" i="1"/>
  <c r="AK1183" i="1"/>
  <c r="M1183" i="1"/>
  <c r="H1183" i="1"/>
  <c r="AE1182" i="1"/>
  <c r="AD1182" i="1"/>
  <c r="M1182" i="1"/>
  <c r="H1182" i="1"/>
  <c r="AE1181" i="1"/>
  <c r="AD1181" i="1"/>
  <c r="M1181" i="1"/>
  <c r="H1181" i="1"/>
  <c r="AE1180" i="1"/>
  <c r="AD1180" i="1"/>
  <c r="M1180" i="1"/>
  <c r="H1180" i="1"/>
  <c r="AE1179" i="1"/>
  <c r="AD1179" i="1"/>
  <c r="AK1179" i="1"/>
  <c r="M1179" i="1"/>
  <c r="H1179" i="1"/>
  <c r="AE1178" i="1"/>
  <c r="AD1178" i="1"/>
  <c r="M1178" i="1"/>
  <c r="H1178" i="1"/>
  <c r="AE1177" i="1"/>
  <c r="AD1177" i="1"/>
  <c r="M1177" i="1"/>
  <c r="H1177" i="1"/>
  <c r="AE1176" i="1"/>
  <c r="AD1176" i="1"/>
  <c r="AK1176" i="1"/>
  <c r="AM1176" i="1" s="1"/>
  <c r="M1176" i="1"/>
  <c r="H1176" i="1"/>
  <c r="AE1175" i="1"/>
  <c r="AD1175" i="1"/>
  <c r="AK1175" i="1"/>
  <c r="M1175" i="1"/>
  <c r="H1175" i="1"/>
  <c r="AE1174" i="1"/>
  <c r="AD1174" i="1"/>
  <c r="M1174" i="1"/>
  <c r="H1174" i="1"/>
  <c r="AE1173" i="1"/>
  <c r="AD1173" i="1"/>
  <c r="M1173" i="1"/>
  <c r="H1173" i="1"/>
  <c r="AE1172" i="1"/>
  <c r="AD1172" i="1"/>
  <c r="M1172" i="1"/>
  <c r="H1172" i="1"/>
  <c r="AE1171" i="1"/>
  <c r="AD1171" i="1"/>
  <c r="M1171" i="1"/>
  <c r="H1171" i="1"/>
  <c r="AE1170" i="1"/>
  <c r="AD1170" i="1"/>
  <c r="M1170" i="1"/>
  <c r="H1170" i="1"/>
  <c r="AE1169" i="1"/>
  <c r="AD1169" i="1"/>
  <c r="M1169" i="1"/>
  <c r="H1169" i="1"/>
  <c r="AE1168" i="1"/>
  <c r="AD1168" i="1"/>
  <c r="AC1168" i="1"/>
  <c r="M1168" i="1"/>
  <c r="H1168" i="1"/>
  <c r="AE1167" i="1"/>
  <c r="AD1167" i="1"/>
  <c r="M1167" i="1"/>
  <c r="H1167" i="1"/>
  <c r="AE1166" i="1"/>
  <c r="AD1166" i="1"/>
  <c r="M1166" i="1"/>
  <c r="H1166" i="1"/>
  <c r="AE1165" i="1"/>
  <c r="AD1165" i="1"/>
  <c r="M1165" i="1"/>
  <c r="H1165" i="1"/>
  <c r="AE1164" i="1"/>
  <c r="AD1164" i="1"/>
  <c r="M1164" i="1"/>
  <c r="H1164" i="1"/>
  <c r="AE1163" i="1"/>
  <c r="AD1163" i="1"/>
  <c r="M1163" i="1"/>
  <c r="H1163" i="1"/>
  <c r="AE1162" i="1"/>
  <c r="AD1162" i="1"/>
  <c r="M1162" i="1"/>
  <c r="H1162" i="1"/>
  <c r="AE1161" i="1"/>
  <c r="AD1161" i="1"/>
  <c r="M1161" i="1"/>
  <c r="H1161" i="1"/>
  <c r="AE1160" i="1"/>
  <c r="AD1160" i="1"/>
  <c r="AC1160" i="1"/>
  <c r="M1160" i="1"/>
  <c r="H1160" i="1"/>
  <c r="AE1159" i="1"/>
  <c r="AD1159" i="1"/>
  <c r="M1159" i="1"/>
  <c r="H1159" i="1"/>
  <c r="AE1158" i="1"/>
  <c r="AD1158" i="1"/>
  <c r="M1158" i="1"/>
  <c r="H1158" i="1"/>
  <c r="AE1157" i="1"/>
  <c r="AD1157" i="1"/>
  <c r="M1157" i="1"/>
  <c r="H1157" i="1"/>
  <c r="AE1156" i="1"/>
  <c r="AD1156" i="1"/>
  <c r="AK1156" i="1"/>
  <c r="M1156" i="1"/>
  <c r="H1156" i="1"/>
  <c r="AE1155" i="1"/>
  <c r="AD1155" i="1"/>
  <c r="M1155" i="1"/>
  <c r="H1155" i="1"/>
  <c r="AE1154" i="1"/>
  <c r="AD1154" i="1"/>
  <c r="M1154" i="1"/>
  <c r="H1154" i="1"/>
  <c r="AE1153" i="1"/>
  <c r="AD1153" i="1"/>
  <c r="M1153" i="1"/>
  <c r="H1153" i="1"/>
  <c r="AE1152" i="1"/>
  <c r="AD1152" i="1"/>
  <c r="M1152" i="1"/>
  <c r="H1152" i="1"/>
  <c r="AE1151" i="1"/>
  <c r="AD1151" i="1"/>
  <c r="M1151" i="1"/>
  <c r="H1151" i="1"/>
  <c r="AE1150" i="1"/>
  <c r="AD1150" i="1"/>
  <c r="M1150" i="1"/>
  <c r="H1150" i="1"/>
  <c r="AE1149" i="1"/>
  <c r="AD1149" i="1"/>
  <c r="M1149" i="1"/>
  <c r="H1149" i="1"/>
  <c r="AE1148" i="1"/>
  <c r="AD1148" i="1"/>
  <c r="AK1148" i="1"/>
  <c r="M1148" i="1"/>
  <c r="H1148" i="1"/>
  <c r="AE1147" i="1"/>
  <c r="AD1147" i="1"/>
  <c r="AK1147" i="1"/>
  <c r="AM1147" i="1" s="1"/>
  <c r="M1147" i="1"/>
  <c r="H1147" i="1"/>
  <c r="AE1146" i="1"/>
  <c r="AD1146" i="1"/>
  <c r="M1146" i="1"/>
  <c r="H1146" i="1"/>
  <c r="AE1145" i="1"/>
  <c r="AD1145" i="1"/>
  <c r="M1145" i="1"/>
  <c r="H1145" i="1"/>
  <c r="AE1144" i="1"/>
  <c r="AD1144" i="1"/>
  <c r="M1144" i="1"/>
  <c r="H1144" i="1"/>
  <c r="AE1143" i="1"/>
  <c r="AD1143" i="1"/>
  <c r="M1143" i="1"/>
  <c r="H1143" i="1"/>
  <c r="AE1142" i="1"/>
  <c r="AD1142" i="1"/>
  <c r="M1142" i="1"/>
  <c r="H1142" i="1"/>
  <c r="AE1141" i="1"/>
  <c r="AD1141" i="1"/>
  <c r="M1141" i="1"/>
  <c r="H1141" i="1"/>
  <c r="AE1140" i="1"/>
  <c r="AD1140" i="1"/>
  <c r="AK1140" i="1"/>
  <c r="M1140" i="1"/>
  <c r="H1140" i="1"/>
  <c r="AE1139" i="1"/>
  <c r="AD1139" i="1"/>
  <c r="AK1139" i="1"/>
  <c r="AM1139" i="1" s="1"/>
  <c r="M1139" i="1"/>
  <c r="H1139" i="1"/>
  <c r="AE1138" i="1"/>
  <c r="AD1138" i="1"/>
  <c r="M1138" i="1"/>
  <c r="H1138" i="1"/>
  <c r="AE1137" i="1"/>
  <c r="AD1137" i="1"/>
  <c r="M1137" i="1"/>
  <c r="H1137" i="1"/>
  <c r="AE1136" i="1"/>
  <c r="AD1136" i="1"/>
  <c r="M1136" i="1"/>
  <c r="H1136" i="1"/>
  <c r="AE1135" i="1"/>
  <c r="AD1135" i="1"/>
  <c r="M1135" i="1"/>
  <c r="H1135" i="1"/>
  <c r="AE1134" i="1"/>
  <c r="AD1134" i="1"/>
  <c r="M1134" i="1"/>
  <c r="H1134" i="1"/>
  <c r="AE1133" i="1"/>
  <c r="AD1133" i="1"/>
  <c r="M1133" i="1"/>
  <c r="H1133" i="1"/>
  <c r="AE1132" i="1"/>
  <c r="AD1132" i="1"/>
  <c r="M1132" i="1"/>
  <c r="H1132" i="1"/>
  <c r="AE1131" i="1"/>
  <c r="AD1131" i="1"/>
  <c r="M1131" i="1"/>
  <c r="H1131" i="1"/>
  <c r="AE1130" i="1"/>
  <c r="AD1130" i="1"/>
  <c r="M1130" i="1"/>
  <c r="H1130" i="1"/>
  <c r="AE1129" i="1"/>
  <c r="AD1129" i="1"/>
  <c r="M1129" i="1"/>
  <c r="H1129" i="1"/>
  <c r="AE1128" i="1"/>
  <c r="AD1128" i="1"/>
  <c r="M1128" i="1"/>
  <c r="H1128" i="1"/>
  <c r="AE1127" i="1"/>
  <c r="AD1127" i="1"/>
  <c r="M1127" i="1"/>
  <c r="H1127" i="1"/>
  <c r="AE1126" i="1"/>
  <c r="AD1126" i="1"/>
  <c r="M1126" i="1"/>
  <c r="H1126" i="1"/>
  <c r="AE1125" i="1"/>
  <c r="AD1125" i="1"/>
  <c r="M1125" i="1"/>
  <c r="H1125" i="1"/>
  <c r="AE1124" i="1"/>
  <c r="AD1124" i="1"/>
  <c r="AK1124" i="1"/>
  <c r="M1124" i="1"/>
  <c r="H1124" i="1"/>
  <c r="AE1123" i="1"/>
  <c r="AD1123" i="1"/>
  <c r="M1123" i="1"/>
  <c r="H1123" i="1"/>
  <c r="AE1122" i="1"/>
  <c r="AD1122" i="1"/>
  <c r="M1122" i="1"/>
  <c r="H1122" i="1"/>
  <c r="AE1121" i="1"/>
  <c r="AD1121" i="1"/>
  <c r="M1121" i="1"/>
  <c r="H1121" i="1"/>
  <c r="AE1120" i="1"/>
  <c r="AD1120" i="1"/>
  <c r="M1120" i="1"/>
  <c r="H1120" i="1"/>
  <c r="AE1119" i="1"/>
  <c r="AD1119" i="1"/>
  <c r="M1119" i="1"/>
  <c r="H1119" i="1"/>
  <c r="AE1118" i="1"/>
  <c r="AD1118" i="1"/>
  <c r="M1118" i="1"/>
  <c r="H1118" i="1"/>
  <c r="AE1117" i="1"/>
  <c r="AD1117" i="1"/>
  <c r="M1117" i="1"/>
  <c r="H1117" i="1"/>
  <c r="AE1116" i="1"/>
  <c r="AD1116" i="1"/>
  <c r="AK1116" i="1"/>
  <c r="AM1116" i="1" s="1"/>
  <c r="M1116" i="1"/>
  <c r="H1116" i="1"/>
  <c r="AE1115" i="1"/>
  <c r="AD1115" i="1"/>
  <c r="M1115" i="1"/>
  <c r="H1115" i="1"/>
  <c r="AE1114" i="1"/>
  <c r="AD1114" i="1"/>
  <c r="M1114" i="1"/>
  <c r="H1114" i="1"/>
  <c r="AE1113" i="1"/>
  <c r="AD1113" i="1"/>
  <c r="M1113" i="1"/>
  <c r="H1113" i="1"/>
  <c r="AE1112" i="1"/>
  <c r="AD1112" i="1"/>
  <c r="M1112" i="1"/>
  <c r="H1112" i="1"/>
  <c r="AE1111" i="1"/>
  <c r="AD1111" i="1"/>
  <c r="M1111" i="1"/>
  <c r="H1111" i="1"/>
  <c r="AE1110" i="1"/>
  <c r="AD1110" i="1"/>
  <c r="M1110" i="1"/>
  <c r="H1110" i="1"/>
  <c r="AE1109" i="1"/>
  <c r="AD1109" i="1"/>
  <c r="M1109" i="1"/>
  <c r="H1109" i="1"/>
  <c r="AE1108" i="1"/>
  <c r="AD1108" i="1"/>
  <c r="AK1108" i="1"/>
  <c r="AM1108" i="1" s="1"/>
  <c r="M1108" i="1"/>
  <c r="H1108" i="1"/>
  <c r="AE1107" i="1"/>
  <c r="AD1107" i="1"/>
  <c r="M1107" i="1"/>
  <c r="H1107" i="1"/>
  <c r="AE1106" i="1"/>
  <c r="AD1106" i="1"/>
  <c r="M1106" i="1"/>
  <c r="H1106" i="1"/>
  <c r="AE1105" i="1"/>
  <c r="AD1105" i="1"/>
  <c r="M1105" i="1"/>
  <c r="H1105" i="1"/>
  <c r="AE1104" i="1"/>
  <c r="AD1104" i="1"/>
  <c r="M1104" i="1"/>
  <c r="H1104" i="1"/>
  <c r="AE1103" i="1"/>
  <c r="AD1103" i="1"/>
  <c r="M1103" i="1"/>
  <c r="H1103" i="1"/>
  <c r="AE1102" i="1"/>
  <c r="AD1102" i="1"/>
  <c r="M1102" i="1"/>
  <c r="H1102" i="1"/>
  <c r="AE1101" i="1"/>
  <c r="AD1101" i="1"/>
  <c r="M1101" i="1"/>
  <c r="H1101" i="1"/>
  <c r="AE1100" i="1"/>
  <c r="AD1100" i="1"/>
  <c r="AK1100" i="1"/>
  <c r="AM1100" i="1" s="1"/>
  <c r="M1100" i="1"/>
  <c r="H1100" i="1"/>
  <c r="AE1099" i="1"/>
  <c r="AD1099" i="1"/>
  <c r="M1099" i="1"/>
  <c r="H1099" i="1"/>
  <c r="AE1098" i="1"/>
  <c r="AD1098" i="1"/>
  <c r="M1098" i="1"/>
  <c r="H1098" i="1"/>
  <c r="AE1097" i="1"/>
  <c r="AD1097" i="1"/>
  <c r="M1097" i="1"/>
  <c r="H1097" i="1"/>
  <c r="AE1096" i="1"/>
  <c r="AD1096" i="1"/>
  <c r="AK1096" i="1"/>
  <c r="M1096" i="1"/>
  <c r="H1096" i="1"/>
  <c r="AE1095" i="1"/>
  <c r="AD1095" i="1"/>
  <c r="AK1095" i="1"/>
  <c r="AM1095" i="1" s="1"/>
  <c r="M1095" i="1"/>
  <c r="H1095" i="1"/>
  <c r="AE1094" i="1"/>
  <c r="AD1094" i="1"/>
  <c r="M1094" i="1"/>
  <c r="H1094" i="1"/>
  <c r="AE1093" i="1"/>
  <c r="AD1093" i="1"/>
  <c r="M1093" i="1"/>
  <c r="H1093" i="1"/>
  <c r="AE1092" i="1"/>
  <c r="AD1092" i="1"/>
  <c r="AK1092" i="1"/>
  <c r="AM1092" i="1" s="1"/>
  <c r="M1092" i="1"/>
  <c r="H1092" i="1"/>
  <c r="AE1091" i="1"/>
  <c r="AD1091" i="1"/>
  <c r="AC1091" i="1"/>
  <c r="M1091" i="1"/>
  <c r="H1091" i="1"/>
  <c r="AE1090" i="1"/>
  <c r="AD1090" i="1"/>
  <c r="M1090" i="1"/>
  <c r="H1090" i="1"/>
  <c r="AE1089" i="1"/>
  <c r="AD1089" i="1"/>
  <c r="M1089" i="1"/>
  <c r="H1089" i="1"/>
  <c r="AE1088" i="1"/>
  <c r="AD1088" i="1"/>
  <c r="AK1088" i="1"/>
  <c r="AM1088" i="1" s="1"/>
  <c r="M1088" i="1"/>
  <c r="H1088" i="1"/>
  <c r="AE1087" i="1"/>
  <c r="AD1087" i="1"/>
  <c r="M1087" i="1"/>
  <c r="H1087" i="1"/>
  <c r="AE1086" i="1"/>
  <c r="AD1086" i="1"/>
  <c r="M1086" i="1"/>
  <c r="H1086" i="1"/>
  <c r="AE1085" i="1"/>
  <c r="AD1085" i="1"/>
  <c r="M1085" i="1"/>
  <c r="H1085" i="1"/>
  <c r="AE1084" i="1"/>
  <c r="AD1084" i="1"/>
  <c r="AK1084" i="1"/>
  <c r="AM1084" i="1" s="1"/>
  <c r="M1084" i="1"/>
  <c r="H1084" i="1"/>
  <c r="AE1083" i="1"/>
  <c r="AD1083" i="1"/>
  <c r="AC1083" i="1"/>
  <c r="M1083" i="1"/>
  <c r="H1083" i="1"/>
  <c r="AE1082" i="1"/>
  <c r="AD1082" i="1"/>
  <c r="M1082" i="1"/>
  <c r="H1082" i="1"/>
  <c r="AE1081" i="1"/>
  <c r="AD1081" i="1"/>
  <c r="M1081" i="1"/>
  <c r="H1081" i="1"/>
  <c r="AE1080" i="1"/>
  <c r="AD1080" i="1"/>
  <c r="AK1080" i="1"/>
  <c r="AM1080" i="1" s="1"/>
  <c r="M1080" i="1"/>
  <c r="H1080" i="1"/>
  <c r="AE1079" i="1"/>
  <c r="AD1079" i="1"/>
  <c r="M1079" i="1"/>
  <c r="H1079" i="1"/>
  <c r="AE1078" i="1"/>
  <c r="AD1078" i="1"/>
  <c r="M1078" i="1"/>
  <c r="H1078" i="1"/>
  <c r="AE1077" i="1"/>
  <c r="AD1077" i="1"/>
  <c r="M1077" i="1"/>
  <c r="H1077" i="1"/>
  <c r="AE1076" i="1"/>
  <c r="AD1076" i="1"/>
  <c r="M1076" i="1"/>
  <c r="H1076" i="1"/>
  <c r="AE1075" i="1"/>
  <c r="AD1075" i="1"/>
  <c r="AK1075" i="1"/>
  <c r="M1075" i="1"/>
  <c r="H1075" i="1"/>
  <c r="AE1074" i="1"/>
  <c r="AD1074" i="1"/>
  <c r="M1074" i="1"/>
  <c r="H1074" i="1"/>
  <c r="AE1073" i="1"/>
  <c r="AD1073" i="1"/>
  <c r="M1073" i="1"/>
  <c r="H1073" i="1"/>
  <c r="AE1072" i="1"/>
  <c r="AD1072" i="1"/>
  <c r="AK1072" i="1"/>
  <c r="AM1072" i="1" s="1"/>
  <c r="M1072" i="1"/>
  <c r="H1072" i="1"/>
  <c r="AE1071" i="1"/>
  <c r="AD1071" i="1"/>
  <c r="AC1071" i="1"/>
  <c r="M1071" i="1"/>
  <c r="H1071" i="1"/>
  <c r="AE1070" i="1"/>
  <c r="AD1070" i="1"/>
  <c r="M1070" i="1"/>
  <c r="H1070" i="1"/>
  <c r="AE1069" i="1"/>
  <c r="AD1069" i="1"/>
  <c r="M1069" i="1"/>
  <c r="H1069" i="1"/>
  <c r="AE1068" i="1"/>
  <c r="AD1068" i="1"/>
  <c r="AK1068" i="1"/>
  <c r="AM1068" i="1" s="1"/>
  <c r="M1068" i="1"/>
  <c r="H1068" i="1"/>
  <c r="AE1067" i="1"/>
  <c r="AD1067" i="1"/>
  <c r="AC1067" i="1"/>
  <c r="M1067" i="1"/>
  <c r="H1067" i="1"/>
  <c r="AE1066" i="1"/>
  <c r="AD1066" i="1"/>
  <c r="M1066" i="1"/>
  <c r="H1066" i="1"/>
  <c r="AE1065" i="1"/>
  <c r="AD1065" i="1"/>
  <c r="M1065" i="1"/>
  <c r="H1065" i="1"/>
  <c r="AE1064" i="1"/>
  <c r="AD1064" i="1"/>
  <c r="AK1064" i="1"/>
  <c r="AM1064" i="1" s="1"/>
  <c r="M1064" i="1"/>
  <c r="H1064" i="1"/>
  <c r="AE1063" i="1"/>
  <c r="AD1063" i="1"/>
  <c r="AK1063" i="1"/>
  <c r="M1063" i="1"/>
  <c r="H1063" i="1"/>
  <c r="AE1062" i="1"/>
  <c r="AD1062" i="1"/>
  <c r="M1062" i="1"/>
  <c r="H1062" i="1"/>
  <c r="AE1061" i="1"/>
  <c r="AD1061" i="1"/>
  <c r="M1061" i="1"/>
  <c r="H1061" i="1"/>
  <c r="AE1060" i="1"/>
  <c r="AD1060" i="1"/>
  <c r="AK1060" i="1"/>
  <c r="AM1060" i="1" s="1"/>
  <c r="M1060" i="1"/>
  <c r="H1060" i="1"/>
  <c r="AE1059" i="1"/>
  <c r="AD1059" i="1"/>
  <c r="AK1059" i="1"/>
  <c r="M1059" i="1"/>
  <c r="H1059" i="1"/>
  <c r="AE1058" i="1"/>
  <c r="AD1058" i="1"/>
  <c r="M1058" i="1"/>
  <c r="H1058" i="1"/>
  <c r="AE1057" i="1"/>
  <c r="AD1057" i="1"/>
  <c r="M1057" i="1"/>
  <c r="H1057" i="1"/>
  <c r="AE1056" i="1"/>
  <c r="AD1056" i="1"/>
  <c r="AK1056" i="1"/>
  <c r="AM1056" i="1" s="1"/>
  <c r="M1056" i="1"/>
  <c r="H1056" i="1"/>
  <c r="AE1055" i="1"/>
  <c r="AD1055" i="1"/>
  <c r="AC1055" i="1"/>
  <c r="M1055" i="1"/>
  <c r="H1055" i="1"/>
  <c r="AE1054" i="1"/>
  <c r="AD1054" i="1"/>
  <c r="M1054" i="1"/>
  <c r="H1054" i="1"/>
  <c r="AE1053" i="1"/>
  <c r="AD1053" i="1"/>
  <c r="M1053" i="1"/>
  <c r="H1053" i="1"/>
  <c r="AE1052" i="1"/>
  <c r="AD1052" i="1"/>
  <c r="AK1052" i="1"/>
  <c r="AM1052" i="1" s="1"/>
  <c r="M1052" i="1"/>
  <c r="H1052" i="1"/>
  <c r="AE1051" i="1"/>
  <c r="AD1051" i="1"/>
  <c r="AC1051" i="1"/>
  <c r="M1051" i="1"/>
  <c r="H1051" i="1"/>
  <c r="AE1050" i="1"/>
  <c r="AD1050" i="1"/>
  <c r="M1050" i="1"/>
  <c r="H1050" i="1"/>
  <c r="AE1049" i="1"/>
  <c r="AD1049" i="1"/>
  <c r="M1049" i="1"/>
  <c r="H1049" i="1"/>
  <c r="AE1048" i="1"/>
  <c r="AD1048" i="1"/>
  <c r="AK1048" i="1"/>
  <c r="AM1048" i="1" s="1"/>
  <c r="M1048" i="1"/>
  <c r="H1048" i="1"/>
  <c r="AE1047" i="1"/>
  <c r="AD1047" i="1"/>
  <c r="AK1047" i="1"/>
  <c r="M1047" i="1"/>
  <c r="H1047" i="1"/>
  <c r="AE1046" i="1"/>
  <c r="AD1046" i="1"/>
  <c r="M1046" i="1"/>
  <c r="H1046" i="1"/>
  <c r="AE1045" i="1"/>
  <c r="AD1045" i="1"/>
  <c r="M1045" i="1"/>
  <c r="H1045" i="1"/>
  <c r="AE1044" i="1"/>
  <c r="AD1044" i="1"/>
  <c r="AK1044" i="1"/>
  <c r="AM1044" i="1" s="1"/>
  <c r="M1044" i="1"/>
  <c r="H1044" i="1"/>
  <c r="AE1043" i="1"/>
  <c r="AD1043" i="1"/>
  <c r="AK1043" i="1"/>
  <c r="M1043" i="1"/>
  <c r="H1043" i="1"/>
  <c r="AE1042" i="1"/>
  <c r="AD1042" i="1"/>
  <c r="M1042" i="1"/>
  <c r="H1042" i="1"/>
  <c r="AE1041" i="1"/>
  <c r="AD1041" i="1"/>
  <c r="M1041" i="1"/>
  <c r="H1041" i="1"/>
  <c r="AE1040" i="1"/>
  <c r="AD1040" i="1"/>
  <c r="AK1040" i="1"/>
  <c r="AM1040" i="1" s="1"/>
  <c r="M1040" i="1"/>
  <c r="H1040" i="1"/>
  <c r="AE1039" i="1"/>
  <c r="AD1039" i="1"/>
  <c r="AC1039" i="1"/>
  <c r="M1039" i="1"/>
  <c r="H1039" i="1"/>
  <c r="AE1038" i="1"/>
  <c r="AD1038" i="1"/>
  <c r="M1038" i="1"/>
  <c r="H1038" i="1"/>
  <c r="AE1037" i="1"/>
  <c r="AD1037" i="1"/>
  <c r="M1037" i="1"/>
  <c r="H1037" i="1"/>
  <c r="AE1036" i="1"/>
  <c r="AD1036" i="1"/>
  <c r="AK1036" i="1"/>
  <c r="AM1036" i="1" s="1"/>
  <c r="M1036" i="1"/>
  <c r="H1036" i="1"/>
  <c r="AE1035" i="1"/>
  <c r="AD1035" i="1"/>
  <c r="AC1035" i="1"/>
  <c r="M1035" i="1"/>
  <c r="H1035" i="1"/>
  <c r="AE1034" i="1"/>
  <c r="AD1034" i="1"/>
  <c r="M1034" i="1"/>
  <c r="H1034" i="1"/>
  <c r="AE1033" i="1"/>
  <c r="AD1033" i="1"/>
  <c r="M1033" i="1"/>
  <c r="H1033" i="1"/>
  <c r="AE1032" i="1"/>
  <c r="AD1032" i="1"/>
  <c r="AK1032" i="1"/>
  <c r="AM1032" i="1" s="1"/>
  <c r="M1032" i="1"/>
  <c r="H1032" i="1"/>
  <c r="AE1031" i="1"/>
  <c r="AD1031" i="1"/>
  <c r="AK1031" i="1"/>
  <c r="M1031" i="1"/>
  <c r="H1031" i="1"/>
  <c r="AE1030" i="1"/>
  <c r="AD1030" i="1"/>
  <c r="M1030" i="1"/>
  <c r="H1030" i="1"/>
  <c r="AE1029" i="1"/>
  <c r="AD1029" i="1"/>
  <c r="M1029" i="1"/>
  <c r="H1029" i="1"/>
  <c r="AE1028" i="1"/>
  <c r="AD1028" i="1"/>
  <c r="AK1028" i="1"/>
  <c r="AM1028" i="1" s="1"/>
  <c r="M1028" i="1"/>
  <c r="H1028" i="1"/>
  <c r="AE1027" i="1"/>
  <c r="AD1027" i="1"/>
  <c r="M1027" i="1"/>
  <c r="H1027" i="1"/>
  <c r="AE1026" i="1"/>
  <c r="AD1026" i="1"/>
  <c r="M1026" i="1"/>
  <c r="H1026" i="1"/>
  <c r="AE1025" i="1"/>
  <c r="AD1025" i="1"/>
  <c r="M1025" i="1"/>
  <c r="H1025" i="1"/>
  <c r="AE1024" i="1"/>
  <c r="AD1024" i="1"/>
  <c r="AK1024" i="1"/>
  <c r="AM1024" i="1" s="1"/>
  <c r="M1024" i="1"/>
  <c r="H1024" i="1"/>
  <c r="AE1023" i="1"/>
  <c r="AD1023" i="1"/>
  <c r="AC1023" i="1"/>
  <c r="M1023" i="1"/>
  <c r="H1023" i="1"/>
  <c r="AE1022" i="1"/>
  <c r="AD1022" i="1"/>
  <c r="M1022" i="1"/>
  <c r="H1022" i="1"/>
  <c r="AE1021" i="1"/>
  <c r="AD1021" i="1"/>
  <c r="M1021" i="1"/>
  <c r="H1021" i="1"/>
  <c r="AE1020" i="1"/>
  <c r="AD1020" i="1"/>
  <c r="AK1020" i="1"/>
  <c r="M1020" i="1"/>
  <c r="H1020" i="1"/>
  <c r="AE1019" i="1"/>
  <c r="AD1019" i="1"/>
  <c r="AK1019" i="1"/>
  <c r="AM1019" i="1" s="1"/>
  <c r="M1019" i="1"/>
  <c r="H1019" i="1"/>
  <c r="AE1018" i="1"/>
  <c r="AD1018" i="1"/>
  <c r="M1018" i="1"/>
  <c r="H1018" i="1"/>
  <c r="AE1017" i="1"/>
  <c r="AD1017" i="1"/>
  <c r="M1017" i="1"/>
  <c r="H1017" i="1"/>
  <c r="AE1016" i="1"/>
  <c r="AD1016" i="1"/>
  <c r="AK1016" i="1"/>
  <c r="AM1016" i="1" s="1"/>
  <c r="M1016" i="1"/>
  <c r="H1016" i="1"/>
  <c r="AE1015" i="1"/>
  <c r="AD1015" i="1"/>
  <c r="AC1015" i="1"/>
  <c r="M1015" i="1"/>
  <c r="H1015" i="1"/>
  <c r="AE1014" i="1"/>
  <c r="AD1014" i="1"/>
  <c r="M1014" i="1"/>
  <c r="H1014" i="1"/>
  <c r="AE1013" i="1"/>
  <c r="AD1013" i="1"/>
  <c r="M1013" i="1"/>
  <c r="H1013" i="1"/>
  <c r="AE1012" i="1"/>
  <c r="AD1012" i="1"/>
  <c r="AC1012" i="1"/>
  <c r="M1012" i="1"/>
  <c r="H1012" i="1"/>
  <c r="AE1011" i="1"/>
  <c r="AD1011" i="1"/>
  <c r="AC1011" i="1"/>
  <c r="M1011" i="1"/>
  <c r="H1011" i="1"/>
  <c r="AE1010" i="1"/>
  <c r="AD1010" i="1"/>
  <c r="M1010" i="1"/>
  <c r="H1010" i="1"/>
  <c r="AE1009" i="1"/>
  <c r="AD1009" i="1"/>
  <c r="M1009" i="1"/>
  <c r="H1009" i="1"/>
  <c r="AE1008" i="1"/>
  <c r="AD1008" i="1"/>
  <c r="AC1008" i="1"/>
  <c r="M1008" i="1"/>
  <c r="H1008" i="1"/>
  <c r="AE1007" i="1"/>
  <c r="AD1007" i="1"/>
  <c r="AC1007" i="1"/>
  <c r="M1007" i="1"/>
  <c r="H1007" i="1"/>
  <c r="AE1006" i="1"/>
  <c r="AD1006" i="1"/>
  <c r="M1006" i="1"/>
  <c r="H1006" i="1"/>
  <c r="AE1005" i="1"/>
  <c r="AD1005" i="1"/>
  <c r="AC1005" i="1"/>
  <c r="M1005" i="1"/>
  <c r="H1005" i="1"/>
  <c r="AE1004" i="1"/>
  <c r="AD1004" i="1"/>
  <c r="AC1004" i="1"/>
  <c r="M1004" i="1"/>
  <c r="H1004" i="1"/>
  <c r="AE1003" i="1"/>
  <c r="AD1003" i="1"/>
  <c r="M1003" i="1"/>
  <c r="H1003" i="1"/>
  <c r="AE1002" i="1"/>
  <c r="AD1002" i="1"/>
  <c r="M1002" i="1"/>
  <c r="H1002" i="1"/>
  <c r="AE1001" i="1"/>
  <c r="AD1001" i="1"/>
  <c r="M1001" i="1"/>
  <c r="H1001" i="1"/>
  <c r="AE1000" i="1"/>
  <c r="AD1000" i="1"/>
  <c r="AC1000" i="1"/>
  <c r="M1000" i="1"/>
  <c r="H1000" i="1"/>
  <c r="AE999" i="1"/>
  <c r="AD999" i="1"/>
  <c r="M999" i="1"/>
  <c r="H999" i="1"/>
  <c r="AE998" i="1"/>
  <c r="AD998" i="1"/>
  <c r="M998" i="1"/>
  <c r="H998" i="1"/>
  <c r="AE997" i="1"/>
  <c r="AD997" i="1"/>
  <c r="M997" i="1"/>
  <c r="H997" i="1"/>
  <c r="AE996" i="1"/>
  <c r="AD996" i="1"/>
  <c r="M996" i="1"/>
  <c r="H996" i="1"/>
  <c r="AE995" i="1"/>
  <c r="AD995" i="1"/>
  <c r="M995" i="1"/>
  <c r="H995" i="1"/>
  <c r="AE994" i="1"/>
  <c r="AD994" i="1"/>
  <c r="M994" i="1"/>
  <c r="H994" i="1"/>
  <c r="AE993" i="1"/>
  <c r="AD993" i="1"/>
  <c r="M993" i="1"/>
  <c r="H993" i="1"/>
  <c r="AE992" i="1"/>
  <c r="AD992" i="1"/>
  <c r="AC992" i="1"/>
  <c r="M992" i="1"/>
  <c r="H992" i="1"/>
  <c r="AE991" i="1"/>
  <c r="AD991" i="1"/>
  <c r="M991" i="1"/>
  <c r="H991" i="1"/>
  <c r="AE990" i="1"/>
  <c r="AD990" i="1"/>
  <c r="M990" i="1"/>
  <c r="H990" i="1"/>
  <c r="AE989" i="1"/>
  <c r="AD989" i="1"/>
  <c r="M989" i="1"/>
  <c r="H989" i="1"/>
  <c r="AE988" i="1"/>
  <c r="AD988" i="1"/>
  <c r="AC988" i="1"/>
  <c r="M988" i="1"/>
  <c r="H988" i="1"/>
  <c r="AE987" i="1"/>
  <c r="AD987" i="1"/>
  <c r="M987" i="1"/>
  <c r="H987" i="1"/>
  <c r="AE986" i="1"/>
  <c r="AD986" i="1"/>
  <c r="M986" i="1"/>
  <c r="H986" i="1"/>
  <c r="AE985" i="1"/>
  <c r="AD985" i="1"/>
  <c r="M985" i="1"/>
  <c r="H985" i="1"/>
  <c r="AE984" i="1"/>
  <c r="AD984" i="1"/>
  <c r="AC984" i="1"/>
  <c r="M984" i="1"/>
  <c r="H984" i="1"/>
  <c r="AE983" i="1"/>
  <c r="AD983" i="1"/>
  <c r="M983" i="1"/>
  <c r="H983" i="1"/>
  <c r="AE982" i="1"/>
  <c r="AD982" i="1"/>
  <c r="M982" i="1"/>
  <c r="H982" i="1"/>
  <c r="AE981" i="1"/>
  <c r="AD981" i="1"/>
  <c r="M981" i="1"/>
  <c r="H981" i="1"/>
  <c r="AE980" i="1"/>
  <c r="AD980" i="1"/>
  <c r="AC980" i="1"/>
  <c r="M980" i="1"/>
  <c r="H980" i="1"/>
  <c r="AE979" i="1"/>
  <c r="AD979" i="1"/>
  <c r="M979" i="1"/>
  <c r="H979" i="1"/>
  <c r="AE978" i="1"/>
  <c r="AD978" i="1"/>
  <c r="M978" i="1"/>
  <c r="H978" i="1"/>
  <c r="AE977" i="1"/>
  <c r="AD977" i="1"/>
  <c r="M977" i="1"/>
  <c r="H977" i="1"/>
  <c r="AE976" i="1"/>
  <c r="AD976" i="1"/>
  <c r="AC976" i="1"/>
  <c r="M976" i="1"/>
  <c r="H976" i="1"/>
  <c r="AE975" i="1"/>
  <c r="AD975" i="1"/>
  <c r="M975" i="1"/>
  <c r="H975" i="1"/>
  <c r="AE974" i="1"/>
  <c r="AD974" i="1"/>
  <c r="M974" i="1"/>
  <c r="H974" i="1"/>
  <c r="AE973" i="1"/>
  <c r="AD973" i="1"/>
  <c r="M973" i="1"/>
  <c r="H973" i="1"/>
  <c r="AE972" i="1"/>
  <c r="AD972" i="1"/>
  <c r="AC972" i="1"/>
  <c r="M972" i="1"/>
  <c r="H972" i="1"/>
  <c r="AE971" i="1"/>
  <c r="AD971" i="1"/>
  <c r="M971" i="1"/>
  <c r="H971" i="1"/>
  <c r="AE970" i="1"/>
  <c r="AD970" i="1"/>
  <c r="M970" i="1"/>
  <c r="H970" i="1"/>
  <c r="AE969" i="1"/>
  <c r="AD969" i="1"/>
  <c r="M969" i="1"/>
  <c r="H969" i="1"/>
  <c r="AE968" i="1"/>
  <c r="AD968" i="1"/>
  <c r="AC968" i="1"/>
  <c r="M968" i="1"/>
  <c r="H968" i="1"/>
  <c r="AE967" i="1"/>
  <c r="AD967" i="1"/>
  <c r="M967" i="1"/>
  <c r="H967" i="1"/>
  <c r="AE966" i="1"/>
  <c r="AD966" i="1"/>
  <c r="M966" i="1"/>
  <c r="H966" i="1"/>
  <c r="AE965" i="1"/>
  <c r="AD965" i="1"/>
  <c r="M965" i="1"/>
  <c r="H965" i="1"/>
  <c r="AE964" i="1"/>
  <c r="AD964" i="1"/>
  <c r="AC964" i="1"/>
  <c r="M964" i="1"/>
  <c r="H964" i="1"/>
  <c r="AE963" i="1"/>
  <c r="AD963" i="1"/>
  <c r="M963" i="1"/>
  <c r="H963" i="1"/>
  <c r="AE962" i="1"/>
  <c r="AD962" i="1"/>
  <c r="M962" i="1"/>
  <c r="H962" i="1"/>
  <c r="AE961" i="1"/>
  <c r="AD961" i="1"/>
  <c r="M961" i="1"/>
  <c r="H961" i="1"/>
  <c r="AE960" i="1"/>
  <c r="AD960" i="1"/>
  <c r="AC960" i="1"/>
  <c r="M960" i="1"/>
  <c r="H960" i="1"/>
  <c r="AE959" i="1"/>
  <c r="AD959" i="1"/>
  <c r="M959" i="1"/>
  <c r="H959" i="1"/>
  <c r="AE958" i="1"/>
  <c r="AD958" i="1"/>
  <c r="M958" i="1"/>
  <c r="H958" i="1"/>
  <c r="AE957" i="1"/>
  <c r="AD957" i="1"/>
  <c r="M957" i="1"/>
  <c r="H957" i="1"/>
  <c r="AE956" i="1"/>
  <c r="AD956" i="1"/>
  <c r="AC956" i="1"/>
  <c r="M956" i="1"/>
  <c r="H956" i="1"/>
  <c r="AE955" i="1"/>
  <c r="AD955" i="1"/>
  <c r="M955" i="1"/>
  <c r="H955" i="1"/>
  <c r="AE954" i="1"/>
  <c r="AD954" i="1"/>
  <c r="M954" i="1"/>
  <c r="H954" i="1"/>
  <c r="AE953" i="1"/>
  <c r="AD953" i="1"/>
  <c r="M953" i="1"/>
  <c r="H953" i="1"/>
  <c r="AE952" i="1"/>
  <c r="AD952" i="1"/>
  <c r="AC952" i="1"/>
  <c r="M952" i="1"/>
  <c r="H952" i="1"/>
  <c r="AE951" i="1"/>
  <c r="AD951" i="1"/>
  <c r="M951" i="1"/>
  <c r="H951" i="1"/>
  <c r="AE950" i="1"/>
  <c r="AD950" i="1"/>
  <c r="M950" i="1"/>
  <c r="H950" i="1"/>
  <c r="AE949" i="1"/>
  <c r="AD949" i="1"/>
  <c r="M949" i="1"/>
  <c r="H949" i="1"/>
  <c r="AE948" i="1"/>
  <c r="AD948" i="1"/>
  <c r="AC948" i="1"/>
  <c r="M948" i="1"/>
  <c r="H948" i="1"/>
  <c r="AE947" i="1"/>
  <c r="AD947" i="1"/>
  <c r="M947" i="1"/>
  <c r="H947" i="1"/>
  <c r="AE946" i="1"/>
  <c r="AD946" i="1"/>
  <c r="M946" i="1"/>
  <c r="H946" i="1"/>
  <c r="AE945" i="1"/>
  <c r="AD945" i="1"/>
  <c r="M945" i="1"/>
  <c r="H945" i="1"/>
  <c r="AE944" i="1"/>
  <c r="AD944" i="1"/>
  <c r="AC944" i="1"/>
  <c r="M944" i="1"/>
  <c r="H944" i="1"/>
  <c r="AE943" i="1"/>
  <c r="AD943" i="1"/>
  <c r="M943" i="1"/>
  <c r="H943" i="1"/>
  <c r="AE942" i="1"/>
  <c r="AD942" i="1"/>
  <c r="M942" i="1"/>
  <c r="H942" i="1"/>
  <c r="AE941" i="1"/>
  <c r="AD941" i="1"/>
  <c r="M941" i="1"/>
  <c r="H941" i="1"/>
  <c r="AE940" i="1"/>
  <c r="AD940" i="1"/>
  <c r="M940" i="1"/>
  <c r="H940" i="1"/>
  <c r="AE939" i="1"/>
  <c r="AD939" i="1"/>
  <c r="M939" i="1"/>
  <c r="H939" i="1"/>
  <c r="AE938" i="1"/>
  <c r="AD938" i="1"/>
  <c r="M938" i="1"/>
  <c r="H938" i="1"/>
  <c r="AE937" i="1"/>
  <c r="AD937" i="1"/>
  <c r="M937" i="1"/>
  <c r="H937" i="1"/>
  <c r="AE936" i="1"/>
  <c r="AD936" i="1"/>
  <c r="M936" i="1"/>
  <c r="H936" i="1"/>
  <c r="AE935" i="1"/>
  <c r="AD935" i="1"/>
  <c r="AK935" i="1"/>
  <c r="AL935" i="1" s="1"/>
  <c r="M935" i="1"/>
  <c r="H935" i="1"/>
  <c r="AE934" i="1"/>
  <c r="AD934" i="1"/>
  <c r="M934" i="1"/>
  <c r="H934" i="1"/>
  <c r="AE933" i="1"/>
  <c r="AD933" i="1"/>
  <c r="AK933" i="1"/>
  <c r="AM933" i="1" s="1"/>
  <c r="M933" i="1"/>
  <c r="H933" i="1"/>
  <c r="AE932" i="1"/>
  <c r="AD932" i="1"/>
  <c r="AC932" i="1"/>
  <c r="M932" i="1"/>
  <c r="H932" i="1"/>
  <c r="AE931" i="1"/>
  <c r="AD931" i="1"/>
  <c r="AK931" i="1"/>
  <c r="AL931" i="1" s="1"/>
  <c r="M931" i="1"/>
  <c r="H931" i="1"/>
  <c r="AE930" i="1"/>
  <c r="AD930" i="1"/>
  <c r="M930" i="1"/>
  <c r="H930" i="1"/>
  <c r="AE929" i="1"/>
  <c r="AD929" i="1"/>
  <c r="AC929" i="1"/>
  <c r="M929" i="1"/>
  <c r="H929" i="1"/>
  <c r="AE928" i="1"/>
  <c r="AD928" i="1"/>
  <c r="M928" i="1"/>
  <c r="H928" i="1"/>
  <c r="AE927" i="1"/>
  <c r="AD927" i="1"/>
  <c r="AC927" i="1"/>
  <c r="M927" i="1"/>
  <c r="H927" i="1"/>
  <c r="AE926" i="1"/>
  <c r="AD926" i="1"/>
  <c r="M926" i="1"/>
  <c r="H926" i="1"/>
  <c r="AE925" i="1"/>
  <c r="AD925" i="1"/>
  <c r="M925" i="1"/>
  <c r="H925" i="1"/>
  <c r="AE924" i="1"/>
  <c r="AD924" i="1"/>
  <c r="M924" i="1"/>
  <c r="H924" i="1"/>
  <c r="AE923" i="1"/>
  <c r="AD923" i="1"/>
  <c r="AC923" i="1"/>
  <c r="M923" i="1"/>
  <c r="H923" i="1"/>
  <c r="AE922" i="1"/>
  <c r="AD922" i="1"/>
  <c r="M922" i="1"/>
  <c r="H922" i="1"/>
  <c r="AE921" i="1"/>
  <c r="AD921" i="1"/>
  <c r="AC921" i="1"/>
  <c r="M921" i="1"/>
  <c r="H921" i="1"/>
  <c r="AE920" i="1"/>
  <c r="AD920" i="1"/>
  <c r="M920" i="1"/>
  <c r="H920" i="1"/>
  <c r="AE919" i="1"/>
  <c r="AD919" i="1"/>
  <c r="AC919" i="1"/>
  <c r="M919" i="1"/>
  <c r="H919" i="1"/>
  <c r="AE918" i="1"/>
  <c r="AD918" i="1"/>
  <c r="M918" i="1"/>
  <c r="H918" i="1"/>
  <c r="AE917" i="1"/>
  <c r="AD917" i="1"/>
  <c r="M917" i="1"/>
  <c r="H917" i="1"/>
  <c r="AE916" i="1"/>
  <c r="AD916" i="1"/>
  <c r="M916" i="1"/>
  <c r="H916" i="1"/>
  <c r="AE915" i="1"/>
  <c r="AD915" i="1"/>
  <c r="AC915" i="1"/>
  <c r="M915" i="1"/>
  <c r="H915" i="1"/>
  <c r="AE914" i="1"/>
  <c r="AD914" i="1"/>
  <c r="M914" i="1"/>
  <c r="H914" i="1"/>
  <c r="AE913" i="1"/>
  <c r="AD913" i="1"/>
  <c r="AC913" i="1"/>
  <c r="M913" i="1"/>
  <c r="H913" i="1"/>
  <c r="AE912" i="1"/>
  <c r="AD912" i="1"/>
  <c r="M912" i="1"/>
  <c r="H912" i="1"/>
  <c r="AE911" i="1"/>
  <c r="AD911" i="1"/>
  <c r="AC911" i="1"/>
  <c r="M911" i="1"/>
  <c r="H911" i="1"/>
  <c r="AE910" i="1"/>
  <c r="AD910" i="1"/>
  <c r="M910" i="1"/>
  <c r="H910" i="1"/>
  <c r="AE909" i="1"/>
  <c r="AD909" i="1"/>
  <c r="M909" i="1"/>
  <c r="H909" i="1"/>
  <c r="AE908" i="1"/>
  <c r="AD908" i="1"/>
  <c r="M908" i="1"/>
  <c r="H908" i="1"/>
  <c r="AE907" i="1"/>
  <c r="AD907" i="1"/>
  <c r="AC907" i="1"/>
  <c r="M907" i="1"/>
  <c r="H907" i="1"/>
  <c r="AE906" i="1"/>
  <c r="AD906" i="1"/>
  <c r="M906" i="1"/>
  <c r="H906" i="1"/>
  <c r="AE905" i="1"/>
  <c r="AD905" i="1"/>
  <c r="M905" i="1"/>
  <c r="H905" i="1"/>
  <c r="AE904" i="1"/>
  <c r="AD904" i="1"/>
  <c r="M904" i="1"/>
  <c r="H904" i="1"/>
  <c r="AE903" i="1"/>
  <c r="AD903" i="1"/>
  <c r="M903" i="1"/>
  <c r="H903" i="1"/>
  <c r="AE902" i="1"/>
  <c r="AD902" i="1"/>
  <c r="M902" i="1"/>
  <c r="H902" i="1"/>
  <c r="AE901" i="1"/>
  <c r="AD901" i="1"/>
  <c r="M901" i="1"/>
  <c r="H901" i="1"/>
  <c r="AE900" i="1"/>
  <c r="AD900" i="1"/>
  <c r="M900" i="1"/>
  <c r="H900" i="1"/>
  <c r="AE899" i="1"/>
  <c r="AD899" i="1"/>
  <c r="AC899" i="1"/>
  <c r="M899" i="1"/>
  <c r="H899" i="1"/>
  <c r="AE898" i="1"/>
  <c r="AD898" i="1"/>
  <c r="M898" i="1"/>
  <c r="H898" i="1"/>
  <c r="AE897" i="1"/>
  <c r="AD897" i="1"/>
  <c r="AC897" i="1"/>
  <c r="M897" i="1"/>
  <c r="H897" i="1"/>
  <c r="AE896" i="1"/>
  <c r="AD896" i="1"/>
  <c r="M896" i="1"/>
  <c r="H896" i="1"/>
  <c r="AE895" i="1"/>
  <c r="AD895" i="1"/>
  <c r="M895" i="1"/>
  <c r="H895" i="1"/>
  <c r="AE894" i="1"/>
  <c r="AD894" i="1"/>
  <c r="M894" i="1"/>
  <c r="H894" i="1"/>
  <c r="AE893" i="1"/>
  <c r="AD893" i="1"/>
  <c r="M893" i="1"/>
  <c r="H893" i="1"/>
  <c r="AE892" i="1"/>
  <c r="AD892" i="1"/>
  <c r="M892" i="1"/>
  <c r="H892" i="1"/>
  <c r="AE891" i="1"/>
  <c r="AD891" i="1"/>
  <c r="AC891" i="1"/>
  <c r="M891" i="1"/>
  <c r="H891" i="1"/>
  <c r="AE890" i="1"/>
  <c r="AD890" i="1"/>
  <c r="M890" i="1"/>
  <c r="H890" i="1"/>
  <c r="AE889" i="1"/>
  <c r="AD889" i="1"/>
  <c r="M889" i="1"/>
  <c r="H889" i="1"/>
  <c r="AE888" i="1"/>
  <c r="AD888" i="1"/>
  <c r="M888" i="1"/>
  <c r="H888" i="1"/>
  <c r="AE887" i="1"/>
  <c r="AD887" i="1"/>
  <c r="AC887" i="1"/>
  <c r="M887" i="1"/>
  <c r="H887" i="1"/>
  <c r="AE886" i="1"/>
  <c r="AD886" i="1"/>
  <c r="M886" i="1"/>
  <c r="H886" i="1"/>
  <c r="AE885" i="1"/>
  <c r="AD885" i="1"/>
  <c r="AC885" i="1"/>
  <c r="M885" i="1"/>
  <c r="H885" i="1"/>
  <c r="AE884" i="1"/>
  <c r="AD884" i="1"/>
  <c r="M884" i="1"/>
  <c r="H884" i="1"/>
  <c r="AE883" i="1"/>
  <c r="AD883" i="1"/>
  <c r="M883" i="1"/>
  <c r="H883" i="1"/>
  <c r="AE882" i="1"/>
  <c r="AD882" i="1"/>
  <c r="M882" i="1"/>
  <c r="H882" i="1"/>
  <c r="AK881" i="1"/>
  <c r="AM881" i="1" s="1"/>
  <c r="AE881" i="1"/>
  <c r="AF881" i="1" s="1"/>
  <c r="AG881" i="1" s="1"/>
  <c r="AD881" i="1"/>
  <c r="AC881" i="1"/>
  <c r="M881" i="1"/>
  <c r="H881" i="1"/>
  <c r="AE880" i="1"/>
  <c r="AD880" i="1"/>
  <c r="M880" i="1"/>
  <c r="H880" i="1"/>
  <c r="AE879" i="1"/>
  <c r="AD879" i="1"/>
  <c r="AC879" i="1"/>
  <c r="M879" i="1"/>
  <c r="H879" i="1"/>
  <c r="AE878" i="1"/>
  <c r="AD878" i="1"/>
  <c r="M878" i="1"/>
  <c r="H878" i="1"/>
  <c r="AE877" i="1"/>
  <c r="AD877" i="1"/>
  <c r="M877" i="1"/>
  <c r="H877" i="1"/>
  <c r="AE876" i="1"/>
  <c r="AD876" i="1"/>
  <c r="M876" i="1"/>
  <c r="H876" i="1"/>
  <c r="AE875" i="1"/>
  <c r="AD875" i="1"/>
  <c r="AC875" i="1"/>
  <c r="M875" i="1"/>
  <c r="H875" i="1"/>
  <c r="AE874" i="1"/>
  <c r="AD874" i="1"/>
  <c r="M874" i="1"/>
  <c r="H874" i="1"/>
  <c r="AE873" i="1"/>
  <c r="AD873" i="1"/>
  <c r="M873" i="1"/>
  <c r="H873" i="1"/>
  <c r="AE872" i="1"/>
  <c r="AD872" i="1"/>
  <c r="M872" i="1"/>
  <c r="H872" i="1"/>
  <c r="AE871" i="1"/>
  <c r="AD871" i="1"/>
  <c r="AC871" i="1"/>
  <c r="M871" i="1"/>
  <c r="H871" i="1"/>
  <c r="AE870" i="1"/>
  <c r="AD870" i="1"/>
  <c r="M870" i="1"/>
  <c r="H870" i="1"/>
  <c r="AE869" i="1"/>
  <c r="AD869" i="1"/>
  <c r="M869" i="1"/>
  <c r="H869" i="1"/>
  <c r="AE868" i="1"/>
  <c r="AD868" i="1"/>
  <c r="M868" i="1"/>
  <c r="H868" i="1"/>
  <c r="AE867" i="1"/>
  <c r="AD867" i="1"/>
  <c r="AC867" i="1"/>
  <c r="M867" i="1"/>
  <c r="H867" i="1"/>
  <c r="AE866" i="1"/>
  <c r="AD866" i="1"/>
  <c r="M866" i="1"/>
  <c r="H866" i="1"/>
  <c r="AE865" i="1"/>
  <c r="AD865" i="1"/>
  <c r="M865" i="1"/>
  <c r="H865" i="1"/>
  <c r="AE864" i="1"/>
  <c r="AD864" i="1"/>
  <c r="M864" i="1"/>
  <c r="H864" i="1"/>
  <c r="AE863" i="1"/>
  <c r="AD863" i="1"/>
  <c r="AC863" i="1"/>
  <c r="M863" i="1"/>
  <c r="H863" i="1"/>
  <c r="AE862" i="1"/>
  <c r="AD862" i="1"/>
  <c r="M862" i="1"/>
  <c r="H862" i="1"/>
  <c r="AE861" i="1"/>
  <c r="AD861" i="1"/>
  <c r="M861" i="1"/>
  <c r="H861" i="1"/>
  <c r="AE860" i="1"/>
  <c r="AD860" i="1"/>
  <c r="M860" i="1"/>
  <c r="H860" i="1"/>
  <c r="AE859" i="1"/>
  <c r="AD859" i="1"/>
  <c r="AC859" i="1"/>
  <c r="M859" i="1"/>
  <c r="H859" i="1"/>
  <c r="AE858" i="1"/>
  <c r="AD858" i="1"/>
  <c r="M858" i="1"/>
  <c r="H858" i="1"/>
  <c r="AE857" i="1"/>
  <c r="AD857" i="1"/>
  <c r="M857" i="1"/>
  <c r="H857" i="1"/>
  <c r="AE856" i="1"/>
  <c r="AD856" i="1"/>
  <c r="M856" i="1"/>
  <c r="H856" i="1"/>
  <c r="AE855" i="1"/>
  <c r="AD855" i="1"/>
  <c r="AC855" i="1"/>
  <c r="M855" i="1"/>
  <c r="H855" i="1"/>
  <c r="AE854" i="1"/>
  <c r="AD854" i="1"/>
  <c r="M854" i="1"/>
  <c r="H854" i="1"/>
  <c r="AE853" i="1"/>
  <c r="AD853" i="1"/>
  <c r="M853" i="1"/>
  <c r="H853" i="1"/>
  <c r="AE852" i="1"/>
  <c r="AD852" i="1"/>
  <c r="M852" i="1"/>
  <c r="H852" i="1"/>
  <c r="AE851" i="1"/>
  <c r="AD851" i="1"/>
  <c r="AC851" i="1"/>
  <c r="M851" i="1"/>
  <c r="H851" i="1"/>
  <c r="AE850" i="1"/>
  <c r="AD850" i="1"/>
  <c r="M850" i="1"/>
  <c r="H850" i="1"/>
  <c r="AE849" i="1"/>
  <c r="AD849" i="1"/>
  <c r="M849" i="1"/>
  <c r="H849" i="1"/>
  <c r="AE848" i="1"/>
  <c r="AD848" i="1"/>
  <c r="M848" i="1"/>
  <c r="H848" i="1"/>
  <c r="AE847" i="1"/>
  <c r="AD847" i="1"/>
  <c r="AC847" i="1"/>
  <c r="M847" i="1"/>
  <c r="H847" i="1"/>
  <c r="AE846" i="1"/>
  <c r="AD846" i="1"/>
  <c r="M846" i="1"/>
  <c r="H846" i="1"/>
  <c r="AE845" i="1"/>
  <c r="AD845" i="1"/>
  <c r="M845" i="1"/>
  <c r="H845" i="1"/>
  <c r="AE844" i="1"/>
  <c r="AD844" i="1"/>
  <c r="M844" i="1"/>
  <c r="H844" i="1"/>
  <c r="AE843" i="1"/>
  <c r="AD843" i="1"/>
  <c r="AC843" i="1"/>
  <c r="M843" i="1"/>
  <c r="H843" i="1"/>
  <c r="AE842" i="1"/>
  <c r="AD842" i="1"/>
  <c r="M842" i="1"/>
  <c r="H842" i="1"/>
  <c r="AE841" i="1"/>
  <c r="AD841" i="1"/>
  <c r="M841" i="1"/>
  <c r="H841" i="1"/>
  <c r="AE840" i="1"/>
  <c r="AD840" i="1"/>
  <c r="AK840" i="1"/>
  <c r="AL840" i="1" s="1"/>
  <c r="M840" i="1"/>
  <c r="H840" i="1"/>
  <c r="AE839" i="1"/>
  <c r="AD839" i="1"/>
  <c r="M839" i="1"/>
  <c r="H839" i="1"/>
  <c r="AE838" i="1"/>
  <c r="AD838" i="1"/>
  <c r="AK838" i="1"/>
  <c r="AL838" i="1" s="1"/>
  <c r="M838" i="1"/>
  <c r="H838" i="1"/>
  <c r="AE837" i="1"/>
  <c r="AD837" i="1"/>
  <c r="M837" i="1"/>
  <c r="H837" i="1"/>
  <c r="AE836" i="1"/>
  <c r="AD836" i="1"/>
  <c r="M836" i="1"/>
  <c r="H836" i="1"/>
  <c r="AE835" i="1"/>
  <c r="AD835" i="1"/>
  <c r="AC835" i="1"/>
  <c r="M835" i="1"/>
  <c r="H835" i="1"/>
  <c r="AE834" i="1"/>
  <c r="AD834" i="1"/>
  <c r="AK834" i="1"/>
  <c r="M834" i="1"/>
  <c r="H834" i="1"/>
  <c r="AE833" i="1"/>
  <c r="AD833" i="1"/>
  <c r="M833" i="1"/>
  <c r="H833" i="1"/>
  <c r="AE832" i="1"/>
  <c r="AD832" i="1"/>
  <c r="AK832" i="1"/>
  <c r="M832" i="1"/>
  <c r="H832" i="1"/>
  <c r="AE831" i="1"/>
  <c r="AD831" i="1"/>
  <c r="AK831" i="1"/>
  <c r="AM831" i="1" s="1"/>
  <c r="M831" i="1"/>
  <c r="H831" i="1"/>
  <c r="AE830" i="1"/>
  <c r="AD830" i="1"/>
  <c r="AK830" i="1"/>
  <c r="M830" i="1"/>
  <c r="H830" i="1"/>
  <c r="AE829" i="1"/>
  <c r="AD829" i="1"/>
  <c r="M829" i="1"/>
  <c r="H829" i="1"/>
  <c r="AE828" i="1"/>
  <c r="AD828" i="1"/>
  <c r="AK828" i="1"/>
  <c r="M828" i="1"/>
  <c r="H828" i="1"/>
  <c r="AE827" i="1"/>
  <c r="AD827" i="1"/>
  <c r="AC827" i="1"/>
  <c r="M827" i="1"/>
  <c r="H827" i="1"/>
  <c r="AE826" i="1"/>
  <c r="AD826" i="1"/>
  <c r="AK826" i="1"/>
  <c r="M826" i="1"/>
  <c r="H826" i="1"/>
  <c r="AE825" i="1"/>
  <c r="AD825" i="1"/>
  <c r="M825" i="1"/>
  <c r="H825" i="1"/>
  <c r="AE824" i="1"/>
  <c r="AD824" i="1"/>
  <c r="M824" i="1"/>
  <c r="H824" i="1"/>
  <c r="AE823" i="1"/>
  <c r="AD823" i="1"/>
  <c r="AK823" i="1"/>
  <c r="AM823" i="1" s="1"/>
  <c r="M823" i="1"/>
  <c r="H823" i="1"/>
  <c r="AE822" i="1"/>
  <c r="AD822" i="1"/>
  <c r="AK822" i="1"/>
  <c r="M822" i="1"/>
  <c r="H822" i="1"/>
  <c r="AE821" i="1"/>
  <c r="AD821" i="1"/>
  <c r="M821" i="1"/>
  <c r="H821" i="1"/>
  <c r="AE820" i="1"/>
  <c r="AD820" i="1"/>
  <c r="M820" i="1"/>
  <c r="H820" i="1"/>
  <c r="AE819" i="1"/>
  <c r="AD819" i="1"/>
  <c r="M819" i="1"/>
  <c r="H819" i="1"/>
  <c r="AE818" i="1"/>
  <c r="AD818" i="1"/>
  <c r="AK818" i="1"/>
  <c r="M818" i="1"/>
  <c r="H818" i="1"/>
  <c r="AE817" i="1"/>
  <c r="AD817" i="1"/>
  <c r="M817" i="1"/>
  <c r="H817" i="1"/>
  <c r="AE816" i="1"/>
  <c r="AD816" i="1"/>
  <c r="AK816" i="1"/>
  <c r="M816" i="1"/>
  <c r="H816" i="1"/>
  <c r="AE815" i="1"/>
  <c r="AD815" i="1"/>
  <c r="AK815" i="1"/>
  <c r="AM815" i="1" s="1"/>
  <c r="M815" i="1"/>
  <c r="H815" i="1"/>
  <c r="AE814" i="1"/>
  <c r="AD814" i="1"/>
  <c r="AK814" i="1"/>
  <c r="M814" i="1"/>
  <c r="H814" i="1"/>
  <c r="AE813" i="1"/>
  <c r="AD813" i="1"/>
  <c r="M813" i="1"/>
  <c r="H813" i="1"/>
  <c r="AE812" i="1"/>
  <c r="AD812" i="1"/>
  <c r="M812" i="1"/>
  <c r="H812" i="1"/>
  <c r="AE811" i="1"/>
  <c r="AD811" i="1"/>
  <c r="M811" i="1"/>
  <c r="H811" i="1"/>
  <c r="AE810" i="1"/>
  <c r="AD810" i="1"/>
  <c r="AK810" i="1"/>
  <c r="M810" i="1"/>
  <c r="H810" i="1"/>
  <c r="AE809" i="1"/>
  <c r="AD809" i="1"/>
  <c r="M809" i="1"/>
  <c r="H809" i="1"/>
  <c r="AE808" i="1"/>
  <c r="AD808" i="1"/>
  <c r="AK808" i="1"/>
  <c r="M808" i="1"/>
  <c r="H808" i="1"/>
  <c r="AE807" i="1"/>
  <c r="AD807" i="1"/>
  <c r="AK807" i="1"/>
  <c r="AM807" i="1" s="1"/>
  <c r="M807" i="1"/>
  <c r="H807" i="1"/>
  <c r="AE806" i="1"/>
  <c r="AD806" i="1"/>
  <c r="AK806" i="1"/>
  <c r="M806" i="1"/>
  <c r="H806" i="1"/>
  <c r="AE805" i="1"/>
  <c r="AD805" i="1"/>
  <c r="M805" i="1"/>
  <c r="H805" i="1"/>
  <c r="AE804" i="1"/>
  <c r="AD804" i="1"/>
  <c r="AK804" i="1"/>
  <c r="M804" i="1"/>
  <c r="H804" i="1"/>
  <c r="AE803" i="1"/>
  <c r="AD803" i="1"/>
  <c r="M803" i="1"/>
  <c r="H803" i="1"/>
  <c r="AE802" i="1"/>
  <c r="AD802" i="1"/>
  <c r="AK802" i="1"/>
  <c r="M802" i="1"/>
  <c r="H802" i="1"/>
  <c r="AE801" i="1"/>
  <c r="AD801" i="1"/>
  <c r="M801" i="1"/>
  <c r="H801" i="1"/>
  <c r="AE800" i="1"/>
  <c r="AD800" i="1"/>
  <c r="M800" i="1"/>
  <c r="H800" i="1"/>
  <c r="AE799" i="1"/>
  <c r="AD799" i="1"/>
  <c r="M799" i="1"/>
  <c r="H799" i="1"/>
  <c r="AE798" i="1"/>
  <c r="AD798" i="1"/>
  <c r="AK798" i="1"/>
  <c r="M798" i="1"/>
  <c r="H798" i="1"/>
  <c r="AE797" i="1"/>
  <c r="AD797" i="1"/>
  <c r="M797" i="1"/>
  <c r="H797" i="1"/>
  <c r="AE796" i="1"/>
  <c r="AD796" i="1"/>
  <c r="AK796" i="1"/>
  <c r="M796" i="1"/>
  <c r="H796" i="1"/>
  <c r="AE795" i="1"/>
  <c r="AD795" i="1"/>
  <c r="AC795" i="1"/>
  <c r="M795" i="1"/>
  <c r="H795" i="1"/>
  <c r="AE794" i="1"/>
  <c r="AD794" i="1"/>
  <c r="M794" i="1"/>
  <c r="H794" i="1"/>
  <c r="AE793" i="1"/>
  <c r="AD793" i="1"/>
  <c r="M793" i="1"/>
  <c r="H793" i="1"/>
  <c r="AE792" i="1"/>
  <c r="AD792" i="1"/>
  <c r="M792" i="1"/>
  <c r="H792" i="1"/>
  <c r="AE791" i="1"/>
  <c r="AD791" i="1"/>
  <c r="M791" i="1"/>
  <c r="H791" i="1"/>
  <c r="AE790" i="1"/>
  <c r="AD790" i="1"/>
  <c r="AK790" i="1"/>
  <c r="M790" i="1"/>
  <c r="H790" i="1"/>
  <c r="AE789" i="1"/>
  <c r="AD789" i="1"/>
  <c r="M789" i="1"/>
  <c r="H789" i="1"/>
  <c r="AE788" i="1"/>
  <c r="AD788" i="1"/>
  <c r="AK788" i="1"/>
  <c r="M788" i="1"/>
  <c r="H788" i="1"/>
  <c r="AE787" i="1"/>
  <c r="AD787" i="1"/>
  <c r="M787" i="1"/>
  <c r="H787" i="1"/>
  <c r="AE786" i="1"/>
  <c r="AD786" i="1"/>
  <c r="M786" i="1"/>
  <c r="H786" i="1"/>
  <c r="AE785" i="1"/>
  <c r="AD785" i="1"/>
  <c r="M785" i="1"/>
  <c r="H785" i="1"/>
  <c r="AE784" i="1"/>
  <c r="AD784" i="1"/>
  <c r="AK784" i="1"/>
  <c r="M784" i="1"/>
  <c r="H784" i="1"/>
  <c r="AE783" i="1"/>
  <c r="AD783" i="1"/>
  <c r="M783" i="1"/>
  <c r="H783" i="1"/>
  <c r="AE782" i="1"/>
  <c r="AD782" i="1"/>
  <c r="AK782" i="1"/>
  <c r="M782" i="1"/>
  <c r="H782" i="1"/>
  <c r="AE781" i="1"/>
  <c r="AD781" i="1"/>
  <c r="M781" i="1"/>
  <c r="H781" i="1"/>
  <c r="AE780" i="1"/>
  <c r="AD780" i="1"/>
  <c r="M780" i="1"/>
  <c r="H780" i="1"/>
  <c r="AE779" i="1"/>
  <c r="AD779" i="1"/>
  <c r="M779" i="1"/>
  <c r="H779" i="1"/>
  <c r="AE778" i="1"/>
  <c r="AD778" i="1"/>
  <c r="AK778" i="1"/>
  <c r="M778" i="1"/>
  <c r="H778" i="1"/>
  <c r="AE777" i="1"/>
  <c r="AD777" i="1"/>
  <c r="M777" i="1"/>
  <c r="H777" i="1"/>
  <c r="AE776" i="1"/>
  <c r="AD776" i="1"/>
  <c r="AK776" i="1"/>
  <c r="M776" i="1"/>
  <c r="H776" i="1"/>
  <c r="AE775" i="1"/>
  <c r="AD775" i="1"/>
  <c r="M775" i="1"/>
  <c r="H775" i="1"/>
  <c r="AE774" i="1"/>
  <c r="AD774" i="1"/>
  <c r="M774" i="1"/>
  <c r="H774" i="1"/>
  <c r="AE773" i="1"/>
  <c r="AD773" i="1"/>
  <c r="M773" i="1"/>
  <c r="H773" i="1"/>
  <c r="AE772" i="1"/>
  <c r="AD772" i="1"/>
  <c r="M772" i="1"/>
  <c r="H772" i="1"/>
  <c r="AE771" i="1"/>
  <c r="AD771" i="1"/>
  <c r="M771" i="1"/>
  <c r="H771" i="1"/>
  <c r="AE770" i="1"/>
  <c r="AD770" i="1"/>
  <c r="AK770" i="1"/>
  <c r="M770" i="1"/>
  <c r="H770" i="1"/>
  <c r="AE769" i="1"/>
  <c r="AD769" i="1"/>
  <c r="M769" i="1"/>
  <c r="H769" i="1"/>
  <c r="AE768" i="1"/>
  <c r="AD768" i="1"/>
  <c r="AK768" i="1"/>
  <c r="M768" i="1"/>
  <c r="H768" i="1"/>
  <c r="AE767" i="1"/>
  <c r="AD767" i="1"/>
  <c r="M767" i="1"/>
  <c r="H767" i="1"/>
  <c r="AE766" i="1"/>
  <c r="AD766" i="1"/>
  <c r="AK766" i="1"/>
  <c r="M766" i="1"/>
  <c r="H766" i="1"/>
  <c r="AE765" i="1"/>
  <c r="AD765" i="1"/>
  <c r="M765" i="1"/>
  <c r="H765" i="1"/>
  <c r="AE764" i="1"/>
  <c r="AD764" i="1"/>
  <c r="M764" i="1"/>
  <c r="H764" i="1"/>
  <c r="AE763" i="1"/>
  <c r="AD763" i="1"/>
  <c r="M763" i="1"/>
  <c r="H763" i="1"/>
  <c r="AE762" i="1"/>
  <c r="AD762" i="1"/>
  <c r="AK762" i="1"/>
  <c r="M762" i="1"/>
  <c r="H762" i="1"/>
  <c r="AE761" i="1"/>
  <c r="AD761" i="1"/>
  <c r="M761" i="1"/>
  <c r="H761" i="1"/>
  <c r="AE760" i="1"/>
  <c r="AD760" i="1"/>
  <c r="M760" i="1"/>
  <c r="H760" i="1"/>
  <c r="AE759" i="1"/>
  <c r="AD759" i="1"/>
  <c r="M759" i="1"/>
  <c r="H759" i="1"/>
  <c r="AE758" i="1"/>
  <c r="AD758" i="1"/>
  <c r="AK758" i="1"/>
  <c r="M758" i="1"/>
  <c r="H758" i="1"/>
  <c r="AE757" i="1"/>
  <c r="AD757" i="1"/>
  <c r="M757" i="1"/>
  <c r="H757" i="1"/>
  <c r="AE756" i="1"/>
  <c r="AD756" i="1"/>
  <c r="AK756" i="1"/>
  <c r="M756" i="1"/>
  <c r="H756" i="1"/>
  <c r="AE755" i="1"/>
  <c r="AD755" i="1"/>
  <c r="M755" i="1"/>
  <c r="H755" i="1"/>
  <c r="AE754" i="1"/>
  <c r="AD754" i="1"/>
  <c r="M754" i="1"/>
  <c r="H754" i="1"/>
  <c r="AE753" i="1"/>
  <c r="AD753" i="1"/>
  <c r="M753" i="1"/>
  <c r="H753" i="1"/>
  <c r="AE752" i="1"/>
  <c r="AD752" i="1"/>
  <c r="M752" i="1"/>
  <c r="H752" i="1"/>
  <c r="AE751" i="1"/>
  <c r="AD751" i="1"/>
  <c r="M751" i="1"/>
  <c r="H751" i="1"/>
  <c r="AE750" i="1"/>
  <c r="AD750" i="1"/>
  <c r="AK750" i="1"/>
  <c r="M750" i="1"/>
  <c r="H750" i="1"/>
  <c r="AE749" i="1"/>
  <c r="AD749" i="1"/>
  <c r="M749" i="1"/>
  <c r="H749" i="1"/>
  <c r="AE748" i="1"/>
  <c r="AD748" i="1"/>
  <c r="AK748" i="1"/>
  <c r="M748" i="1"/>
  <c r="H748" i="1"/>
  <c r="AE747" i="1"/>
  <c r="AD747" i="1"/>
  <c r="M747" i="1"/>
  <c r="H747" i="1"/>
  <c r="AE746" i="1"/>
  <c r="AD746" i="1"/>
  <c r="AK746" i="1"/>
  <c r="M746" i="1"/>
  <c r="H746" i="1"/>
  <c r="AE745" i="1"/>
  <c r="AD745" i="1"/>
  <c r="M745" i="1"/>
  <c r="H745" i="1"/>
  <c r="AE744" i="1"/>
  <c r="AD744" i="1"/>
  <c r="M744" i="1"/>
  <c r="H744" i="1"/>
  <c r="AE743" i="1"/>
  <c r="AD743" i="1"/>
  <c r="M743" i="1"/>
  <c r="H743" i="1"/>
  <c r="AE742" i="1"/>
  <c r="AD742" i="1"/>
  <c r="M742" i="1"/>
  <c r="H742" i="1"/>
  <c r="AE741" i="1"/>
  <c r="AD741" i="1"/>
  <c r="M741" i="1"/>
  <c r="H741" i="1"/>
  <c r="AE740" i="1"/>
  <c r="AD740" i="1"/>
  <c r="M740" i="1"/>
  <c r="H740" i="1"/>
  <c r="AE739" i="1"/>
  <c r="AD739" i="1"/>
  <c r="M739" i="1"/>
  <c r="H739" i="1"/>
  <c r="AE738" i="1"/>
  <c r="AD738" i="1"/>
  <c r="AK738" i="1"/>
  <c r="M738" i="1"/>
  <c r="H738" i="1"/>
  <c r="AE737" i="1"/>
  <c r="AD737" i="1"/>
  <c r="M737" i="1"/>
  <c r="H737" i="1"/>
  <c r="AE736" i="1"/>
  <c r="AD736" i="1"/>
  <c r="AK736" i="1"/>
  <c r="M736" i="1"/>
  <c r="H736" i="1"/>
  <c r="AE735" i="1"/>
  <c r="AD735" i="1"/>
  <c r="M735" i="1"/>
  <c r="H735" i="1"/>
  <c r="AE734" i="1"/>
  <c r="AD734" i="1"/>
  <c r="AK734" i="1"/>
  <c r="M734" i="1"/>
  <c r="H734" i="1"/>
  <c r="AE733" i="1"/>
  <c r="AD733" i="1"/>
  <c r="M733" i="1"/>
  <c r="H733" i="1"/>
  <c r="AE732" i="1"/>
  <c r="AD732" i="1"/>
  <c r="M732" i="1"/>
  <c r="H732" i="1"/>
  <c r="AE731" i="1"/>
  <c r="AD731" i="1"/>
  <c r="M731" i="1"/>
  <c r="H731" i="1"/>
  <c r="AE730" i="1"/>
  <c r="AD730" i="1"/>
  <c r="AK730" i="1"/>
  <c r="M730" i="1"/>
  <c r="H730" i="1"/>
  <c r="AE729" i="1"/>
  <c r="AD729" i="1"/>
  <c r="M729" i="1"/>
  <c r="H729" i="1"/>
  <c r="AE728" i="1"/>
  <c r="AD728" i="1"/>
  <c r="AK728" i="1"/>
  <c r="M728" i="1"/>
  <c r="H728" i="1"/>
  <c r="AE727" i="1"/>
  <c r="AD727" i="1"/>
  <c r="M727" i="1"/>
  <c r="H727" i="1"/>
  <c r="AE726" i="1"/>
  <c r="AD726" i="1"/>
  <c r="AK726" i="1"/>
  <c r="M726" i="1"/>
  <c r="H726" i="1"/>
  <c r="AE725" i="1"/>
  <c r="AD725" i="1"/>
  <c r="M725" i="1"/>
  <c r="H725" i="1"/>
  <c r="AE724" i="1"/>
  <c r="AD724" i="1"/>
  <c r="M724" i="1"/>
  <c r="H724" i="1"/>
  <c r="AE723" i="1"/>
  <c r="AD723" i="1"/>
  <c r="M723" i="1"/>
  <c r="H723" i="1"/>
  <c r="AE722" i="1"/>
  <c r="AD722" i="1"/>
  <c r="AK722" i="1"/>
  <c r="M722" i="1"/>
  <c r="H722" i="1"/>
  <c r="AE721" i="1"/>
  <c r="AD721" i="1"/>
  <c r="M721" i="1"/>
  <c r="H721" i="1"/>
  <c r="AE720" i="1"/>
  <c r="AD720" i="1"/>
  <c r="AK720" i="1"/>
  <c r="M720" i="1"/>
  <c r="H720" i="1"/>
  <c r="AE719" i="1"/>
  <c r="AD719" i="1"/>
  <c r="M719" i="1"/>
  <c r="H719" i="1"/>
  <c r="AE718" i="1"/>
  <c r="AD718" i="1"/>
  <c r="M718" i="1"/>
  <c r="H718" i="1"/>
  <c r="AE717" i="1"/>
  <c r="AD717" i="1"/>
  <c r="M717" i="1"/>
  <c r="H717" i="1"/>
  <c r="AE716" i="1"/>
  <c r="AD716" i="1"/>
  <c r="AK716" i="1"/>
  <c r="M716" i="1"/>
  <c r="H716" i="1"/>
  <c r="AE715" i="1"/>
  <c r="AD715" i="1"/>
  <c r="M715" i="1"/>
  <c r="H715" i="1"/>
  <c r="AE714" i="1"/>
  <c r="AD714" i="1"/>
  <c r="AK714" i="1"/>
  <c r="M714" i="1"/>
  <c r="H714" i="1"/>
  <c r="AK713" i="1"/>
  <c r="AM713" i="1" s="1"/>
  <c r="AE713" i="1"/>
  <c r="AF713" i="1" s="1"/>
  <c r="AG713" i="1" s="1"/>
  <c r="AD713" i="1"/>
  <c r="AC713" i="1"/>
  <c r="M713" i="1"/>
  <c r="H713" i="1"/>
  <c r="AE712" i="1"/>
  <c r="AD712" i="1"/>
  <c r="M712" i="1"/>
  <c r="H712" i="1"/>
  <c r="AE711" i="1"/>
  <c r="AD711" i="1"/>
  <c r="AK711" i="1"/>
  <c r="AM711" i="1" s="1"/>
  <c r="M711" i="1"/>
  <c r="H711" i="1"/>
  <c r="AE710" i="1"/>
  <c r="AD710" i="1"/>
  <c r="AK710" i="1"/>
  <c r="M710" i="1"/>
  <c r="H710" i="1"/>
  <c r="AE709" i="1"/>
  <c r="AD709" i="1"/>
  <c r="M709" i="1"/>
  <c r="H709" i="1"/>
  <c r="AE708" i="1"/>
  <c r="AD708" i="1"/>
  <c r="M708" i="1"/>
  <c r="H708" i="1"/>
  <c r="AE707" i="1"/>
  <c r="AD707" i="1"/>
  <c r="M707" i="1"/>
  <c r="H707" i="1"/>
  <c r="AE706" i="1"/>
  <c r="AD706" i="1"/>
  <c r="AK706" i="1"/>
  <c r="M706" i="1"/>
  <c r="H706" i="1"/>
  <c r="AE705" i="1"/>
  <c r="AD705" i="1"/>
  <c r="AK705" i="1"/>
  <c r="AM705" i="1" s="1"/>
  <c r="M705" i="1"/>
  <c r="H705" i="1"/>
  <c r="AE704" i="1"/>
  <c r="AD704" i="1"/>
  <c r="M704" i="1"/>
  <c r="H704" i="1"/>
  <c r="AE703" i="1"/>
  <c r="AD703" i="1"/>
  <c r="AK703" i="1"/>
  <c r="AM703" i="1" s="1"/>
  <c r="M703" i="1"/>
  <c r="H703" i="1"/>
  <c r="AE702" i="1"/>
  <c r="AD702" i="1"/>
  <c r="AK702" i="1"/>
  <c r="M702" i="1"/>
  <c r="H702" i="1"/>
  <c r="AE701" i="1"/>
  <c r="AD701" i="1"/>
  <c r="M701" i="1"/>
  <c r="H701" i="1"/>
  <c r="AE700" i="1"/>
  <c r="AD700" i="1"/>
  <c r="M700" i="1"/>
  <c r="H700" i="1"/>
  <c r="AE699" i="1"/>
  <c r="AD699" i="1"/>
  <c r="M699" i="1"/>
  <c r="H699" i="1"/>
  <c r="AE698" i="1"/>
  <c r="AD698" i="1"/>
  <c r="AK698" i="1"/>
  <c r="M698" i="1"/>
  <c r="H698" i="1"/>
  <c r="AE697" i="1"/>
  <c r="AD697" i="1"/>
  <c r="AK697" i="1"/>
  <c r="AM697" i="1" s="1"/>
  <c r="M697" i="1"/>
  <c r="H697" i="1"/>
  <c r="AE696" i="1"/>
  <c r="AD696" i="1"/>
  <c r="M696" i="1"/>
  <c r="H696" i="1"/>
  <c r="AE695" i="1"/>
  <c r="AD695" i="1"/>
  <c r="M695" i="1"/>
  <c r="H695" i="1"/>
  <c r="AE694" i="1"/>
  <c r="AD694" i="1"/>
  <c r="AK694" i="1"/>
  <c r="M694" i="1"/>
  <c r="H694" i="1"/>
  <c r="AE693" i="1"/>
  <c r="AD693" i="1"/>
  <c r="M693" i="1"/>
  <c r="H693" i="1"/>
  <c r="AE692" i="1"/>
  <c r="AD692" i="1"/>
  <c r="M692" i="1"/>
  <c r="H692" i="1"/>
  <c r="AE691" i="1"/>
  <c r="AD691" i="1"/>
  <c r="M691" i="1"/>
  <c r="H691" i="1"/>
  <c r="AE690" i="1"/>
  <c r="AD690" i="1"/>
  <c r="AK690" i="1"/>
  <c r="M690" i="1"/>
  <c r="H690" i="1"/>
  <c r="AE689" i="1"/>
  <c r="AD689" i="1"/>
  <c r="AK689" i="1"/>
  <c r="AM689" i="1" s="1"/>
  <c r="M689" i="1"/>
  <c r="H689" i="1"/>
  <c r="AE688" i="1"/>
  <c r="AD688" i="1"/>
  <c r="M688" i="1"/>
  <c r="H688" i="1"/>
  <c r="AE687" i="1"/>
  <c r="AD687" i="1"/>
  <c r="M687" i="1"/>
  <c r="H687" i="1"/>
  <c r="AE686" i="1"/>
  <c r="AD686" i="1"/>
  <c r="AK686" i="1"/>
  <c r="M686" i="1"/>
  <c r="H686" i="1"/>
  <c r="AE685" i="1"/>
  <c r="AD685" i="1"/>
  <c r="M685" i="1"/>
  <c r="H685" i="1"/>
  <c r="AE684" i="1"/>
  <c r="AD684" i="1"/>
  <c r="M684" i="1"/>
  <c r="H684" i="1"/>
  <c r="AE683" i="1"/>
  <c r="AD683" i="1"/>
  <c r="M683" i="1"/>
  <c r="H683" i="1"/>
  <c r="AE682" i="1"/>
  <c r="AD682" i="1"/>
  <c r="AK682" i="1"/>
  <c r="M682" i="1"/>
  <c r="H682" i="1"/>
  <c r="AE681" i="1"/>
  <c r="AD681" i="1"/>
  <c r="AK681" i="1"/>
  <c r="AM681" i="1" s="1"/>
  <c r="M681" i="1"/>
  <c r="H681" i="1"/>
  <c r="AE680" i="1"/>
  <c r="AD680" i="1"/>
  <c r="M680" i="1"/>
  <c r="H680" i="1"/>
  <c r="AE679" i="1"/>
  <c r="AD679" i="1"/>
  <c r="M679" i="1"/>
  <c r="H679" i="1"/>
  <c r="AE678" i="1"/>
  <c r="AD678" i="1"/>
  <c r="AK678" i="1"/>
  <c r="M678" i="1"/>
  <c r="H678" i="1"/>
  <c r="AE677" i="1"/>
  <c r="AD677" i="1"/>
  <c r="M677" i="1"/>
  <c r="H677" i="1"/>
  <c r="AE676" i="1"/>
  <c r="AD676" i="1"/>
  <c r="M676" i="1"/>
  <c r="H676" i="1"/>
  <c r="AE675" i="1"/>
  <c r="AD675" i="1"/>
  <c r="M675" i="1"/>
  <c r="H675" i="1"/>
  <c r="AE674" i="1"/>
  <c r="AD674" i="1"/>
  <c r="AK674" i="1"/>
  <c r="M674" i="1"/>
  <c r="H674" i="1"/>
  <c r="AE673" i="1"/>
  <c r="AD673" i="1"/>
  <c r="AK673" i="1"/>
  <c r="AM673" i="1" s="1"/>
  <c r="M673" i="1"/>
  <c r="H673" i="1"/>
  <c r="AE672" i="1"/>
  <c r="AD672" i="1"/>
  <c r="M672" i="1"/>
  <c r="H672" i="1"/>
  <c r="AE671" i="1"/>
  <c r="AD671" i="1"/>
  <c r="M671" i="1"/>
  <c r="H671" i="1"/>
  <c r="AE670" i="1"/>
  <c r="AD670" i="1"/>
  <c r="AK670" i="1"/>
  <c r="M670" i="1"/>
  <c r="H670" i="1"/>
  <c r="AE669" i="1"/>
  <c r="AD669" i="1"/>
  <c r="M669" i="1"/>
  <c r="H669" i="1"/>
  <c r="AE668" i="1"/>
  <c r="AD668" i="1"/>
  <c r="M668" i="1"/>
  <c r="H668" i="1"/>
  <c r="AE667" i="1"/>
  <c r="AD667" i="1"/>
  <c r="M667" i="1"/>
  <c r="H667" i="1"/>
  <c r="AE666" i="1"/>
  <c r="AD666" i="1"/>
  <c r="AK666" i="1"/>
  <c r="M666" i="1"/>
  <c r="H666" i="1"/>
  <c r="AE665" i="1"/>
  <c r="AD665" i="1"/>
  <c r="AK665" i="1"/>
  <c r="AM665" i="1" s="1"/>
  <c r="M665" i="1"/>
  <c r="H665" i="1"/>
  <c r="AE664" i="1"/>
  <c r="AD664" i="1"/>
  <c r="M664" i="1"/>
  <c r="H664" i="1"/>
  <c r="AE663" i="1"/>
  <c r="AD663" i="1"/>
  <c r="M663" i="1"/>
  <c r="H663" i="1"/>
  <c r="AE662" i="1"/>
  <c r="AD662" i="1"/>
  <c r="AK662" i="1"/>
  <c r="M662" i="1"/>
  <c r="H662" i="1"/>
  <c r="AE661" i="1"/>
  <c r="AD661" i="1"/>
  <c r="M661" i="1"/>
  <c r="H661" i="1"/>
  <c r="AE660" i="1"/>
  <c r="AD660" i="1"/>
  <c r="M660" i="1"/>
  <c r="H660" i="1"/>
  <c r="AE659" i="1"/>
  <c r="AD659" i="1"/>
  <c r="AC659" i="1"/>
  <c r="M659" i="1"/>
  <c r="H659" i="1"/>
  <c r="AE658" i="1"/>
  <c r="AD658" i="1"/>
  <c r="AK658" i="1"/>
  <c r="M658" i="1"/>
  <c r="H658" i="1"/>
  <c r="AE657" i="1"/>
  <c r="AD657" i="1"/>
  <c r="M657" i="1"/>
  <c r="H657" i="1"/>
  <c r="AE656" i="1"/>
  <c r="AD656" i="1"/>
  <c r="M656" i="1"/>
  <c r="H656" i="1"/>
  <c r="AE655" i="1"/>
  <c r="AD655" i="1"/>
  <c r="M655" i="1"/>
  <c r="H655" i="1"/>
  <c r="AE654" i="1"/>
  <c r="AD654" i="1"/>
  <c r="AK654" i="1"/>
  <c r="AM654" i="1" s="1"/>
  <c r="M654" i="1"/>
  <c r="H654" i="1"/>
  <c r="AE653" i="1"/>
  <c r="AD653" i="1"/>
  <c r="M653" i="1"/>
  <c r="H653" i="1"/>
  <c r="AE652" i="1"/>
  <c r="AD652" i="1"/>
  <c r="M652" i="1"/>
  <c r="H652" i="1"/>
  <c r="AE651" i="1"/>
  <c r="AD651" i="1"/>
  <c r="M651" i="1"/>
  <c r="H651" i="1"/>
  <c r="AE650" i="1"/>
  <c r="AD650" i="1"/>
  <c r="AK650" i="1"/>
  <c r="AM650" i="1" s="1"/>
  <c r="M650" i="1"/>
  <c r="H650" i="1"/>
  <c r="AE649" i="1"/>
  <c r="AD649" i="1"/>
  <c r="AC649" i="1"/>
  <c r="M649" i="1"/>
  <c r="H649" i="1"/>
  <c r="AE648" i="1"/>
  <c r="AD648" i="1"/>
  <c r="M648" i="1"/>
  <c r="H648" i="1"/>
  <c r="AE647" i="1"/>
  <c r="AD647" i="1"/>
  <c r="M647" i="1"/>
  <c r="H647" i="1"/>
  <c r="AE646" i="1"/>
  <c r="AD646" i="1"/>
  <c r="M646" i="1"/>
  <c r="H646" i="1"/>
  <c r="AE645" i="1"/>
  <c r="AD645" i="1"/>
  <c r="M645" i="1"/>
  <c r="H645" i="1"/>
  <c r="AE644" i="1"/>
  <c r="AD644" i="1"/>
  <c r="M644" i="1"/>
  <c r="H644" i="1"/>
  <c r="AE643" i="1"/>
  <c r="AD643" i="1"/>
  <c r="M643" i="1"/>
  <c r="H643" i="1"/>
  <c r="AE642" i="1"/>
  <c r="AD642" i="1"/>
  <c r="M642" i="1"/>
  <c r="H642" i="1"/>
  <c r="AE641" i="1"/>
  <c r="AD641" i="1"/>
  <c r="M641" i="1"/>
  <c r="H641" i="1"/>
  <c r="AE640" i="1"/>
  <c r="AD640" i="1"/>
  <c r="M640" i="1"/>
  <c r="H640" i="1"/>
  <c r="AE639" i="1"/>
  <c r="AD639" i="1"/>
  <c r="M639" i="1"/>
  <c r="H639" i="1"/>
  <c r="AE638" i="1"/>
  <c r="AD638" i="1"/>
  <c r="M638" i="1"/>
  <c r="H638" i="1"/>
  <c r="AE637" i="1"/>
  <c r="AD637" i="1"/>
  <c r="AC637" i="1"/>
  <c r="M637" i="1"/>
  <c r="H637" i="1"/>
  <c r="AE636" i="1"/>
  <c r="AD636" i="1"/>
  <c r="M636" i="1"/>
  <c r="H636" i="1"/>
  <c r="AE635" i="1"/>
  <c r="AD635" i="1"/>
  <c r="M635" i="1"/>
  <c r="H635" i="1"/>
  <c r="AE634" i="1"/>
  <c r="AD634" i="1"/>
  <c r="AK634" i="1"/>
  <c r="M634" i="1"/>
  <c r="H634" i="1"/>
  <c r="AE633" i="1"/>
  <c r="AD633" i="1"/>
  <c r="M633" i="1"/>
  <c r="H633" i="1"/>
  <c r="AE632" i="1"/>
  <c r="AD632" i="1"/>
  <c r="M632" i="1"/>
  <c r="H632" i="1"/>
  <c r="AE631" i="1"/>
  <c r="AD631" i="1"/>
  <c r="M631" i="1"/>
  <c r="H631" i="1"/>
  <c r="AE630" i="1"/>
  <c r="AD630" i="1"/>
  <c r="AK630" i="1"/>
  <c r="M630" i="1"/>
  <c r="H630" i="1"/>
  <c r="AE629" i="1"/>
  <c r="AD629" i="1"/>
  <c r="M629" i="1"/>
  <c r="H629" i="1"/>
  <c r="AE628" i="1"/>
  <c r="AD628" i="1"/>
  <c r="M628" i="1"/>
  <c r="H628" i="1"/>
  <c r="AE627" i="1"/>
  <c r="AD627" i="1"/>
  <c r="M627" i="1"/>
  <c r="H627" i="1"/>
  <c r="AE626" i="1"/>
  <c r="AD626" i="1"/>
  <c r="AK626" i="1"/>
  <c r="M626" i="1"/>
  <c r="H626" i="1"/>
  <c r="AE625" i="1"/>
  <c r="AD625" i="1"/>
  <c r="AC625" i="1"/>
  <c r="M625" i="1"/>
  <c r="H625" i="1"/>
  <c r="AE624" i="1"/>
  <c r="AD624" i="1"/>
  <c r="M624" i="1"/>
  <c r="H624" i="1"/>
  <c r="AE623" i="1"/>
  <c r="AD623" i="1"/>
  <c r="AC623" i="1"/>
  <c r="M623" i="1"/>
  <c r="H623" i="1"/>
  <c r="AE622" i="1"/>
  <c r="AD622" i="1"/>
  <c r="M622" i="1"/>
  <c r="H622" i="1"/>
  <c r="AE621" i="1"/>
  <c r="AD621" i="1"/>
  <c r="AC621" i="1"/>
  <c r="M621" i="1"/>
  <c r="H621" i="1"/>
  <c r="AE620" i="1"/>
  <c r="AD620" i="1"/>
  <c r="M620" i="1"/>
  <c r="H620" i="1"/>
  <c r="AE619" i="1"/>
  <c r="AD619" i="1"/>
  <c r="M619" i="1"/>
  <c r="H619" i="1"/>
  <c r="AE618" i="1"/>
  <c r="AD618" i="1"/>
  <c r="M618" i="1"/>
  <c r="H618" i="1"/>
  <c r="AE617" i="1"/>
  <c r="AD617" i="1"/>
  <c r="AC617" i="1"/>
  <c r="M617" i="1"/>
  <c r="H617" i="1"/>
  <c r="AE616" i="1"/>
  <c r="AD616" i="1"/>
  <c r="M616" i="1"/>
  <c r="H616" i="1"/>
  <c r="AE615" i="1"/>
  <c r="AD615" i="1"/>
  <c r="AC615" i="1"/>
  <c r="M615" i="1"/>
  <c r="H615" i="1"/>
  <c r="AE614" i="1"/>
  <c r="AD614" i="1"/>
  <c r="M614" i="1"/>
  <c r="H614" i="1"/>
  <c r="AE613" i="1"/>
  <c r="AD613" i="1"/>
  <c r="AC613" i="1"/>
  <c r="M613" i="1"/>
  <c r="H613" i="1"/>
  <c r="AE612" i="1"/>
  <c r="AD612" i="1"/>
  <c r="M612" i="1"/>
  <c r="H612" i="1"/>
  <c r="AK611" i="1"/>
  <c r="AE611" i="1"/>
  <c r="AF611" i="1" s="1"/>
  <c r="AG611" i="1" s="1"/>
  <c r="AD611" i="1"/>
  <c r="AC611" i="1"/>
  <c r="M611" i="1"/>
  <c r="H611" i="1"/>
  <c r="AE610" i="1"/>
  <c r="AD610" i="1"/>
  <c r="AC610" i="1"/>
  <c r="M610" i="1"/>
  <c r="H610" i="1"/>
  <c r="AE609" i="1"/>
  <c r="AD609" i="1"/>
  <c r="M609" i="1"/>
  <c r="H609" i="1"/>
  <c r="AE608" i="1"/>
  <c r="AD608" i="1"/>
  <c r="M608" i="1"/>
  <c r="H608" i="1"/>
  <c r="AE607" i="1"/>
  <c r="AD607" i="1"/>
  <c r="M607" i="1"/>
  <c r="H607" i="1"/>
  <c r="AE606" i="1"/>
  <c r="AD606" i="1"/>
  <c r="M606" i="1"/>
  <c r="H606" i="1"/>
  <c r="AE605" i="1"/>
  <c r="AD605" i="1"/>
  <c r="AC605" i="1"/>
  <c r="M605" i="1"/>
  <c r="H605" i="1"/>
  <c r="AE604" i="1"/>
  <c r="AD604" i="1"/>
  <c r="AC604" i="1"/>
  <c r="M604" i="1"/>
  <c r="H604" i="1"/>
  <c r="AE603" i="1"/>
  <c r="AD603" i="1"/>
  <c r="M603" i="1"/>
  <c r="H603" i="1"/>
  <c r="AE602" i="1"/>
  <c r="AD602" i="1"/>
  <c r="M602" i="1"/>
  <c r="H602" i="1"/>
  <c r="AE601" i="1"/>
  <c r="AD601" i="1"/>
  <c r="AC601" i="1"/>
  <c r="M601" i="1"/>
  <c r="H601" i="1"/>
  <c r="AE600" i="1"/>
  <c r="AD600" i="1"/>
  <c r="M600" i="1"/>
  <c r="H600" i="1"/>
  <c r="AE599" i="1"/>
  <c r="AD599" i="1"/>
  <c r="M599" i="1"/>
  <c r="H599" i="1"/>
  <c r="AE598" i="1"/>
  <c r="AD598" i="1"/>
  <c r="M598" i="1"/>
  <c r="H598" i="1"/>
  <c r="AE597" i="1"/>
  <c r="AD597" i="1"/>
  <c r="AC597" i="1"/>
  <c r="M597" i="1"/>
  <c r="H597" i="1"/>
  <c r="AE596" i="1"/>
  <c r="AD596" i="1"/>
  <c r="AC596" i="1"/>
  <c r="M596" i="1"/>
  <c r="H596" i="1"/>
  <c r="AE595" i="1"/>
  <c r="AD595" i="1"/>
  <c r="M595" i="1"/>
  <c r="H595" i="1"/>
  <c r="AE594" i="1"/>
  <c r="AD594" i="1"/>
  <c r="M594" i="1"/>
  <c r="H594" i="1"/>
  <c r="AE593" i="1"/>
  <c r="AD593" i="1"/>
  <c r="AC593" i="1"/>
  <c r="M593" i="1"/>
  <c r="H593" i="1"/>
  <c r="AE592" i="1"/>
  <c r="AD592" i="1"/>
  <c r="M592" i="1"/>
  <c r="H592" i="1"/>
  <c r="AE591" i="1"/>
  <c r="AD591" i="1"/>
  <c r="M591" i="1"/>
  <c r="H591" i="1"/>
  <c r="AE590" i="1"/>
  <c r="AD590" i="1"/>
  <c r="M590" i="1"/>
  <c r="H590" i="1"/>
  <c r="AE589" i="1"/>
  <c r="AD589" i="1"/>
  <c r="AC589" i="1"/>
  <c r="M589" i="1"/>
  <c r="H589" i="1"/>
  <c r="AE588" i="1"/>
  <c r="AD588" i="1"/>
  <c r="AC588" i="1"/>
  <c r="M588" i="1"/>
  <c r="H588" i="1"/>
  <c r="AE587" i="1"/>
  <c r="AD587" i="1"/>
  <c r="M587" i="1"/>
  <c r="H587" i="1"/>
  <c r="AE586" i="1"/>
  <c r="AD586" i="1"/>
  <c r="M586" i="1"/>
  <c r="H586" i="1"/>
  <c r="AE585" i="1"/>
  <c r="AD585" i="1"/>
  <c r="AC585" i="1"/>
  <c r="M585" i="1"/>
  <c r="H585" i="1"/>
  <c r="AE584" i="1"/>
  <c r="AD584" i="1"/>
  <c r="M584" i="1"/>
  <c r="H584" i="1"/>
  <c r="AE583" i="1"/>
  <c r="AD583" i="1"/>
  <c r="M583" i="1"/>
  <c r="H583" i="1"/>
  <c r="AE582" i="1"/>
  <c r="AD582" i="1"/>
  <c r="M582" i="1"/>
  <c r="H582" i="1"/>
  <c r="AE581" i="1"/>
  <c r="AD581" i="1"/>
  <c r="AC581" i="1"/>
  <c r="M581" i="1"/>
  <c r="H581" i="1"/>
  <c r="AE580" i="1"/>
  <c r="AD580" i="1"/>
  <c r="AC580" i="1"/>
  <c r="M580" i="1"/>
  <c r="H580" i="1"/>
  <c r="AE579" i="1"/>
  <c r="AD579" i="1"/>
  <c r="M579" i="1"/>
  <c r="H579" i="1"/>
  <c r="AE578" i="1"/>
  <c r="AD578" i="1"/>
  <c r="M578" i="1"/>
  <c r="H578" i="1"/>
  <c r="AE577" i="1"/>
  <c r="AD577" i="1"/>
  <c r="AC577" i="1"/>
  <c r="M577" i="1"/>
  <c r="H577" i="1"/>
  <c r="AE576" i="1"/>
  <c r="AD576" i="1"/>
  <c r="M576" i="1"/>
  <c r="H576" i="1"/>
  <c r="AE575" i="1"/>
  <c r="AD575" i="1"/>
  <c r="M575" i="1"/>
  <c r="H575" i="1"/>
  <c r="AE574" i="1"/>
  <c r="AD574" i="1"/>
  <c r="M574" i="1"/>
  <c r="H574" i="1"/>
  <c r="AE573" i="1"/>
  <c r="AD573" i="1"/>
  <c r="AC573" i="1"/>
  <c r="M573" i="1"/>
  <c r="H573" i="1"/>
  <c r="AE572" i="1"/>
  <c r="AD572" i="1"/>
  <c r="AC572" i="1"/>
  <c r="M572" i="1"/>
  <c r="H572" i="1"/>
  <c r="AE571" i="1"/>
  <c r="AD571" i="1"/>
  <c r="M571" i="1"/>
  <c r="H571" i="1"/>
  <c r="AE570" i="1"/>
  <c r="AD570" i="1"/>
  <c r="M570" i="1"/>
  <c r="H570" i="1"/>
  <c r="AE569" i="1"/>
  <c r="AD569" i="1"/>
  <c r="AC569" i="1"/>
  <c r="M569" i="1"/>
  <c r="H569" i="1"/>
  <c r="AE568" i="1"/>
  <c r="AD568" i="1"/>
  <c r="M568" i="1"/>
  <c r="H568" i="1"/>
  <c r="AE567" i="1"/>
  <c r="AD567" i="1"/>
  <c r="M567" i="1"/>
  <c r="H567" i="1"/>
  <c r="AE566" i="1"/>
  <c r="AD566" i="1"/>
  <c r="M566" i="1"/>
  <c r="H566" i="1"/>
  <c r="AE565" i="1"/>
  <c r="AD565" i="1"/>
  <c r="AC565" i="1"/>
  <c r="M565" i="1"/>
  <c r="H565" i="1"/>
  <c r="AE564" i="1"/>
  <c r="AD564" i="1"/>
  <c r="AC564" i="1"/>
  <c r="M564" i="1"/>
  <c r="H564" i="1"/>
  <c r="AE563" i="1"/>
  <c r="AD563" i="1"/>
  <c r="M563" i="1"/>
  <c r="H563" i="1"/>
  <c r="AE562" i="1"/>
  <c r="AD562" i="1"/>
  <c r="M562" i="1"/>
  <c r="H562" i="1"/>
  <c r="AE561" i="1"/>
  <c r="AD561" i="1"/>
  <c r="M561" i="1"/>
  <c r="H561" i="1"/>
  <c r="AE560" i="1"/>
  <c r="AD560" i="1"/>
  <c r="AC560" i="1"/>
  <c r="M560" i="1"/>
  <c r="H560" i="1"/>
  <c r="AE559" i="1"/>
  <c r="AD559" i="1"/>
  <c r="M559" i="1"/>
  <c r="H559" i="1"/>
  <c r="AE558" i="1"/>
  <c r="AD558" i="1"/>
  <c r="M558" i="1"/>
  <c r="H558" i="1"/>
  <c r="AE557" i="1"/>
  <c r="AD557" i="1"/>
  <c r="AC557" i="1"/>
  <c r="M557" i="1"/>
  <c r="H557" i="1"/>
  <c r="AE556" i="1"/>
  <c r="AD556" i="1"/>
  <c r="AK556" i="1"/>
  <c r="AM556" i="1" s="1"/>
  <c r="M556" i="1"/>
  <c r="H556" i="1"/>
  <c r="AE555" i="1"/>
  <c r="AD555" i="1"/>
  <c r="M555" i="1"/>
  <c r="H555" i="1"/>
  <c r="AE554" i="1"/>
  <c r="AD554" i="1"/>
  <c r="AC554" i="1"/>
  <c r="M554" i="1"/>
  <c r="H554" i="1"/>
  <c r="AE553" i="1"/>
  <c r="AD553" i="1"/>
  <c r="M553" i="1"/>
  <c r="H553" i="1"/>
  <c r="AE552" i="1"/>
  <c r="AD552" i="1"/>
  <c r="AC552" i="1"/>
  <c r="M552" i="1"/>
  <c r="H552" i="1"/>
  <c r="AE551" i="1"/>
  <c r="AD551" i="1"/>
  <c r="M551" i="1"/>
  <c r="H551" i="1"/>
  <c r="AE550" i="1"/>
  <c r="AD550" i="1"/>
  <c r="M550" i="1"/>
  <c r="H550" i="1"/>
  <c r="AE549" i="1"/>
  <c r="AD549" i="1"/>
  <c r="AK549" i="1"/>
  <c r="AL549" i="1" s="1"/>
  <c r="M549" i="1"/>
  <c r="H549" i="1"/>
  <c r="AE548" i="1"/>
  <c r="AD548" i="1"/>
  <c r="M548" i="1"/>
  <c r="H548" i="1"/>
  <c r="AE547" i="1"/>
  <c r="AD547" i="1"/>
  <c r="M547" i="1"/>
  <c r="H547" i="1"/>
  <c r="AE546" i="1"/>
  <c r="AD546" i="1"/>
  <c r="M546" i="1"/>
  <c r="H546" i="1"/>
  <c r="AE545" i="1"/>
  <c r="AD545" i="1"/>
  <c r="AK545" i="1"/>
  <c r="AL545" i="1" s="1"/>
  <c r="M545" i="1"/>
  <c r="H545" i="1"/>
  <c r="AE544" i="1"/>
  <c r="AD544" i="1"/>
  <c r="AC544" i="1"/>
  <c r="M544" i="1"/>
  <c r="H544" i="1"/>
  <c r="AE543" i="1"/>
  <c r="AD543" i="1"/>
  <c r="M543" i="1"/>
  <c r="H543" i="1"/>
  <c r="AE542" i="1"/>
  <c r="AD542" i="1"/>
  <c r="M542" i="1"/>
  <c r="H542" i="1"/>
  <c r="AE541" i="1"/>
  <c r="AD541" i="1"/>
  <c r="AK541" i="1"/>
  <c r="AL541" i="1" s="1"/>
  <c r="M541" i="1"/>
  <c r="H541" i="1"/>
  <c r="AE540" i="1"/>
  <c r="AD540" i="1"/>
  <c r="AC540" i="1"/>
  <c r="M540" i="1"/>
  <c r="H540" i="1"/>
  <c r="AE539" i="1"/>
  <c r="AD539" i="1"/>
  <c r="M539" i="1"/>
  <c r="H539" i="1"/>
  <c r="AE538" i="1"/>
  <c r="AD538" i="1"/>
  <c r="M538" i="1"/>
  <c r="H538" i="1"/>
  <c r="AE537" i="1"/>
  <c r="AD537" i="1"/>
  <c r="AK537" i="1"/>
  <c r="M537" i="1"/>
  <c r="H537" i="1"/>
  <c r="AE536" i="1"/>
  <c r="AD536" i="1"/>
  <c r="AK536" i="1"/>
  <c r="AM536" i="1" s="1"/>
  <c r="M536" i="1"/>
  <c r="H536" i="1"/>
  <c r="AE535" i="1"/>
  <c r="AD535" i="1"/>
  <c r="M535" i="1"/>
  <c r="H535" i="1"/>
  <c r="AE534" i="1"/>
  <c r="AD534" i="1"/>
  <c r="AC534" i="1"/>
  <c r="M534" i="1"/>
  <c r="H534" i="1"/>
  <c r="AE533" i="1"/>
  <c r="AD533" i="1"/>
  <c r="AK533" i="1"/>
  <c r="AL533" i="1" s="1"/>
  <c r="M533" i="1"/>
  <c r="H533" i="1"/>
  <c r="AE532" i="1"/>
  <c r="AD532" i="1"/>
  <c r="AK532" i="1"/>
  <c r="M532" i="1"/>
  <c r="H532" i="1"/>
  <c r="AE531" i="1"/>
  <c r="AD531" i="1"/>
  <c r="M531" i="1"/>
  <c r="H531" i="1"/>
  <c r="AE530" i="1"/>
  <c r="AD530" i="1"/>
  <c r="M530" i="1"/>
  <c r="H530" i="1"/>
  <c r="AE529" i="1"/>
  <c r="AD529" i="1"/>
  <c r="AK529" i="1"/>
  <c r="AL529" i="1" s="1"/>
  <c r="M529" i="1"/>
  <c r="H529" i="1"/>
  <c r="AE528" i="1"/>
  <c r="AD528" i="1"/>
  <c r="AC528" i="1"/>
  <c r="M528" i="1"/>
  <c r="H528" i="1"/>
  <c r="AE527" i="1"/>
  <c r="AD527" i="1"/>
  <c r="M527" i="1"/>
  <c r="H527" i="1"/>
  <c r="AE526" i="1"/>
  <c r="AD526" i="1"/>
  <c r="M526" i="1"/>
  <c r="H526" i="1"/>
  <c r="AE525" i="1"/>
  <c r="AD525" i="1"/>
  <c r="AK525" i="1"/>
  <c r="AL525" i="1" s="1"/>
  <c r="M525" i="1"/>
  <c r="H525" i="1"/>
  <c r="AE524" i="1"/>
  <c r="AD524" i="1"/>
  <c r="AC524" i="1"/>
  <c r="M524" i="1"/>
  <c r="H524" i="1"/>
  <c r="AE523" i="1"/>
  <c r="AD523" i="1"/>
  <c r="M523" i="1"/>
  <c r="H523" i="1"/>
  <c r="AE522" i="1"/>
  <c r="AD522" i="1"/>
  <c r="M522" i="1"/>
  <c r="H522" i="1"/>
  <c r="AE521" i="1"/>
  <c r="AD521" i="1"/>
  <c r="AK521" i="1"/>
  <c r="M521" i="1"/>
  <c r="H521" i="1"/>
  <c r="AE520" i="1"/>
  <c r="AD520" i="1"/>
  <c r="AK520" i="1"/>
  <c r="AM520" i="1" s="1"/>
  <c r="M520" i="1"/>
  <c r="H520" i="1"/>
  <c r="AE519" i="1"/>
  <c r="AD519" i="1"/>
  <c r="M519" i="1"/>
  <c r="H519" i="1"/>
  <c r="AE518" i="1"/>
  <c r="AD518" i="1"/>
  <c r="M518" i="1"/>
  <c r="H518" i="1"/>
  <c r="AE517" i="1"/>
  <c r="AD517" i="1"/>
  <c r="AK517" i="1"/>
  <c r="AL517" i="1" s="1"/>
  <c r="M517" i="1"/>
  <c r="H517" i="1"/>
  <c r="AE516" i="1"/>
  <c r="AD516" i="1"/>
  <c r="AK516" i="1"/>
  <c r="M516" i="1"/>
  <c r="H516" i="1"/>
  <c r="AE515" i="1"/>
  <c r="AD515" i="1"/>
  <c r="M515" i="1"/>
  <c r="H515" i="1"/>
  <c r="AE514" i="1"/>
  <c r="AD514" i="1"/>
  <c r="M514" i="1"/>
  <c r="H514" i="1"/>
  <c r="AE513" i="1"/>
  <c r="AD513" i="1"/>
  <c r="AK513" i="1"/>
  <c r="AL513" i="1" s="1"/>
  <c r="M513" i="1"/>
  <c r="H513" i="1"/>
  <c r="AE512" i="1"/>
  <c r="AD512" i="1"/>
  <c r="AC512" i="1"/>
  <c r="M512" i="1"/>
  <c r="H512" i="1"/>
  <c r="AE511" i="1"/>
  <c r="AD511" i="1"/>
  <c r="M511" i="1"/>
  <c r="H511" i="1"/>
  <c r="AE510" i="1"/>
  <c r="AD510" i="1"/>
  <c r="AK510" i="1"/>
  <c r="AM510" i="1" s="1"/>
  <c r="M510" i="1"/>
  <c r="H510" i="1"/>
  <c r="AE509" i="1"/>
  <c r="AD509" i="1"/>
  <c r="AK509" i="1"/>
  <c r="AL509" i="1" s="1"/>
  <c r="M509" i="1"/>
  <c r="H509" i="1"/>
  <c r="AE508" i="1"/>
  <c r="AD508" i="1"/>
  <c r="AC508" i="1"/>
  <c r="M508" i="1"/>
  <c r="H508" i="1"/>
  <c r="AE507" i="1"/>
  <c r="AD507" i="1"/>
  <c r="M507" i="1"/>
  <c r="H507" i="1"/>
  <c r="AE506" i="1"/>
  <c r="AD506" i="1"/>
  <c r="M506" i="1"/>
  <c r="H506" i="1"/>
  <c r="AE505" i="1"/>
  <c r="AD505" i="1"/>
  <c r="AK505" i="1"/>
  <c r="M505" i="1"/>
  <c r="H505" i="1"/>
  <c r="AE504" i="1"/>
  <c r="AD504" i="1"/>
  <c r="AK504" i="1"/>
  <c r="AM504" i="1" s="1"/>
  <c r="M504" i="1"/>
  <c r="H504" i="1"/>
  <c r="AE503" i="1"/>
  <c r="AD503" i="1"/>
  <c r="M503" i="1"/>
  <c r="H503" i="1"/>
  <c r="AE502" i="1"/>
  <c r="AD502" i="1"/>
  <c r="M502" i="1"/>
  <c r="H502" i="1"/>
  <c r="AE501" i="1"/>
  <c r="AD501" i="1"/>
  <c r="AK501" i="1"/>
  <c r="AL501" i="1" s="1"/>
  <c r="M501" i="1"/>
  <c r="H501" i="1"/>
  <c r="AE500" i="1"/>
  <c r="AD500" i="1"/>
  <c r="AK500" i="1"/>
  <c r="M500" i="1"/>
  <c r="H500" i="1"/>
  <c r="AE499" i="1"/>
  <c r="AD499" i="1"/>
  <c r="M499" i="1"/>
  <c r="H499" i="1"/>
  <c r="AE498" i="1"/>
  <c r="AD498" i="1"/>
  <c r="M498" i="1"/>
  <c r="H498" i="1"/>
  <c r="AE497" i="1"/>
  <c r="AD497" i="1"/>
  <c r="AK497" i="1"/>
  <c r="AL497" i="1" s="1"/>
  <c r="M497" i="1"/>
  <c r="H497" i="1"/>
  <c r="AE496" i="1"/>
  <c r="AD496" i="1"/>
  <c r="AC496" i="1"/>
  <c r="M496" i="1"/>
  <c r="H496" i="1"/>
  <c r="AE495" i="1"/>
  <c r="AD495" i="1"/>
  <c r="M495" i="1"/>
  <c r="H495" i="1"/>
  <c r="AE494" i="1"/>
  <c r="AD494" i="1"/>
  <c r="M494" i="1"/>
  <c r="H494" i="1"/>
  <c r="AE493" i="1"/>
  <c r="AD493" i="1"/>
  <c r="AK493" i="1"/>
  <c r="AL493" i="1" s="1"/>
  <c r="M493" i="1"/>
  <c r="H493" i="1"/>
  <c r="AE492" i="1"/>
  <c r="AD492" i="1"/>
  <c r="AC492" i="1"/>
  <c r="M492" i="1"/>
  <c r="H492" i="1"/>
  <c r="AE491" i="1"/>
  <c r="AD491" i="1"/>
  <c r="M491" i="1"/>
  <c r="H491" i="1"/>
  <c r="AE490" i="1"/>
  <c r="AD490" i="1"/>
  <c r="M490" i="1"/>
  <c r="H490" i="1"/>
  <c r="AE489" i="1"/>
  <c r="AD489" i="1"/>
  <c r="AK489" i="1"/>
  <c r="M489" i="1"/>
  <c r="H489" i="1"/>
  <c r="AE488" i="1"/>
  <c r="AD488" i="1"/>
  <c r="AK488" i="1"/>
  <c r="AM488" i="1" s="1"/>
  <c r="M488" i="1"/>
  <c r="H488" i="1"/>
  <c r="AE487" i="1"/>
  <c r="AD487" i="1"/>
  <c r="M487" i="1"/>
  <c r="H487" i="1"/>
  <c r="AE486" i="1"/>
  <c r="AD486" i="1"/>
  <c r="M486" i="1"/>
  <c r="H486" i="1"/>
  <c r="AE485" i="1"/>
  <c r="AD485" i="1"/>
  <c r="AK485" i="1"/>
  <c r="AL485" i="1" s="1"/>
  <c r="M485" i="1"/>
  <c r="H485" i="1"/>
  <c r="AE484" i="1"/>
  <c r="AD484" i="1"/>
  <c r="AK484" i="1"/>
  <c r="M484" i="1"/>
  <c r="H484" i="1"/>
  <c r="AE483" i="1"/>
  <c r="AD483" i="1"/>
  <c r="M483" i="1"/>
  <c r="H483" i="1"/>
  <c r="AE482" i="1"/>
  <c r="AD482" i="1"/>
  <c r="M482" i="1"/>
  <c r="H482" i="1"/>
  <c r="AE481" i="1"/>
  <c r="AD481" i="1"/>
  <c r="AK481" i="1"/>
  <c r="AL481" i="1" s="1"/>
  <c r="M481" i="1"/>
  <c r="H481" i="1"/>
  <c r="AE480" i="1"/>
  <c r="AD480" i="1"/>
  <c r="AC480" i="1"/>
  <c r="M480" i="1"/>
  <c r="H480" i="1"/>
  <c r="AE479" i="1"/>
  <c r="AD479" i="1"/>
  <c r="M479" i="1"/>
  <c r="H479" i="1"/>
  <c r="AE478" i="1"/>
  <c r="AD478" i="1"/>
  <c r="AK478" i="1"/>
  <c r="AM478" i="1" s="1"/>
  <c r="M478" i="1"/>
  <c r="H478" i="1"/>
  <c r="AE477" i="1"/>
  <c r="AD477" i="1"/>
  <c r="AK477" i="1"/>
  <c r="AL477" i="1" s="1"/>
  <c r="M477" i="1"/>
  <c r="H477" i="1"/>
  <c r="AE476" i="1"/>
  <c r="AD476" i="1"/>
  <c r="AC476" i="1"/>
  <c r="M476" i="1"/>
  <c r="H476" i="1"/>
  <c r="AE475" i="1"/>
  <c r="AD475" i="1"/>
  <c r="M475" i="1"/>
  <c r="H475" i="1"/>
  <c r="AE474" i="1"/>
  <c r="AD474" i="1"/>
  <c r="M474" i="1"/>
  <c r="H474" i="1"/>
  <c r="AE473" i="1"/>
  <c r="AD473" i="1"/>
  <c r="AK473" i="1"/>
  <c r="M473" i="1"/>
  <c r="H473" i="1"/>
  <c r="AE472" i="1"/>
  <c r="AD472" i="1"/>
  <c r="AK472" i="1"/>
  <c r="AM472" i="1" s="1"/>
  <c r="M472" i="1"/>
  <c r="H472" i="1"/>
  <c r="AE471" i="1"/>
  <c r="AD471" i="1"/>
  <c r="M471" i="1"/>
  <c r="H471" i="1"/>
  <c r="AE470" i="1"/>
  <c r="AD470" i="1"/>
  <c r="M470" i="1"/>
  <c r="H470" i="1"/>
  <c r="AE469" i="1"/>
  <c r="AD469" i="1"/>
  <c r="AK469" i="1"/>
  <c r="AL469" i="1" s="1"/>
  <c r="M469" i="1"/>
  <c r="H469" i="1"/>
  <c r="AE468" i="1"/>
  <c r="AD468" i="1"/>
  <c r="AC468" i="1"/>
  <c r="M468" i="1"/>
  <c r="H468" i="1"/>
  <c r="AE467" i="1"/>
  <c r="AD467" i="1"/>
  <c r="M467" i="1"/>
  <c r="H467" i="1"/>
  <c r="AE466" i="1"/>
  <c r="AD466" i="1"/>
  <c r="M466" i="1"/>
  <c r="H466" i="1"/>
  <c r="AE465" i="1"/>
  <c r="AD465" i="1"/>
  <c r="AK465" i="1"/>
  <c r="M465" i="1"/>
  <c r="H465" i="1"/>
  <c r="AE464" i="1"/>
  <c r="AD464" i="1"/>
  <c r="AK464" i="1"/>
  <c r="AM464" i="1" s="1"/>
  <c r="M464" i="1"/>
  <c r="H464" i="1"/>
  <c r="AE463" i="1"/>
  <c r="AD463" i="1"/>
  <c r="M463" i="1"/>
  <c r="H463" i="1"/>
  <c r="AE462" i="1"/>
  <c r="AD462" i="1"/>
  <c r="AC462" i="1"/>
  <c r="M462" i="1"/>
  <c r="H462" i="1"/>
  <c r="AE461" i="1"/>
  <c r="AD461" i="1"/>
  <c r="AK461" i="1"/>
  <c r="AL461" i="1" s="1"/>
  <c r="M461" i="1"/>
  <c r="H461" i="1"/>
  <c r="AE460" i="1"/>
  <c r="AD460" i="1"/>
  <c r="AK460" i="1"/>
  <c r="M460" i="1"/>
  <c r="H460" i="1"/>
  <c r="AE459" i="1"/>
  <c r="AD459" i="1"/>
  <c r="M459" i="1"/>
  <c r="H459" i="1"/>
  <c r="AE458" i="1"/>
  <c r="AD458" i="1"/>
  <c r="M458" i="1"/>
  <c r="H458" i="1"/>
  <c r="AE457" i="1"/>
  <c r="AD457" i="1"/>
  <c r="AK457" i="1"/>
  <c r="AL457" i="1" s="1"/>
  <c r="M457" i="1"/>
  <c r="H457" i="1"/>
  <c r="AE456" i="1"/>
  <c r="AD456" i="1"/>
  <c r="AC456" i="1"/>
  <c r="M456" i="1"/>
  <c r="H456" i="1"/>
  <c r="AE455" i="1"/>
  <c r="AD455" i="1"/>
  <c r="M455" i="1"/>
  <c r="H455" i="1"/>
  <c r="AE454" i="1"/>
  <c r="AD454" i="1"/>
  <c r="M454" i="1"/>
  <c r="H454" i="1"/>
  <c r="AE453" i="1"/>
  <c r="AD453" i="1"/>
  <c r="AK453" i="1"/>
  <c r="AL453" i="1" s="1"/>
  <c r="M453" i="1"/>
  <c r="H453" i="1"/>
  <c r="AE452" i="1"/>
  <c r="AD452" i="1"/>
  <c r="AC452" i="1"/>
  <c r="M452" i="1"/>
  <c r="H452" i="1"/>
  <c r="AE451" i="1"/>
  <c r="AD451" i="1"/>
  <c r="M451" i="1"/>
  <c r="H451" i="1"/>
  <c r="AE450" i="1"/>
  <c r="AD450" i="1"/>
  <c r="AC450" i="1"/>
  <c r="M450" i="1"/>
  <c r="H450" i="1"/>
  <c r="AE449" i="1"/>
  <c r="AD449" i="1"/>
  <c r="AK449" i="1"/>
  <c r="M449" i="1"/>
  <c r="H449" i="1"/>
  <c r="AE448" i="1"/>
  <c r="AD448" i="1"/>
  <c r="AK448" i="1"/>
  <c r="AM448" i="1" s="1"/>
  <c r="M448" i="1"/>
  <c r="H448" i="1"/>
  <c r="AE447" i="1"/>
  <c r="AD447" i="1"/>
  <c r="M447" i="1"/>
  <c r="H447" i="1"/>
  <c r="AE446" i="1"/>
  <c r="AD446" i="1"/>
  <c r="M446" i="1"/>
  <c r="H446" i="1"/>
  <c r="AE445" i="1"/>
  <c r="AD445" i="1"/>
  <c r="AK445" i="1"/>
  <c r="AL445" i="1" s="1"/>
  <c r="M445" i="1"/>
  <c r="H445" i="1"/>
  <c r="AE444" i="1"/>
  <c r="AD444" i="1"/>
  <c r="AC444" i="1"/>
  <c r="M444" i="1"/>
  <c r="H444" i="1"/>
  <c r="AE443" i="1"/>
  <c r="AD443" i="1"/>
  <c r="M443" i="1"/>
  <c r="H443" i="1"/>
  <c r="AE442" i="1"/>
  <c r="AD442" i="1"/>
  <c r="M442" i="1"/>
  <c r="H442" i="1"/>
  <c r="AE441" i="1"/>
  <c r="AD441" i="1"/>
  <c r="AK441" i="1"/>
  <c r="AL441" i="1" s="1"/>
  <c r="M441" i="1"/>
  <c r="H441" i="1"/>
  <c r="AE440" i="1"/>
  <c r="AD440" i="1"/>
  <c r="AC440" i="1"/>
  <c r="M440" i="1"/>
  <c r="H440" i="1"/>
  <c r="AE439" i="1"/>
  <c r="AD439" i="1"/>
  <c r="M439" i="1"/>
  <c r="H439" i="1"/>
  <c r="AE438" i="1"/>
  <c r="AD438" i="1"/>
  <c r="M438" i="1"/>
  <c r="H438" i="1"/>
  <c r="AE437" i="1"/>
  <c r="AD437" i="1"/>
  <c r="M437" i="1"/>
  <c r="H437" i="1"/>
  <c r="AE436" i="1"/>
  <c r="AD436" i="1"/>
  <c r="AC436" i="1"/>
  <c r="M436" i="1"/>
  <c r="H436" i="1"/>
  <c r="AE435" i="1"/>
  <c r="AD435" i="1"/>
  <c r="M435" i="1"/>
  <c r="H435" i="1"/>
  <c r="AE434" i="1"/>
  <c r="AD434" i="1"/>
  <c r="M434" i="1"/>
  <c r="H434" i="1"/>
  <c r="AE433" i="1"/>
  <c r="AD433" i="1"/>
  <c r="M433" i="1"/>
  <c r="H433" i="1"/>
  <c r="AE432" i="1"/>
  <c r="AD432" i="1"/>
  <c r="AC432" i="1"/>
  <c r="M432" i="1"/>
  <c r="H432" i="1"/>
  <c r="AE431" i="1"/>
  <c r="AD431" i="1"/>
  <c r="M431" i="1"/>
  <c r="H431" i="1"/>
  <c r="AE430" i="1"/>
  <c r="AD430" i="1"/>
  <c r="M430" i="1"/>
  <c r="H430" i="1"/>
  <c r="AE429" i="1"/>
  <c r="AD429" i="1"/>
  <c r="M429" i="1"/>
  <c r="H429" i="1"/>
  <c r="AE428" i="1"/>
  <c r="AD428" i="1"/>
  <c r="AC428" i="1"/>
  <c r="M428" i="1"/>
  <c r="H428" i="1"/>
  <c r="AE427" i="1"/>
  <c r="AD427" i="1"/>
  <c r="M427" i="1"/>
  <c r="H427" i="1"/>
  <c r="AE426" i="1"/>
  <c r="AD426" i="1"/>
  <c r="AC426" i="1"/>
  <c r="M426" i="1"/>
  <c r="H426" i="1"/>
  <c r="AE425" i="1"/>
  <c r="AD425" i="1"/>
  <c r="M425" i="1"/>
  <c r="H425" i="1"/>
  <c r="AE424" i="1"/>
  <c r="AD424" i="1"/>
  <c r="AK424" i="1"/>
  <c r="AM424" i="1" s="1"/>
  <c r="M424" i="1"/>
  <c r="H424" i="1"/>
  <c r="AE423" i="1"/>
  <c r="AD423" i="1"/>
  <c r="M423" i="1"/>
  <c r="H423" i="1"/>
  <c r="AE422" i="1"/>
  <c r="AD422" i="1"/>
  <c r="M422" i="1"/>
  <c r="H422" i="1"/>
  <c r="AE421" i="1"/>
  <c r="AD421" i="1"/>
  <c r="M421" i="1"/>
  <c r="H421" i="1"/>
  <c r="AE420" i="1"/>
  <c r="AD420" i="1"/>
  <c r="AK420" i="1"/>
  <c r="AM420" i="1" s="1"/>
  <c r="M420" i="1"/>
  <c r="H420" i="1"/>
  <c r="AE419" i="1"/>
  <c r="AD419" i="1"/>
  <c r="M419" i="1"/>
  <c r="H419" i="1"/>
  <c r="AE418" i="1"/>
  <c r="AD418" i="1"/>
  <c r="M418" i="1"/>
  <c r="H418" i="1"/>
  <c r="AE417" i="1"/>
  <c r="AD417" i="1"/>
  <c r="AK417" i="1"/>
  <c r="AM417" i="1" s="1"/>
  <c r="M417" i="1"/>
  <c r="H417" i="1"/>
  <c r="AE416" i="1"/>
  <c r="AD416" i="1"/>
  <c r="AK416" i="1"/>
  <c r="AM416" i="1" s="1"/>
  <c r="M416" i="1"/>
  <c r="H416" i="1"/>
  <c r="AE415" i="1"/>
  <c r="AD415" i="1"/>
  <c r="M415" i="1"/>
  <c r="H415" i="1"/>
  <c r="AE414" i="1"/>
  <c r="AD414" i="1"/>
  <c r="M414" i="1"/>
  <c r="H414" i="1"/>
  <c r="AE413" i="1"/>
  <c r="AD413" i="1"/>
  <c r="AK413" i="1"/>
  <c r="AM413" i="1" s="1"/>
  <c r="M413" i="1"/>
  <c r="H413" i="1"/>
  <c r="AE412" i="1"/>
  <c r="AD412" i="1"/>
  <c r="AK412" i="1"/>
  <c r="AM412" i="1" s="1"/>
  <c r="M412" i="1"/>
  <c r="H412" i="1"/>
  <c r="AE411" i="1"/>
  <c r="AD411" i="1"/>
  <c r="M411" i="1"/>
  <c r="H411" i="1"/>
  <c r="AE410" i="1"/>
  <c r="AD410" i="1"/>
  <c r="M410" i="1"/>
  <c r="H410" i="1"/>
  <c r="AE409" i="1"/>
  <c r="AD409" i="1"/>
  <c r="AK409" i="1"/>
  <c r="AM409" i="1" s="1"/>
  <c r="M409" i="1"/>
  <c r="H409" i="1"/>
  <c r="AE408" i="1"/>
  <c r="AD408" i="1"/>
  <c r="AK408" i="1"/>
  <c r="AM408" i="1" s="1"/>
  <c r="M408" i="1"/>
  <c r="H408" i="1"/>
  <c r="AE407" i="1"/>
  <c r="AD407" i="1"/>
  <c r="M407" i="1"/>
  <c r="H407" i="1"/>
  <c r="AE406" i="1"/>
  <c r="AD406" i="1"/>
  <c r="AK406" i="1"/>
  <c r="AM406" i="1" s="1"/>
  <c r="M406" i="1"/>
  <c r="H406" i="1"/>
  <c r="AE405" i="1"/>
  <c r="AD405" i="1"/>
  <c r="AK405" i="1"/>
  <c r="AM405" i="1" s="1"/>
  <c r="M405" i="1"/>
  <c r="H405" i="1"/>
  <c r="AE404" i="1"/>
  <c r="AD404" i="1"/>
  <c r="AK404" i="1"/>
  <c r="AM404" i="1" s="1"/>
  <c r="M404" i="1"/>
  <c r="H404" i="1"/>
  <c r="AE403" i="1"/>
  <c r="AD403" i="1"/>
  <c r="M403" i="1"/>
  <c r="H403" i="1"/>
  <c r="AE402" i="1"/>
  <c r="AD402" i="1"/>
  <c r="AK402" i="1"/>
  <c r="AM402" i="1" s="1"/>
  <c r="M402" i="1"/>
  <c r="H402" i="1"/>
  <c r="AE401" i="1"/>
  <c r="AD401" i="1"/>
  <c r="AC401" i="1"/>
  <c r="M401" i="1"/>
  <c r="H401" i="1"/>
  <c r="AE400" i="1"/>
  <c r="AD400" i="1"/>
  <c r="AK400" i="1"/>
  <c r="AM400" i="1" s="1"/>
  <c r="M400" i="1"/>
  <c r="H400" i="1"/>
  <c r="AE399" i="1"/>
  <c r="AD399" i="1"/>
  <c r="M399" i="1"/>
  <c r="H399" i="1"/>
  <c r="AE398" i="1"/>
  <c r="AD398" i="1"/>
  <c r="M398" i="1"/>
  <c r="H398" i="1"/>
  <c r="AE397" i="1"/>
  <c r="AD397" i="1"/>
  <c r="AK397" i="1"/>
  <c r="AM397" i="1" s="1"/>
  <c r="M397" i="1"/>
  <c r="H397" i="1"/>
  <c r="AE396" i="1"/>
  <c r="AD396" i="1"/>
  <c r="AK396" i="1"/>
  <c r="AM396" i="1" s="1"/>
  <c r="M396" i="1"/>
  <c r="H396" i="1"/>
  <c r="AE395" i="1"/>
  <c r="AD395" i="1"/>
  <c r="M395" i="1"/>
  <c r="H395" i="1"/>
  <c r="AE394" i="1"/>
  <c r="AD394" i="1"/>
  <c r="M394" i="1"/>
  <c r="H394" i="1"/>
  <c r="AE393" i="1"/>
  <c r="AD393" i="1"/>
  <c r="AK393" i="1"/>
  <c r="AM393" i="1" s="1"/>
  <c r="M393" i="1"/>
  <c r="H393" i="1"/>
  <c r="AE392" i="1"/>
  <c r="AD392" i="1"/>
  <c r="AK392" i="1"/>
  <c r="AM392" i="1" s="1"/>
  <c r="M392" i="1"/>
  <c r="H392" i="1"/>
  <c r="AE391" i="1"/>
  <c r="AD391" i="1"/>
  <c r="M391" i="1"/>
  <c r="H391" i="1"/>
  <c r="AE390" i="1"/>
  <c r="AD390" i="1"/>
  <c r="AK390" i="1"/>
  <c r="AM390" i="1" s="1"/>
  <c r="M390" i="1"/>
  <c r="H390" i="1"/>
  <c r="AE389" i="1"/>
  <c r="AD389" i="1"/>
  <c r="AK389" i="1"/>
  <c r="AM389" i="1" s="1"/>
  <c r="M389" i="1"/>
  <c r="H389" i="1"/>
  <c r="AE388" i="1"/>
  <c r="AD388" i="1"/>
  <c r="AK388" i="1"/>
  <c r="AM388" i="1" s="1"/>
  <c r="M388" i="1"/>
  <c r="H388" i="1"/>
  <c r="AE387" i="1"/>
  <c r="AD387" i="1"/>
  <c r="M387" i="1"/>
  <c r="H387" i="1"/>
  <c r="AE386" i="1"/>
  <c r="AD386" i="1"/>
  <c r="AK386" i="1"/>
  <c r="AM386" i="1" s="1"/>
  <c r="M386" i="1"/>
  <c r="H386" i="1"/>
  <c r="AE385" i="1"/>
  <c r="AD385" i="1"/>
  <c r="AC385" i="1"/>
  <c r="M385" i="1"/>
  <c r="H385" i="1"/>
  <c r="AE384" i="1"/>
  <c r="AD384" i="1"/>
  <c r="AK384" i="1"/>
  <c r="AM384" i="1" s="1"/>
  <c r="M384" i="1"/>
  <c r="H384" i="1"/>
  <c r="AE383" i="1"/>
  <c r="AD383" i="1"/>
  <c r="M383" i="1"/>
  <c r="H383" i="1"/>
  <c r="AE382" i="1"/>
  <c r="AD382" i="1"/>
  <c r="M382" i="1"/>
  <c r="H382" i="1"/>
  <c r="AE381" i="1"/>
  <c r="AD381" i="1"/>
  <c r="AK381" i="1"/>
  <c r="AM381" i="1" s="1"/>
  <c r="M381" i="1"/>
  <c r="H381" i="1"/>
  <c r="AE380" i="1"/>
  <c r="AD380" i="1"/>
  <c r="AK380" i="1"/>
  <c r="AM380" i="1" s="1"/>
  <c r="M380" i="1"/>
  <c r="H380" i="1"/>
  <c r="AE379" i="1"/>
  <c r="AD379" i="1"/>
  <c r="M379" i="1"/>
  <c r="H379" i="1"/>
  <c r="AE378" i="1"/>
  <c r="AD378" i="1"/>
  <c r="M378" i="1"/>
  <c r="H378" i="1"/>
  <c r="AE377" i="1"/>
  <c r="AD377" i="1"/>
  <c r="AC377" i="1"/>
  <c r="M377" i="1"/>
  <c r="H377" i="1"/>
  <c r="AE376" i="1"/>
  <c r="AD376" i="1"/>
  <c r="AK376" i="1"/>
  <c r="AM376" i="1" s="1"/>
  <c r="M376" i="1"/>
  <c r="H376" i="1"/>
  <c r="AE375" i="1"/>
  <c r="AD375" i="1"/>
  <c r="M375" i="1"/>
  <c r="H375" i="1"/>
  <c r="AE374" i="1"/>
  <c r="AD374" i="1"/>
  <c r="AK374" i="1"/>
  <c r="AL374" i="1" s="1"/>
  <c r="M374" i="1"/>
  <c r="H374" i="1"/>
  <c r="AE373" i="1"/>
  <c r="AD373" i="1"/>
  <c r="AK373" i="1"/>
  <c r="AM373" i="1" s="1"/>
  <c r="M373" i="1"/>
  <c r="H373" i="1"/>
  <c r="AE372" i="1"/>
  <c r="AD372" i="1"/>
  <c r="AK372" i="1"/>
  <c r="AM372" i="1" s="1"/>
  <c r="M372" i="1"/>
  <c r="H372" i="1"/>
  <c r="AE371" i="1"/>
  <c r="AD371" i="1"/>
  <c r="M371" i="1"/>
  <c r="H371" i="1"/>
  <c r="AE370" i="1"/>
  <c r="AD370" i="1"/>
  <c r="AK370" i="1"/>
  <c r="AM370" i="1" s="1"/>
  <c r="M370" i="1"/>
  <c r="H370" i="1"/>
  <c r="AE369" i="1"/>
  <c r="AD369" i="1"/>
  <c r="AC369" i="1"/>
  <c r="M369" i="1"/>
  <c r="H369" i="1"/>
  <c r="AE368" i="1"/>
  <c r="AD368" i="1"/>
  <c r="AK368" i="1"/>
  <c r="AM368" i="1" s="1"/>
  <c r="M368" i="1"/>
  <c r="H368" i="1"/>
  <c r="AE367" i="1"/>
  <c r="AD367" i="1"/>
  <c r="M367" i="1"/>
  <c r="H367" i="1"/>
  <c r="AE366" i="1"/>
  <c r="AD366" i="1"/>
  <c r="M366" i="1"/>
  <c r="H366" i="1"/>
  <c r="AE365" i="1"/>
  <c r="AD365" i="1"/>
  <c r="AK365" i="1"/>
  <c r="AM365" i="1" s="1"/>
  <c r="M365" i="1"/>
  <c r="H365" i="1"/>
  <c r="AE364" i="1"/>
  <c r="AD364" i="1"/>
  <c r="M364" i="1"/>
  <c r="H364" i="1"/>
  <c r="AE363" i="1"/>
  <c r="AD363" i="1"/>
  <c r="M363" i="1"/>
  <c r="H363" i="1"/>
  <c r="AE362" i="1"/>
  <c r="AD362" i="1"/>
  <c r="AK362" i="1"/>
  <c r="M362" i="1"/>
  <c r="H362" i="1"/>
  <c r="AE361" i="1"/>
  <c r="AD361" i="1"/>
  <c r="AK361" i="1"/>
  <c r="M361" i="1"/>
  <c r="H361" i="1"/>
  <c r="AE360" i="1"/>
  <c r="AD360" i="1"/>
  <c r="M360" i="1"/>
  <c r="H360" i="1"/>
  <c r="AE359" i="1"/>
  <c r="AD359" i="1"/>
  <c r="M359" i="1"/>
  <c r="H359" i="1"/>
  <c r="AE358" i="1"/>
  <c r="AD358" i="1"/>
  <c r="M358" i="1"/>
  <c r="H358" i="1"/>
  <c r="AE357" i="1"/>
  <c r="AD357" i="1"/>
  <c r="AK357" i="1"/>
  <c r="M357" i="1"/>
  <c r="H357" i="1"/>
  <c r="AE356" i="1"/>
  <c r="AD356" i="1"/>
  <c r="M356" i="1"/>
  <c r="H356" i="1"/>
  <c r="AE355" i="1"/>
  <c r="AD355" i="1"/>
  <c r="M355" i="1"/>
  <c r="H355" i="1"/>
  <c r="AE354" i="1"/>
  <c r="AD354" i="1"/>
  <c r="AK354" i="1"/>
  <c r="AM354" i="1" s="1"/>
  <c r="M354" i="1"/>
  <c r="H354" i="1"/>
  <c r="AE353" i="1"/>
  <c r="AD353" i="1"/>
  <c r="AC353" i="1"/>
  <c r="M353" i="1"/>
  <c r="H353" i="1"/>
  <c r="AE352" i="1"/>
  <c r="AD352" i="1"/>
  <c r="M352" i="1"/>
  <c r="H352" i="1"/>
  <c r="AE351" i="1"/>
  <c r="AD351" i="1"/>
  <c r="M351" i="1"/>
  <c r="H351" i="1"/>
  <c r="AE350" i="1"/>
  <c r="AD350" i="1"/>
  <c r="M350" i="1"/>
  <c r="H350" i="1"/>
  <c r="AE349" i="1"/>
  <c r="AD349" i="1"/>
  <c r="M349" i="1"/>
  <c r="H349" i="1"/>
  <c r="AE348" i="1"/>
  <c r="AD348" i="1"/>
  <c r="M348" i="1"/>
  <c r="H348" i="1"/>
  <c r="AE347" i="1"/>
  <c r="AD347" i="1"/>
  <c r="M347" i="1"/>
  <c r="H347" i="1"/>
  <c r="AE346" i="1"/>
  <c r="AD346" i="1"/>
  <c r="AC346" i="1"/>
  <c r="M346" i="1"/>
  <c r="H346" i="1"/>
  <c r="AE345" i="1"/>
  <c r="AD345" i="1"/>
  <c r="M345" i="1"/>
  <c r="H345" i="1"/>
  <c r="AE344" i="1"/>
  <c r="AD344" i="1"/>
  <c r="M344" i="1"/>
  <c r="H344" i="1"/>
  <c r="AE343" i="1"/>
  <c r="AD343" i="1"/>
  <c r="M343" i="1"/>
  <c r="H343" i="1"/>
  <c r="AE342" i="1"/>
  <c r="AD342" i="1"/>
  <c r="AC342" i="1"/>
  <c r="M342" i="1"/>
  <c r="H342" i="1"/>
  <c r="AE341" i="1"/>
  <c r="AD341" i="1"/>
  <c r="M341" i="1"/>
  <c r="H341" i="1"/>
  <c r="AE340" i="1"/>
  <c r="AD340" i="1"/>
  <c r="M340" i="1"/>
  <c r="H340" i="1"/>
  <c r="AE339" i="1"/>
  <c r="AD339" i="1"/>
  <c r="M339" i="1"/>
  <c r="H339" i="1"/>
  <c r="AE338" i="1"/>
  <c r="AD338" i="1"/>
  <c r="M338" i="1"/>
  <c r="H338" i="1"/>
  <c r="AE337" i="1"/>
  <c r="AD337" i="1"/>
  <c r="M337" i="1"/>
  <c r="H337" i="1"/>
  <c r="AE336" i="1"/>
  <c r="AD336" i="1"/>
  <c r="M336" i="1"/>
  <c r="H336" i="1"/>
  <c r="AE335" i="1"/>
  <c r="AD335" i="1"/>
  <c r="M335" i="1"/>
  <c r="H335" i="1"/>
  <c r="AE334" i="1"/>
  <c r="AD334" i="1"/>
  <c r="M334" i="1"/>
  <c r="H334" i="1"/>
  <c r="AE333" i="1"/>
  <c r="AD333" i="1"/>
  <c r="M333" i="1"/>
  <c r="H333" i="1"/>
  <c r="AE332" i="1"/>
  <c r="AD332" i="1"/>
  <c r="M332" i="1"/>
  <c r="H332" i="1"/>
  <c r="AE331" i="1"/>
  <c r="AD331" i="1"/>
  <c r="M331" i="1"/>
  <c r="H331" i="1"/>
  <c r="AE330" i="1"/>
  <c r="AD330" i="1"/>
  <c r="AC330" i="1"/>
  <c r="M330" i="1"/>
  <c r="H330" i="1"/>
  <c r="AE329" i="1"/>
  <c r="AD329" i="1"/>
  <c r="M329" i="1"/>
  <c r="H329" i="1"/>
  <c r="AE328" i="1"/>
  <c r="AD328" i="1"/>
  <c r="M328" i="1"/>
  <c r="H328" i="1"/>
  <c r="AE327" i="1"/>
  <c r="AD327" i="1"/>
  <c r="M327" i="1"/>
  <c r="H327" i="1"/>
  <c r="AE326" i="1"/>
  <c r="AD326" i="1"/>
  <c r="AC326" i="1"/>
  <c r="M326" i="1"/>
  <c r="H326" i="1"/>
  <c r="AE325" i="1"/>
  <c r="AD325" i="1"/>
  <c r="M325" i="1"/>
  <c r="H325" i="1"/>
  <c r="AE324" i="1"/>
  <c r="AD324" i="1"/>
  <c r="M324" i="1"/>
  <c r="H324" i="1"/>
  <c r="AE323" i="1"/>
  <c r="AD323" i="1"/>
  <c r="M323" i="1"/>
  <c r="H323" i="1"/>
  <c r="AE322" i="1"/>
  <c r="AD322" i="1"/>
  <c r="M322" i="1"/>
  <c r="H322" i="1"/>
  <c r="AE321" i="1"/>
  <c r="AD321" i="1"/>
  <c r="M321" i="1"/>
  <c r="H321" i="1"/>
  <c r="AE320" i="1"/>
  <c r="AD320" i="1"/>
  <c r="AC320" i="1"/>
  <c r="M320" i="1"/>
  <c r="H320" i="1"/>
  <c r="AE319" i="1"/>
  <c r="AD319" i="1"/>
  <c r="M319" i="1"/>
  <c r="H319" i="1"/>
  <c r="AE318" i="1"/>
  <c r="AD318" i="1"/>
  <c r="AC318" i="1"/>
  <c r="M318" i="1"/>
  <c r="H318" i="1"/>
  <c r="AE317" i="1"/>
  <c r="AD317" i="1"/>
  <c r="M317" i="1"/>
  <c r="H317" i="1"/>
  <c r="AE316" i="1"/>
  <c r="AD316" i="1"/>
  <c r="AC316" i="1"/>
  <c r="M316" i="1"/>
  <c r="H316" i="1"/>
  <c r="AE315" i="1"/>
  <c r="AD315" i="1"/>
  <c r="M315" i="1"/>
  <c r="H315" i="1"/>
  <c r="AE314" i="1"/>
  <c r="AD314" i="1"/>
  <c r="M314" i="1"/>
  <c r="H314" i="1"/>
  <c r="AE313" i="1"/>
  <c r="AD313" i="1"/>
  <c r="M313" i="1"/>
  <c r="H313" i="1"/>
  <c r="AE312" i="1"/>
  <c r="AD312" i="1"/>
  <c r="AC312" i="1"/>
  <c r="M312" i="1"/>
  <c r="H312" i="1"/>
  <c r="AE311" i="1"/>
  <c r="AD311" i="1"/>
  <c r="M311" i="1"/>
  <c r="H311" i="1"/>
  <c r="AE310" i="1"/>
  <c r="AD310" i="1"/>
  <c r="M310" i="1"/>
  <c r="H310" i="1"/>
  <c r="AE309" i="1"/>
  <c r="AD309" i="1"/>
  <c r="M309" i="1"/>
  <c r="H309" i="1"/>
  <c r="AE308" i="1"/>
  <c r="AD308" i="1"/>
  <c r="AK308" i="1"/>
  <c r="M308" i="1"/>
  <c r="H308" i="1"/>
  <c r="AE307" i="1"/>
  <c r="AD307" i="1"/>
  <c r="M307" i="1"/>
  <c r="H307" i="1"/>
  <c r="AE306" i="1"/>
  <c r="AD306" i="1"/>
  <c r="AK306" i="1"/>
  <c r="M306" i="1"/>
  <c r="H306" i="1"/>
  <c r="AE305" i="1"/>
  <c r="AD305" i="1"/>
  <c r="M305" i="1"/>
  <c r="H305" i="1"/>
  <c r="AE304" i="1"/>
  <c r="AD304" i="1"/>
  <c r="AC304" i="1"/>
  <c r="M304" i="1"/>
  <c r="H304" i="1"/>
  <c r="AE303" i="1"/>
  <c r="AD303" i="1"/>
  <c r="M303" i="1"/>
  <c r="H303" i="1"/>
  <c r="AE302" i="1"/>
  <c r="AD302" i="1"/>
  <c r="M302" i="1"/>
  <c r="H302" i="1"/>
  <c r="AE301" i="1"/>
  <c r="AD301" i="1"/>
  <c r="M301" i="1"/>
  <c r="H301" i="1"/>
  <c r="AE300" i="1"/>
  <c r="AD300" i="1"/>
  <c r="M300" i="1"/>
  <c r="H300" i="1"/>
  <c r="AE299" i="1"/>
  <c r="AD299" i="1"/>
  <c r="M299" i="1"/>
  <c r="H299" i="1"/>
  <c r="AE298" i="1"/>
  <c r="AD298" i="1"/>
  <c r="M298" i="1"/>
  <c r="H298" i="1"/>
  <c r="AE297" i="1"/>
  <c r="AD297" i="1"/>
  <c r="M297" i="1"/>
  <c r="H297" i="1"/>
  <c r="AE296" i="1"/>
  <c r="AD296" i="1"/>
  <c r="M296" i="1"/>
  <c r="H296" i="1"/>
  <c r="AE295" i="1"/>
  <c r="AD295" i="1"/>
  <c r="M295" i="1"/>
  <c r="H295" i="1"/>
  <c r="AE294" i="1"/>
  <c r="AD294" i="1"/>
  <c r="AC294" i="1"/>
  <c r="M294" i="1"/>
  <c r="H294" i="1"/>
  <c r="AE293" i="1"/>
  <c r="AD293" i="1"/>
  <c r="M293" i="1"/>
  <c r="H293" i="1"/>
  <c r="AE292" i="1"/>
  <c r="AD292" i="1"/>
  <c r="AK292" i="1"/>
  <c r="M292" i="1"/>
  <c r="H292" i="1"/>
  <c r="AE291" i="1"/>
  <c r="AD291" i="1"/>
  <c r="M291" i="1"/>
  <c r="H291" i="1"/>
  <c r="AE290" i="1"/>
  <c r="AD290" i="1"/>
  <c r="AK290" i="1"/>
  <c r="M290" i="1"/>
  <c r="H290" i="1"/>
  <c r="AE289" i="1"/>
  <c r="AD289" i="1"/>
  <c r="M289" i="1"/>
  <c r="H289" i="1"/>
  <c r="AE288" i="1"/>
  <c r="AD288" i="1"/>
  <c r="AC288" i="1"/>
  <c r="M288" i="1"/>
  <c r="H288" i="1"/>
  <c r="AE287" i="1"/>
  <c r="AD287" i="1"/>
  <c r="M287" i="1"/>
  <c r="H287" i="1"/>
  <c r="AE286" i="1"/>
  <c r="AD286" i="1"/>
  <c r="AC286" i="1"/>
  <c r="M286" i="1"/>
  <c r="H286" i="1"/>
  <c r="AE285" i="1"/>
  <c r="AD285" i="1"/>
  <c r="M285" i="1"/>
  <c r="H285" i="1"/>
  <c r="AE284" i="1"/>
  <c r="AD284" i="1"/>
  <c r="M284" i="1"/>
  <c r="H284" i="1"/>
  <c r="AE283" i="1"/>
  <c r="AD283" i="1"/>
  <c r="M283" i="1"/>
  <c r="H283" i="1"/>
  <c r="AE282" i="1"/>
  <c r="AD282" i="1"/>
  <c r="AC282" i="1"/>
  <c r="M282" i="1"/>
  <c r="H282" i="1"/>
  <c r="AE281" i="1"/>
  <c r="AD281" i="1"/>
  <c r="M281" i="1"/>
  <c r="H281" i="1"/>
  <c r="AE280" i="1"/>
  <c r="AD280" i="1"/>
  <c r="AC280" i="1"/>
  <c r="M280" i="1"/>
  <c r="H280" i="1"/>
  <c r="AE279" i="1"/>
  <c r="AD279" i="1"/>
  <c r="M279" i="1"/>
  <c r="H279" i="1"/>
  <c r="AE278" i="1"/>
  <c r="AD278" i="1"/>
  <c r="M278" i="1"/>
  <c r="H278" i="1"/>
  <c r="AE277" i="1"/>
  <c r="AD277" i="1"/>
  <c r="M277" i="1"/>
  <c r="H277" i="1"/>
  <c r="AE276" i="1"/>
  <c r="AD276" i="1"/>
  <c r="AK276" i="1"/>
  <c r="M276" i="1"/>
  <c r="H276" i="1"/>
  <c r="AE275" i="1"/>
  <c r="AD275" i="1"/>
  <c r="M275" i="1"/>
  <c r="H275" i="1"/>
  <c r="AE274" i="1"/>
  <c r="AD274" i="1"/>
  <c r="AK274" i="1"/>
  <c r="M274" i="1"/>
  <c r="H274" i="1"/>
  <c r="AE273" i="1"/>
  <c r="AD273" i="1"/>
  <c r="M273" i="1"/>
  <c r="H273" i="1"/>
  <c r="AE272" i="1"/>
  <c r="AD272" i="1"/>
  <c r="AC272" i="1"/>
  <c r="M272" i="1"/>
  <c r="H272" i="1"/>
  <c r="AE271" i="1"/>
  <c r="AD271" i="1"/>
  <c r="M271" i="1"/>
  <c r="H271" i="1"/>
  <c r="AE270" i="1"/>
  <c r="AD270" i="1"/>
  <c r="AC270" i="1"/>
  <c r="M270" i="1"/>
  <c r="H270" i="1"/>
  <c r="AE269" i="1"/>
  <c r="AD269" i="1"/>
  <c r="M269" i="1"/>
  <c r="H269" i="1"/>
  <c r="AE268" i="1"/>
  <c r="AD268" i="1"/>
  <c r="M268" i="1"/>
  <c r="H268" i="1"/>
  <c r="AE267" i="1"/>
  <c r="AD267" i="1"/>
  <c r="M267" i="1"/>
  <c r="H267" i="1"/>
  <c r="AE266" i="1"/>
  <c r="AD266" i="1"/>
  <c r="M266" i="1"/>
  <c r="H266" i="1"/>
  <c r="AE265" i="1"/>
  <c r="AD265" i="1"/>
  <c r="M265" i="1"/>
  <c r="H265" i="1"/>
  <c r="AE264" i="1"/>
  <c r="AD264" i="1"/>
  <c r="AC264" i="1"/>
  <c r="M264" i="1"/>
  <c r="H264" i="1"/>
  <c r="AE263" i="1"/>
  <c r="AD263" i="1"/>
  <c r="M263" i="1"/>
  <c r="H263" i="1"/>
  <c r="AE262" i="1"/>
  <c r="AD262" i="1"/>
  <c r="AC262" i="1"/>
  <c r="M262" i="1"/>
  <c r="H262" i="1"/>
  <c r="AE261" i="1"/>
  <c r="AD261" i="1"/>
  <c r="M261" i="1"/>
  <c r="H261" i="1"/>
  <c r="AE260" i="1"/>
  <c r="AD260" i="1"/>
  <c r="M260" i="1"/>
  <c r="H260" i="1"/>
  <c r="AE259" i="1"/>
  <c r="AD259" i="1"/>
  <c r="M259" i="1"/>
  <c r="H259" i="1"/>
  <c r="AE258" i="1"/>
  <c r="AD258" i="1"/>
  <c r="M258" i="1"/>
  <c r="H258" i="1"/>
  <c r="AE257" i="1"/>
  <c r="AD257" i="1"/>
  <c r="M257" i="1"/>
  <c r="H257" i="1"/>
  <c r="AE256" i="1"/>
  <c r="AD256" i="1"/>
  <c r="AC256" i="1"/>
  <c r="M256" i="1"/>
  <c r="H256" i="1"/>
  <c r="AE255" i="1"/>
  <c r="AD255" i="1"/>
  <c r="M255" i="1"/>
  <c r="H255" i="1"/>
  <c r="AE254" i="1"/>
  <c r="AD254" i="1"/>
  <c r="AC254" i="1"/>
  <c r="M254" i="1"/>
  <c r="H254" i="1"/>
  <c r="AE253" i="1"/>
  <c r="AD253" i="1"/>
  <c r="M253" i="1"/>
  <c r="H253" i="1"/>
  <c r="AE252" i="1"/>
  <c r="AD252" i="1"/>
  <c r="M252" i="1"/>
  <c r="H252" i="1"/>
  <c r="AE251" i="1"/>
  <c r="AD251" i="1"/>
  <c r="M251" i="1"/>
  <c r="H251" i="1"/>
  <c r="AE250" i="1"/>
  <c r="AD250" i="1"/>
  <c r="M250" i="1"/>
  <c r="H250" i="1"/>
  <c r="AE249" i="1"/>
  <c r="AD249" i="1"/>
  <c r="M249" i="1"/>
  <c r="H249" i="1"/>
  <c r="AE248" i="1"/>
  <c r="AD248" i="1"/>
  <c r="AC248" i="1"/>
  <c r="M248" i="1"/>
  <c r="H248" i="1"/>
  <c r="AE247" i="1"/>
  <c r="AD247" i="1"/>
  <c r="M247" i="1"/>
  <c r="H247" i="1"/>
  <c r="AE246" i="1"/>
  <c r="AD246" i="1"/>
  <c r="AC246" i="1"/>
  <c r="M246" i="1"/>
  <c r="H246" i="1"/>
  <c r="AE245" i="1"/>
  <c r="AD245" i="1"/>
  <c r="M245" i="1"/>
  <c r="H245" i="1"/>
  <c r="AE244" i="1"/>
  <c r="AD244" i="1"/>
  <c r="AK244" i="1"/>
  <c r="M244" i="1"/>
  <c r="H244" i="1"/>
  <c r="AE243" i="1"/>
  <c r="AD243" i="1"/>
  <c r="M243" i="1"/>
  <c r="H243" i="1"/>
  <c r="AE242" i="1"/>
  <c r="AD242" i="1"/>
  <c r="AK242" i="1"/>
  <c r="M242" i="1"/>
  <c r="H242" i="1"/>
  <c r="AE241" i="1"/>
  <c r="AD241" i="1"/>
  <c r="M241" i="1"/>
  <c r="H241" i="1"/>
  <c r="AE240" i="1"/>
  <c r="AD240" i="1"/>
  <c r="AC240" i="1"/>
  <c r="M240" i="1"/>
  <c r="H240" i="1"/>
  <c r="AE239" i="1"/>
  <c r="AD239" i="1"/>
  <c r="M239" i="1"/>
  <c r="H239" i="1"/>
  <c r="AE238" i="1"/>
  <c r="AD238" i="1"/>
  <c r="AC238" i="1"/>
  <c r="M238" i="1"/>
  <c r="H238" i="1"/>
  <c r="AE237" i="1"/>
  <c r="AD237" i="1"/>
  <c r="M237" i="1"/>
  <c r="H237" i="1"/>
  <c r="AE236" i="1"/>
  <c r="AD236" i="1"/>
  <c r="M236" i="1"/>
  <c r="H236" i="1"/>
  <c r="AE235" i="1"/>
  <c r="AD235" i="1"/>
  <c r="M235" i="1"/>
  <c r="H235" i="1"/>
  <c r="AE234" i="1"/>
  <c r="AD234" i="1"/>
  <c r="M234" i="1"/>
  <c r="H234" i="1"/>
  <c r="AE233" i="1"/>
  <c r="AD233" i="1"/>
  <c r="M233" i="1"/>
  <c r="H233" i="1"/>
  <c r="AE232" i="1"/>
  <c r="AD232" i="1"/>
  <c r="AC232" i="1"/>
  <c r="M232" i="1"/>
  <c r="H232" i="1"/>
  <c r="AE231" i="1"/>
  <c r="AD231" i="1"/>
  <c r="M231" i="1"/>
  <c r="H231" i="1"/>
  <c r="AE230" i="1"/>
  <c r="AD230" i="1"/>
  <c r="AC230" i="1"/>
  <c r="M230" i="1"/>
  <c r="H230" i="1"/>
  <c r="AE229" i="1"/>
  <c r="AD229" i="1"/>
  <c r="M229" i="1"/>
  <c r="H229" i="1"/>
  <c r="AE228" i="1"/>
  <c r="AD228" i="1"/>
  <c r="AK228" i="1"/>
  <c r="M228" i="1"/>
  <c r="H228" i="1"/>
  <c r="AE227" i="1"/>
  <c r="AD227" i="1"/>
  <c r="M227" i="1"/>
  <c r="H227" i="1"/>
  <c r="AE226" i="1"/>
  <c r="AD226" i="1"/>
  <c r="AK226" i="1"/>
  <c r="M226" i="1"/>
  <c r="H226" i="1"/>
  <c r="AE225" i="1"/>
  <c r="AD225" i="1"/>
  <c r="M225" i="1"/>
  <c r="H225" i="1"/>
  <c r="AE224" i="1"/>
  <c r="AD224" i="1"/>
  <c r="AC224" i="1"/>
  <c r="M224" i="1"/>
  <c r="H224" i="1"/>
  <c r="AE223" i="1"/>
  <c r="AD223" i="1"/>
  <c r="M223" i="1"/>
  <c r="H223" i="1"/>
  <c r="AE222" i="1"/>
  <c r="AD222" i="1"/>
  <c r="AC222" i="1"/>
  <c r="M222" i="1"/>
  <c r="H222" i="1"/>
  <c r="AE221" i="1"/>
  <c r="AD221" i="1"/>
  <c r="M221" i="1"/>
  <c r="H221" i="1"/>
  <c r="AE220" i="1"/>
  <c r="AD220" i="1"/>
  <c r="M220" i="1"/>
  <c r="H220" i="1"/>
  <c r="AE219" i="1"/>
  <c r="AD219" i="1"/>
  <c r="M219" i="1"/>
  <c r="H219" i="1"/>
  <c r="AE218" i="1"/>
  <c r="AD218" i="1"/>
  <c r="M218" i="1"/>
  <c r="H218" i="1"/>
  <c r="AE217" i="1"/>
  <c r="AD217" i="1"/>
  <c r="M217" i="1"/>
  <c r="H217" i="1"/>
  <c r="AE216" i="1"/>
  <c r="AD216" i="1"/>
  <c r="AC216" i="1"/>
  <c r="M216" i="1"/>
  <c r="H216" i="1"/>
  <c r="AE215" i="1"/>
  <c r="AD215" i="1"/>
  <c r="M215" i="1"/>
  <c r="H215" i="1"/>
  <c r="AE214" i="1"/>
  <c r="AD214" i="1"/>
  <c r="AC214" i="1"/>
  <c r="M214" i="1"/>
  <c r="H214" i="1"/>
  <c r="AE213" i="1"/>
  <c r="AD213" i="1"/>
  <c r="M213" i="1"/>
  <c r="H213" i="1"/>
  <c r="AE212" i="1"/>
  <c r="AD212" i="1"/>
  <c r="AK212" i="1"/>
  <c r="M212" i="1"/>
  <c r="H212" i="1"/>
  <c r="AE211" i="1"/>
  <c r="AD211" i="1"/>
  <c r="M211" i="1"/>
  <c r="H211" i="1"/>
  <c r="AE210" i="1"/>
  <c r="AD210" i="1"/>
  <c r="AK210" i="1"/>
  <c r="M210" i="1"/>
  <c r="H210" i="1"/>
  <c r="AE209" i="1"/>
  <c r="AD209" i="1"/>
  <c r="M209" i="1"/>
  <c r="H209" i="1"/>
  <c r="AE208" i="1"/>
  <c r="AD208" i="1"/>
  <c r="AC208" i="1"/>
  <c r="M208" i="1"/>
  <c r="H208" i="1"/>
  <c r="AE207" i="1"/>
  <c r="AD207" i="1"/>
  <c r="M207" i="1"/>
  <c r="H207" i="1"/>
  <c r="AE206" i="1"/>
  <c r="AD206" i="1"/>
  <c r="AC206" i="1"/>
  <c r="M206" i="1"/>
  <c r="H206" i="1"/>
  <c r="AE205" i="1"/>
  <c r="AD205" i="1"/>
  <c r="M205" i="1"/>
  <c r="H205" i="1"/>
  <c r="AE204" i="1"/>
  <c r="AD204" i="1"/>
  <c r="AK204" i="1"/>
  <c r="M204" i="1"/>
  <c r="H204" i="1"/>
  <c r="AE203" i="1"/>
  <c r="AD203" i="1"/>
  <c r="M203" i="1"/>
  <c r="H203" i="1"/>
  <c r="AE202" i="1"/>
  <c r="AD202" i="1"/>
  <c r="AK202" i="1"/>
  <c r="M202" i="1"/>
  <c r="H202" i="1"/>
  <c r="AE201" i="1"/>
  <c r="AD201" i="1"/>
  <c r="M201" i="1"/>
  <c r="H201" i="1"/>
  <c r="AE200" i="1"/>
  <c r="AD200" i="1"/>
  <c r="AC200" i="1"/>
  <c r="M200" i="1"/>
  <c r="H200" i="1"/>
  <c r="AE199" i="1"/>
  <c r="AD199" i="1"/>
  <c r="M199" i="1"/>
  <c r="H199" i="1"/>
  <c r="AE198" i="1"/>
  <c r="AD198" i="1"/>
  <c r="AC198" i="1"/>
  <c r="M198" i="1"/>
  <c r="H198" i="1"/>
  <c r="AE197" i="1"/>
  <c r="AD197" i="1"/>
  <c r="AK197" i="1"/>
  <c r="AL197" i="1" s="1"/>
  <c r="M197" i="1"/>
  <c r="H197" i="1"/>
  <c r="AE196" i="1"/>
  <c r="AD196" i="1"/>
  <c r="M196" i="1"/>
  <c r="H196" i="1"/>
  <c r="AE195" i="1"/>
  <c r="AD195" i="1"/>
  <c r="M195" i="1"/>
  <c r="H195" i="1"/>
  <c r="AE194" i="1"/>
  <c r="AD194" i="1"/>
  <c r="AK194" i="1"/>
  <c r="AM194" i="1" s="1"/>
  <c r="M194" i="1"/>
  <c r="H194" i="1"/>
  <c r="AE193" i="1"/>
  <c r="AD193" i="1"/>
  <c r="AK193" i="1"/>
  <c r="AL193" i="1" s="1"/>
  <c r="M193" i="1"/>
  <c r="H193" i="1"/>
  <c r="AE192" i="1"/>
  <c r="AD192" i="1"/>
  <c r="AC192" i="1"/>
  <c r="M192" i="1"/>
  <c r="H192" i="1"/>
  <c r="AE191" i="1"/>
  <c r="AD191" i="1"/>
  <c r="M191" i="1"/>
  <c r="H191" i="1"/>
  <c r="AE190" i="1"/>
  <c r="AD190" i="1"/>
  <c r="AK190" i="1"/>
  <c r="AM190" i="1" s="1"/>
  <c r="M190" i="1"/>
  <c r="H190" i="1"/>
  <c r="AE189" i="1"/>
  <c r="AD189" i="1"/>
  <c r="AK189" i="1"/>
  <c r="AL189" i="1" s="1"/>
  <c r="M189" i="1"/>
  <c r="H189" i="1"/>
  <c r="AE188" i="1"/>
  <c r="AD188" i="1"/>
  <c r="AC188" i="1"/>
  <c r="M188" i="1"/>
  <c r="H188" i="1"/>
  <c r="AE187" i="1"/>
  <c r="AD187" i="1"/>
  <c r="M187" i="1"/>
  <c r="H187" i="1"/>
  <c r="AE186" i="1"/>
  <c r="AD186" i="1"/>
  <c r="M186" i="1"/>
  <c r="H186" i="1"/>
  <c r="AE185" i="1"/>
  <c r="AD185" i="1"/>
  <c r="AK185" i="1"/>
  <c r="M185" i="1"/>
  <c r="H185" i="1"/>
  <c r="AE184" i="1"/>
  <c r="AD184" i="1"/>
  <c r="AK184" i="1"/>
  <c r="AM184" i="1" s="1"/>
  <c r="M184" i="1"/>
  <c r="H184" i="1"/>
  <c r="AE183" i="1"/>
  <c r="AD183" i="1"/>
  <c r="M183" i="1"/>
  <c r="H183" i="1"/>
  <c r="AE182" i="1"/>
  <c r="AD182" i="1"/>
  <c r="AC182" i="1"/>
  <c r="M182" i="1"/>
  <c r="H182" i="1"/>
  <c r="AE181" i="1"/>
  <c r="AD181" i="1"/>
  <c r="AK181" i="1"/>
  <c r="AL181" i="1" s="1"/>
  <c r="M181" i="1"/>
  <c r="H181" i="1"/>
  <c r="AE180" i="1"/>
  <c r="AD180" i="1"/>
  <c r="AK180" i="1"/>
  <c r="AM180" i="1" s="1"/>
  <c r="M180" i="1"/>
  <c r="H180" i="1"/>
  <c r="AE179" i="1"/>
  <c r="AD179" i="1"/>
  <c r="M179" i="1"/>
  <c r="H179" i="1"/>
  <c r="AE178" i="1"/>
  <c r="AD178" i="1"/>
  <c r="AC178" i="1"/>
  <c r="M178" i="1"/>
  <c r="H178" i="1"/>
  <c r="AE177" i="1"/>
  <c r="AD177" i="1"/>
  <c r="AK177" i="1"/>
  <c r="AL177" i="1" s="1"/>
  <c r="M177" i="1"/>
  <c r="H177" i="1"/>
  <c r="AE176" i="1"/>
  <c r="AD176" i="1"/>
  <c r="M176" i="1"/>
  <c r="H176" i="1"/>
  <c r="AE175" i="1"/>
  <c r="AD175" i="1"/>
  <c r="M175" i="1"/>
  <c r="H175" i="1"/>
  <c r="AE174" i="1"/>
  <c r="AD174" i="1"/>
  <c r="AK174" i="1"/>
  <c r="AM174" i="1" s="1"/>
  <c r="M174" i="1"/>
  <c r="H174" i="1"/>
  <c r="AE173" i="1"/>
  <c r="AD173" i="1"/>
  <c r="AK173" i="1"/>
  <c r="AL173" i="1" s="1"/>
  <c r="M173" i="1"/>
  <c r="H173" i="1"/>
  <c r="AE172" i="1"/>
  <c r="AD172" i="1"/>
  <c r="AC172" i="1"/>
  <c r="M172" i="1"/>
  <c r="H172" i="1"/>
  <c r="AE171" i="1"/>
  <c r="AD171" i="1"/>
  <c r="M171" i="1"/>
  <c r="H171" i="1"/>
  <c r="AE170" i="1"/>
  <c r="AD170" i="1"/>
  <c r="M170" i="1"/>
  <c r="H170" i="1"/>
  <c r="AE169" i="1"/>
  <c r="AD169" i="1"/>
  <c r="AK169" i="1"/>
  <c r="M169" i="1"/>
  <c r="H169" i="1"/>
  <c r="AE168" i="1"/>
  <c r="AD168" i="1"/>
  <c r="AK168" i="1"/>
  <c r="AM168" i="1" s="1"/>
  <c r="M168" i="1"/>
  <c r="H168" i="1"/>
  <c r="AE167" i="1"/>
  <c r="AD167" i="1"/>
  <c r="M167" i="1"/>
  <c r="H167" i="1"/>
  <c r="AE166" i="1"/>
  <c r="AD166" i="1"/>
  <c r="AC166" i="1"/>
  <c r="M166" i="1"/>
  <c r="H166" i="1"/>
  <c r="AE165" i="1"/>
  <c r="AD165" i="1"/>
  <c r="AK165" i="1"/>
  <c r="AL165" i="1" s="1"/>
  <c r="M165" i="1"/>
  <c r="H165" i="1"/>
  <c r="AE164" i="1"/>
  <c r="AD164" i="1"/>
  <c r="M164" i="1"/>
  <c r="H164" i="1"/>
  <c r="AE163" i="1"/>
  <c r="AD163" i="1"/>
  <c r="M163" i="1"/>
  <c r="H163" i="1"/>
  <c r="AE162" i="1"/>
  <c r="AD162" i="1"/>
  <c r="AC162" i="1"/>
  <c r="M162" i="1"/>
  <c r="H162" i="1"/>
  <c r="AE161" i="1"/>
  <c r="AD161" i="1"/>
  <c r="AK161" i="1"/>
  <c r="AL161" i="1" s="1"/>
  <c r="M161" i="1"/>
  <c r="H161" i="1"/>
  <c r="AE160" i="1"/>
  <c r="AD160" i="1"/>
  <c r="AC160" i="1"/>
  <c r="M160" i="1"/>
  <c r="H160" i="1"/>
  <c r="AE159" i="1"/>
  <c r="AD159" i="1"/>
  <c r="M159" i="1"/>
  <c r="H159" i="1"/>
  <c r="AE158" i="1"/>
  <c r="AD158" i="1"/>
  <c r="AK158" i="1"/>
  <c r="AM158" i="1" s="1"/>
  <c r="M158" i="1"/>
  <c r="H158" i="1"/>
  <c r="AE157" i="1"/>
  <c r="AD157" i="1"/>
  <c r="AK157" i="1"/>
  <c r="AL157" i="1" s="1"/>
  <c r="M157" i="1"/>
  <c r="H157" i="1"/>
  <c r="AE156" i="1"/>
  <c r="AD156" i="1"/>
  <c r="AC156" i="1"/>
  <c r="M156" i="1"/>
  <c r="H156" i="1"/>
  <c r="AE155" i="1"/>
  <c r="AD155" i="1"/>
  <c r="M155" i="1"/>
  <c r="H155" i="1"/>
  <c r="AE154" i="1"/>
  <c r="AD154" i="1"/>
  <c r="M154" i="1"/>
  <c r="H154" i="1"/>
  <c r="AE153" i="1"/>
  <c r="AD153" i="1"/>
  <c r="AK153" i="1"/>
  <c r="M153" i="1"/>
  <c r="H153" i="1"/>
  <c r="AE152" i="1"/>
  <c r="AD152" i="1"/>
  <c r="AK152" i="1"/>
  <c r="AM152" i="1" s="1"/>
  <c r="M152" i="1"/>
  <c r="H152" i="1"/>
  <c r="AE151" i="1"/>
  <c r="AD151" i="1"/>
  <c r="M151" i="1"/>
  <c r="H151" i="1"/>
  <c r="AE150" i="1"/>
  <c r="AD150" i="1"/>
  <c r="AC150" i="1"/>
  <c r="M150" i="1"/>
  <c r="H150" i="1"/>
  <c r="AE149" i="1"/>
  <c r="AD149" i="1"/>
  <c r="AK149" i="1"/>
  <c r="AL149" i="1" s="1"/>
  <c r="M149" i="1"/>
  <c r="H149" i="1"/>
  <c r="AE148" i="1"/>
  <c r="AD148" i="1"/>
  <c r="M148" i="1"/>
  <c r="H148" i="1"/>
  <c r="AE147" i="1"/>
  <c r="AD147" i="1"/>
  <c r="M147" i="1"/>
  <c r="H147" i="1"/>
  <c r="AE146" i="1"/>
  <c r="AD146" i="1"/>
  <c r="AC146" i="1"/>
  <c r="M146" i="1"/>
  <c r="H146" i="1"/>
  <c r="AE145" i="1"/>
  <c r="AD145" i="1"/>
  <c r="AK145" i="1"/>
  <c r="M145" i="1"/>
  <c r="H145" i="1"/>
  <c r="AE144" i="1"/>
  <c r="AD144" i="1"/>
  <c r="AC144" i="1"/>
  <c r="M144" i="1"/>
  <c r="H144" i="1"/>
  <c r="AE143" i="1"/>
  <c r="AD143" i="1"/>
  <c r="M143" i="1"/>
  <c r="H143" i="1"/>
  <c r="AE142" i="1"/>
  <c r="AD142" i="1"/>
  <c r="AK142" i="1"/>
  <c r="AM142" i="1" s="1"/>
  <c r="M142" i="1"/>
  <c r="H142" i="1"/>
  <c r="AE141" i="1"/>
  <c r="AD141" i="1"/>
  <c r="AK141" i="1"/>
  <c r="AL141" i="1" s="1"/>
  <c r="M141" i="1"/>
  <c r="H141" i="1"/>
  <c r="AE140" i="1"/>
  <c r="AD140" i="1"/>
  <c r="AC140" i="1"/>
  <c r="M140" i="1"/>
  <c r="H140" i="1"/>
  <c r="AE139" i="1"/>
  <c r="AD139" i="1"/>
  <c r="M139" i="1"/>
  <c r="H139" i="1"/>
  <c r="AE138" i="1"/>
  <c r="AD138" i="1"/>
  <c r="AK138" i="1"/>
  <c r="AM138" i="1" s="1"/>
  <c r="M138" i="1"/>
  <c r="H138" i="1"/>
  <c r="AE137" i="1"/>
  <c r="AD137" i="1"/>
  <c r="AK137" i="1"/>
  <c r="M137" i="1"/>
  <c r="H137" i="1"/>
  <c r="AE136" i="1"/>
  <c r="AD136" i="1"/>
  <c r="M136" i="1"/>
  <c r="H136" i="1"/>
  <c r="AE135" i="1"/>
  <c r="AD135" i="1"/>
  <c r="M135" i="1"/>
  <c r="H135" i="1"/>
  <c r="AE134" i="1"/>
  <c r="AD134" i="1"/>
  <c r="AC134" i="1"/>
  <c r="M134" i="1"/>
  <c r="H134" i="1"/>
  <c r="AE133" i="1"/>
  <c r="AD133" i="1"/>
  <c r="AK133" i="1"/>
  <c r="AL133" i="1" s="1"/>
  <c r="M133" i="1"/>
  <c r="H133" i="1"/>
  <c r="AE132" i="1"/>
  <c r="AD132" i="1"/>
  <c r="M132" i="1"/>
  <c r="H132" i="1"/>
  <c r="AE131" i="1"/>
  <c r="AD131" i="1"/>
  <c r="M131" i="1"/>
  <c r="H131" i="1"/>
  <c r="AE130" i="1"/>
  <c r="AD130" i="1"/>
  <c r="M130" i="1"/>
  <c r="H130" i="1"/>
  <c r="AE129" i="1"/>
  <c r="AD129" i="1"/>
  <c r="AK129" i="1"/>
  <c r="AL129" i="1" s="1"/>
  <c r="M129" i="1"/>
  <c r="H129" i="1"/>
  <c r="AE128" i="1"/>
  <c r="AD128" i="1"/>
  <c r="AC128" i="1"/>
  <c r="M128" i="1"/>
  <c r="H128" i="1"/>
  <c r="AE127" i="1"/>
  <c r="AD127" i="1"/>
  <c r="M127" i="1"/>
  <c r="H127" i="1"/>
  <c r="AE126" i="1"/>
  <c r="AD126" i="1"/>
  <c r="AK126" i="1"/>
  <c r="AM126" i="1" s="1"/>
  <c r="M126" i="1"/>
  <c r="H126" i="1"/>
  <c r="AE125" i="1"/>
  <c r="AD125" i="1"/>
  <c r="AK125" i="1"/>
  <c r="AL125" i="1" s="1"/>
  <c r="M125" i="1"/>
  <c r="H125" i="1"/>
  <c r="AE124" i="1"/>
  <c r="AD124" i="1"/>
  <c r="AC124" i="1"/>
  <c r="M124" i="1"/>
  <c r="H124" i="1"/>
  <c r="AE123" i="1"/>
  <c r="AD123" i="1"/>
  <c r="M123" i="1"/>
  <c r="H123" i="1"/>
  <c r="AE122" i="1"/>
  <c r="AD122" i="1"/>
  <c r="M122" i="1"/>
  <c r="H122" i="1"/>
  <c r="AE121" i="1"/>
  <c r="AD121" i="1"/>
  <c r="AK121" i="1"/>
  <c r="M121" i="1"/>
  <c r="H121" i="1"/>
  <c r="AE120" i="1"/>
  <c r="AD120" i="1"/>
  <c r="AK120" i="1"/>
  <c r="AM120" i="1" s="1"/>
  <c r="M120" i="1"/>
  <c r="H120" i="1"/>
  <c r="AE119" i="1"/>
  <c r="AD119" i="1"/>
  <c r="M119" i="1"/>
  <c r="H119" i="1"/>
  <c r="AE118" i="1"/>
  <c r="AD118" i="1"/>
  <c r="AC118" i="1"/>
  <c r="M118" i="1"/>
  <c r="H118" i="1"/>
  <c r="AE117" i="1"/>
  <c r="AD117" i="1"/>
  <c r="AK117" i="1"/>
  <c r="AL117" i="1" s="1"/>
  <c r="M117" i="1"/>
  <c r="H117" i="1"/>
  <c r="AE116" i="1"/>
  <c r="AD116" i="1"/>
  <c r="AK116" i="1"/>
  <c r="AM116" i="1" s="1"/>
  <c r="M116" i="1"/>
  <c r="H116" i="1"/>
  <c r="AE115" i="1"/>
  <c r="AD115" i="1"/>
  <c r="M115" i="1"/>
  <c r="H115" i="1"/>
  <c r="AE114" i="1"/>
  <c r="AD114" i="1"/>
  <c r="AC114" i="1"/>
  <c r="M114" i="1"/>
  <c r="H114" i="1"/>
  <c r="AE113" i="1"/>
  <c r="AD113" i="1"/>
  <c r="AK113" i="1"/>
  <c r="AL113" i="1" s="1"/>
  <c r="M113" i="1"/>
  <c r="H113" i="1"/>
  <c r="AE112" i="1"/>
  <c r="AD112" i="1"/>
  <c r="M112" i="1"/>
  <c r="H112" i="1"/>
  <c r="AE111" i="1"/>
  <c r="AD111" i="1"/>
  <c r="M111" i="1"/>
  <c r="H111" i="1"/>
  <c r="AE110" i="1"/>
  <c r="AD110" i="1"/>
  <c r="AK110" i="1"/>
  <c r="AM110" i="1" s="1"/>
  <c r="M110" i="1"/>
  <c r="H110" i="1"/>
  <c r="AE109" i="1"/>
  <c r="AD109" i="1"/>
  <c r="M109" i="1"/>
  <c r="H109" i="1"/>
  <c r="AE108" i="1"/>
  <c r="AD108" i="1"/>
  <c r="AC108" i="1"/>
  <c r="M108" i="1"/>
  <c r="H108" i="1"/>
  <c r="AE107" i="1"/>
  <c r="AD107" i="1"/>
  <c r="M107" i="1"/>
  <c r="H107" i="1"/>
  <c r="AE106" i="1"/>
  <c r="AD106" i="1"/>
  <c r="AK106" i="1"/>
  <c r="AM106" i="1" s="1"/>
  <c r="M106" i="1"/>
  <c r="H106" i="1"/>
  <c r="AE105" i="1"/>
  <c r="AD105" i="1"/>
  <c r="M105" i="1"/>
  <c r="H105" i="1"/>
  <c r="AE104" i="1"/>
  <c r="AD104" i="1"/>
  <c r="AC104" i="1"/>
  <c r="M104" i="1"/>
  <c r="H104" i="1"/>
  <c r="AE103" i="1"/>
  <c r="AD103" i="1"/>
  <c r="M103" i="1"/>
  <c r="H103" i="1"/>
  <c r="AE102" i="1"/>
  <c r="AD102" i="1"/>
  <c r="AK102" i="1"/>
  <c r="AM102" i="1" s="1"/>
  <c r="M102" i="1"/>
  <c r="H102" i="1"/>
  <c r="AE101" i="1"/>
  <c r="AD101" i="1"/>
  <c r="M101" i="1"/>
  <c r="H101" i="1"/>
  <c r="AE100" i="1"/>
  <c r="AD100" i="1"/>
  <c r="AC100" i="1"/>
  <c r="M100" i="1"/>
  <c r="H100" i="1"/>
  <c r="AE99" i="1"/>
  <c r="AD99" i="1"/>
  <c r="M99" i="1"/>
  <c r="H99" i="1"/>
  <c r="AE98" i="1"/>
  <c r="AD98" i="1"/>
  <c r="AK98" i="1"/>
  <c r="AM98" i="1" s="1"/>
  <c r="M98" i="1"/>
  <c r="H98" i="1"/>
  <c r="AE97" i="1"/>
  <c r="AD97" i="1"/>
  <c r="M97" i="1"/>
  <c r="H97" i="1"/>
  <c r="AE96" i="1"/>
  <c r="AD96" i="1"/>
  <c r="AC96" i="1"/>
  <c r="M96" i="1"/>
  <c r="H96" i="1"/>
  <c r="AE95" i="1"/>
  <c r="AD95" i="1"/>
  <c r="M95" i="1"/>
  <c r="H95" i="1"/>
  <c r="AE94" i="1"/>
  <c r="AD94" i="1"/>
  <c r="AK94" i="1"/>
  <c r="AM94" i="1" s="1"/>
  <c r="M94" i="1"/>
  <c r="H94" i="1"/>
  <c r="AE93" i="1"/>
  <c r="AD93" i="1"/>
  <c r="AK93" i="1"/>
  <c r="M93" i="1"/>
  <c r="H93" i="1"/>
  <c r="AE92" i="1"/>
  <c r="AD92" i="1"/>
  <c r="M92" i="1"/>
  <c r="H92" i="1"/>
  <c r="AE91" i="1"/>
  <c r="AD91" i="1"/>
  <c r="M91" i="1"/>
  <c r="H91" i="1"/>
  <c r="AE90" i="1"/>
  <c r="AD90" i="1"/>
  <c r="AK90" i="1"/>
  <c r="M90" i="1"/>
  <c r="H90" i="1"/>
  <c r="AE89" i="1"/>
  <c r="AD89" i="1"/>
  <c r="M89" i="1"/>
  <c r="H89" i="1"/>
  <c r="AE88" i="1"/>
  <c r="AD88" i="1"/>
  <c r="AC88" i="1"/>
  <c r="M88" i="1"/>
  <c r="H88" i="1"/>
  <c r="AE87" i="1"/>
  <c r="AD87" i="1"/>
  <c r="M87" i="1"/>
  <c r="H87" i="1"/>
  <c r="AE86" i="1"/>
  <c r="AD86" i="1"/>
  <c r="AK86" i="1"/>
  <c r="M86" i="1"/>
  <c r="H86" i="1"/>
  <c r="AE85" i="1"/>
  <c r="AD85" i="1"/>
  <c r="M85" i="1"/>
  <c r="H85" i="1"/>
  <c r="AE84" i="1"/>
  <c r="AD84" i="1"/>
  <c r="AC84" i="1"/>
  <c r="M84" i="1"/>
  <c r="H84" i="1"/>
  <c r="AE83" i="1"/>
  <c r="AD83" i="1"/>
  <c r="M83" i="1"/>
  <c r="H83" i="1"/>
  <c r="AE82" i="1"/>
  <c r="AD82" i="1"/>
  <c r="AK82" i="1"/>
  <c r="M82" i="1"/>
  <c r="H82" i="1"/>
  <c r="AE81" i="1"/>
  <c r="AD81" i="1"/>
  <c r="AK81" i="1"/>
  <c r="AM81" i="1" s="1"/>
  <c r="M81" i="1"/>
  <c r="H81" i="1"/>
  <c r="AE80" i="1"/>
  <c r="AD80" i="1"/>
  <c r="M80" i="1"/>
  <c r="H80" i="1"/>
  <c r="AE79" i="1"/>
  <c r="AD79" i="1"/>
  <c r="M79" i="1"/>
  <c r="H79" i="1"/>
  <c r="AE78" i="1"/>
  <c r="AD78" i="1"/>
  <c r="AC78" i="1"/>
  <c r="M78" i="1"/>
  <c r="H78" i="1"/>
  <c r="AE77" i="1"/>
  <c r="AD77" i="1"/>
  <c r="AK77" i="1"/>
  <c r="AM77" i="1" s="1"/>
  <c r="M77" i="1"/>
  <c r="H77" i="1"/>
  <c r="AE76" i="1"/>
  <c r="AD76" i="1"/>
  <c r="AC76" i="1"/>
  <c r="M76" i="1"/>
  <c r="H76" i="1"/>
  <c r="AE75" i="1"/>
  <c r="AD75" i="1"/>
  <c r="M75" i="1"/>
  <c r="H75" i="1"/>
  <c r="AE74" i="1"/>
  <c r="AD74" i="1"/>
  <c r="M74" i="1"/>
  <c r="H74" i="1"/>
  <c r="AE73" i="1"/>
  <c r="AD73" i="1"/>
  <c r="AK73" i="1"/>
  <c r="AM73" i="1" s="1"/>
  <c r="M73" i="1"/>
  <c r="H73" i="1"/>
  <c r="AE72" i="1"/>
  <c r="AD72" i="1"/>
  <c r="AC72" i="1"/>
  <c r="M72" i="1"/>
  <c r="H72" i="1"/>
  <c r="AE71" i="1"/>
  <c r="AD71" i="1"/>
  <c r="M71" i="1"/>
  <c r="H71" i="1"/>
  <c r="AE70" i="1"/>
  <c r="AD70" i="1"/>
  <c r="M70" i="1"/>
  <c r="H70" i="1"/>
  <c r="AE69" i="1"/>
  <c r="AD69" i="1"/>
  <c r="AK69" i="1"/>
  <c r="AM69" i="1" s="1"/>
  <c r="M69" i="1"/>
  <c r="H69" i="1"/>
  <c r="AE68" i="1"/>
  <c r="AD68" i="1"/>
  <c r="AC68" i="1"/>
  <c r="M68" i="1"/>
  <c r="H68" i="1"/>
  <c r="AE67" i="1"/>
  <c r="AD67" i="1"/>
  <c r="M67" i="1"/>
  <c r="H67" i="1"/>
  <c r="AE66" i="1"/>
  <c r="AD66" i="1"/>
  <c r="AK66" i="1"/>
  <c r="M66" i="1"/>
  <c r="H66" i="1"/>
  <c r="AE65" i="1"/>
  <c r="AD65" i="1"/>
  <c r="AK65" i="1"/>
  <c r="AM65" i="1" s="1"/>
  <c r="M65" i="1"/>
  <c r="H65" i="1"/>
  <c r="AE64" i="1"/>
  <c r="AD64" i="1"/>
  <c r="M64" i="1"/>
  <c r="H64" i="1"/>
  <c r="AE63" i="1"/>
  <c r="AD63" i="1"/>
  <c r="M63" i="1"/>
  <c r="H63" i="1"/>
  <c r="AE62" i="1"/>
  <c r="AD62" i="1"/>
  <c r="AC62" i="1"/>
  <c r="M62" i="1"/>
  <c r="H62" i="1"/>
  <c r="AE61" i="1"/>
  <c r="AD61" i="1"/>
  <c r="AK61" i="1"/>
  <c r="AM61" i="1" s="1"/>
  <c r="M61" i="1"/>
  <c r="H61" i="1"/>
  <c r="AE60" i="1"/>
  <c r="AD60" i="1"/>
  <c r="M60" i="1"/>
  <c r="H60" i="1"/>
  <c r="AE59" i="1"/>
  <c r="AD59" i="1"/>
  <c r="M59" i="1"/>
  <c r="H59" i="1"/>
  <c r="AE58" i="1"/>
  <c r="AD58" i="1"/>
  <c r="AK58" i="1"/>
  <c r="M58" i="1"/>
  <c r="H58" i="1"/>
  <c r="AE57" i="1"/>
  <c r="AD57" i="1"/>
  <c r="M57" i="1"/>
  <c r="H57" i="1"/>
  <c r="AE56" i="1"/>
  <c r="AD56" i="1"/>
  <c r="AC56" i="1"/>
  <c r="M56" i="1"/>
  <c r="H56" i="1"/>
  <c r="AE55" i="1"/>
  <c r="AD55" i="1"/>
  <c r="M55" i="1"/>
  <c r="H55" i="1"/>
  <c r="AE54" i="1"/>
  <c r="AD54" i="1"/>
  <c r="AK54" i="1"/>
  <c r="M54" i="1"/>
  <c r="H54" i="1"/>
  <c r="AE53" i="1"/>
  <c r="AD53" i="1"/>
  <c r="M53" i="1"/>
  <c r="H53" i="1"/>
  <c r="AE52" i="1"/>
  <c r="AD52" i="1"/>
  <c r="AC52" i="1"/>
  <c r="M52" i="1"/>
  <c r="H52" i="1"/>
  <c r="AE51" i="1"/>
  <c r="AD51" i="1"/>
  <c r="M51" i="1"/>
  <c r="H51" i="1"/>
  <c r="AE50" i="1"/>
  <c r="AD50" i="1"/>
  <c r="AK50" i="1"/>
  <c r="M50" i="1"/>
  <c r="H50" i="1"/>
  <c r="AE49" i="1"/>
  <c r="AD49" i="1"/>
  <c r="AK49" i="1"/>
  <c r="AM49" i="1" s="1"/>
  <c r="M49" i="1"/>
  <c r="H49" i="1"/>
  <c r="AE48" i="1"/>
  <c r="AD48" i="1"/>
  <c r="M48" i="1"/>
  <c r="H48" i="1"/>
  <c r="AE47" i="1"/>
  <c r="AD47" i="1"/>
  <c r="M47" i="1"/>
  <c r="H47" i="1"/>
  <c r="AE46" i="1"/>
  <c r="AD46" i="1"/>
  <c r="AC46" i="1"/>
  <c r="M46" i="1"/>
  <c r="H46" i="1"/>
  <c r="AE45" i="1"/>
  <c r="AD45" i="1"/>
  <c r="AK45" i="1"/>
  <c r="AM45" i="1" s="1"/>
  <c r="M45" i="1"/>
  <c r="H45" i="1"/>
  <c r="AE44" i="1"/>
  <c r="AD44" i="1"/>
  <c r="AC44" i="1"/>
  <c r="M44" i="1"/>
  <c r="H44" i="1"/>
  <c r="AE43" i="1"/>
  <c r="AD43" i="1"/>
  <c r="M43" i="1"/>
  <c r="H43" i="1"/>
  <c r="AE42" i="1"/>
  <c r="AD42" i="1"/>
  <c r="AK42" i="1"/>
  <c r="M42" i="1"/>
  <c r="H42" i="1"/>
  <c r="AE41" i="1"/>
  <c r="AD41" i="1"/>
  <c r="AK41" i="1"/>
  <c r="AM41" i="1" s="1"/>
  <c r="M41" i="1"/>
  <c r="H41" i="1"/>
  <c r="AE40" i="1"/>
  <c r="AD40" i="1"/>
  <c r="AC40" i="1"/>
  <c r="M40" i="1"/>
  <c r="H40" i="1"/>
  <c r="AE39" i="1"/>
  <c r="AD39" i="1"/>
  <c r="M39" i="1"/>
  <c r="H39" i="1"/>
  <c r="AE38" i="1"/>
  <c r="AD38" i="1"/>
  <c r="AK38" i="1"/>
  <c r="M38" i="1"/>
  <c r="H38" i="1"/>
  <c r="AE37" i="1"/>
  <c r="AD37" i="1"/>
  <c r="AK37" i="1"/>
  <c r="AM37" i="1" s="1"/>
  <c r="M37" i="1"/>
  <c r="H37" i="1"/>
  <c r="AE36" i="1"/>
  <c r="AD36" i="1"/>
  <c r="AC36" i="1"/>
  <c r="M36" i="1"/>
  <c r="H36" i="1"/>
  <c r="AE35" i="1"/>
  <c r="AD35" i="1"/>
  <c r="M35" i="1"/>
  <c r="H35" i="1"/>
  <c r="AE34" i="1"/>
  <c r="AD34" i="1"/>
  <c r="AK34" i="1"/>
  <c r="M34" i="1"/>
  <c r="H34" i="1"/>
  <c r="AE33" i="1"/>
  <c r="AD33" i="1"/>
  <c r="AK33" i="1"/>
  <c r="AM33" i="1" s="1"/>
  <c r="M33" i="1"/>
  <c r="H33" i="1"/>
  <c r="AE32" i="1"/>
  <c r="AD32" i="1"/>
  <c r="M32" i="1"/>
  <c r="H32" i="1"/>
  <c r="AE31" i="1"/>
  <c r="AD31" i="1"/>
  <c r="M31" i="1"/>
  <c r="H31" i="1"/>
  <c r="AE30" i="1"/>
  <c r="AD30" i="1"/>
  <c r="AC30" i="1"/>
  <c r="M30" i="1"/>
  <c r="H30" i="1"/>
  <c r="AE29" i="1"/>
  <c r="AD29" i="1"/>
  <c r="AK29" i="1"/>
  <c r="AM29" i="1" s="1"/>
  <c r="M29" i="1"/>
  <c r="H29" i="1"/>
  <c r="AE28" i="1"/>
  <c r="AD28" i="1"/>
  <c r="AC28" i="1"/>
  <c r="M28" i="1"/>
  <c r="H28" i="1"/>
  <c r="AE27" i="1"/>
  <c r="AD27" i="1"/>
  <c r="M27" i="1"/>
  <c r="H27" i="1"/>
  <c r="AE26" i="1"/>
  <c r="AD26" i="1"/>
  <c r="AK26" i="1"/>
  <c r="M26" i="1"/>
  <c r="H26" i="1"/>
  <c r="AE25" i="1"/>
  <c r="AD25" i="1"/>
  <c r="AK25" i="1"/>
  <c r="AM25" i="1" s="1"/>
  <c r="M25" i="1"/>
  <c r="H25" i="1"/>
  <c r="AE24" i="1"/>
  <c r="AD24" i="1"/>
  <c r="AC24" i="1"/>
  <c r="M24" i="1"/>
  <c r="H24" i="1"/>
  <c r="AE23" i="1"/>
  <c r="AD23" i="1"/>
  <c r="M23" i="1"/>
  <c r="H23" i="1"/>
  <c r="AE22" i="1"/>
  <c r="AD22" i="1"/>
  <c r="AK22" i="1"/>
  <c r="M22" i="1"/>
  <c r="H22" i="1"/>
  <c r="AE21" i="1"/>
  <c r="AD21" i="1"/>
  <c r="AK21" i="1"/>
  <c r="AM21" i="1" s="1"/>
  <c r="M21" i="1"/>
  <c r="H21" i="1"/>
  <c r="AE20" i="1"/>
  <c r="AD20" i="1"/>
  <c r="AC20" i="1"/>
  <c r="M20" i="1"/>
  <c r="H20" i="1"/>
  <c r="AE19" i="1"/>
  <c r="AD19" i="1"/>
  <c r="M19" i="1"/>
  <c r="H19" i="1"/>
  <c r="AE18" i="1"/>
  <c r="AD18" i="1"/>
  <c r="AK18" i="1"/>
  <c r="M18" i="1"/>
  <c r="H18" i="1"/>
  <c r="AE17" i="1"/>
  <c r="AD17" i="1"/>
  <c r="AK17" i="1"/>
  <c r="AM17" i="1" s="1"/>
  <c r="M17" i="1"/>
  <c r="H17" i="1"/>
  <c r="AE16" i="1"/>
  <c r="AD16" i="1"/>
  <c r="M16" i="1"/>
  <c r="H16" i="1"/>
  <c r="AE15" i="1"/>
  <c r="AD15" i="1"/>
  <c r="M15" i="1"/>
  <c r="H15" i="1"/>
  <c r="AE14" i="1"/>
  <c r="AD14" i="1"/>
  <c r="AC14" i="1"/>
  <c r="M14" i="1"/>
  <c r="H14" i="1"/>
  <c r="AE13" i="1"/>
  <c r="AD13" i="1"/>
  <c r="AK13" i="1"/>
  <c r="AM13" i="1" s="1"/>
  <c r="M13" i="1"/>
  <c r="H13" i="1"/>
  <c r="AE12" i="1"/>
  <c r="AD12" i="1"/>
  <c r="AK12" i="1"/>
  <c r="AM12" i="1" s="1"/>
  <c r="M12" i="1"/>
  <c r="H12" i="1"/>
  <c r="F7" i="1"/>
  <c r="F5" i="1"/>
  <c r="F2" i="1"/>
  <c r="AM19" i="1" l="1"/>
  <c r="AF267" i="1"/>
  <c r="AG267" i="1" s="1"/>
  <c r="AF275" i="1"/>
  <c r="AG275" i="1" s="1"/>
  <c r="AF279" i="1"/>
  <c r="AG279" i="1" s="1"/>
  <c r="AU24" i="1"/>
  <c r="AC503" i="1"/>
  <c r="AF291" i="1"/>
  <c r="AG291" i="1" s="1"/>
  <c r="AF295" i="1"/>
  <c r="AG295" i="1" s="1"/>
  <c r="AC1357" i="1"/>
  <c r="AU1357" i="1" s="1"/>
  <c r="AF811" i="1"/>
  <c r="AG811" i="1" s="1"/>
  <c r="AC1173" i="1"/>
  <c r="AU1173" i="1" s="1"/>
  <c r="AU108" i="1"/>
  <c r="AU128" i="1"/>
  <c r="AF310" i="1"/>
  <c r="AG310" i="1" s="1"/>
  <c r="AF356" i="1"/>
  <c r="AG356" i="1" s="1"/>
  <c r="AF490" i="1"/>
  <c r="AG490" i="1" s="1"/>
  <c r="AC756" i="1"/>
  <c r="AU756" i="1" s="1"/>
  <c r="AC1156" i="1"/>
  <c r="AU1156" i="1" s="1"/>
  <c r="AC180" i="1"/>
  <c r="AC484" i="1"/>
  <c r="AU484" i="1" s="1"/>
  <c r="AU502" i="1"/>
  <c r="AC782" i="1"/>
  <c r="AU782" i="1" s="1"/>
  <c r="AU827" i="1"/>
  <c r="AU835" i="1"/>
  <c r="AU930" i="1"/>
  <c r="AC1072" i="1"/>
  <c r="AU1072" i="1" s="1"/>
  <c r="AC1228" i="1"/>
  <c r="AU1228" i="1" s="1"/>
  <c r="AF1242" i="1"/>
  <c r="AG1242" i="1" s="1"/>
  <c r="AC1377" i="1"/>
  <c r="AU1377" i="1" s="1"/>
  <c r="AF251" i="1"/>
  <c r="AG251" i="1" s="1"/>
  <c r="AF252" i="1"/>
  <c r="AG252" i="1" s="1"/>
  <c r="AC12" i="1"/>
  <c r="AF16" i="1"/>
  <c r="AG16" i="1" s="1"/>
  <c r="AC21" i="1"/>
  <c r="AU21" i="1" s="1"/>
  <c r="AU84" i="1"/>
  <c r="AF211" i="1"/>
  <c r="AG211" i="1" s="1"/>
  <c r="AF653" i="1"/>
  <c r="AG653" i="1" s="1"/>
  <c r="AF657" i="1"/>
  <c r="AG657" i="1" s="1"/>
  <c r="AC740" i="1"/>
  <c r="AF905" i="1"/>
  <c r="AG905" i="1" s="1"/>
  <c r="AC1040" i="1"/>
  <c r="AU1040" i="1" s="1"/>
  <c r="AC73" i="1"/>
  <c r="AU73" i="1" s="1"/>
  <c r="AC94" i="1"/>
  <c r="AC152" i="1"/>
  <c r="AU152" i="1" s="1"/>
  <c r="AU240" i="1"/>
  <c r="AC403" i="1"/>
  <c r="AU403" i="1" s="1"/>
  <c r="AC714" i="1"/>
  <c r="AC762" i="1"/>
  <c r="AU762" i="1" s="1"/>
  <c r="AC1026" i="1"/>
  <c r="AU1026" i="1" s="1"/>
  <c r="AC1108" i="1"/>
  <c r="AU1108" i="1" s="1"/>
  <c r="AU1278" i="1"/>
  <c r="AU1283" i="1"/>
  <c r="AU1354" i="1"/>
  <c r="AC22" i="1"/>
  <c r="AU22" i="1" s="1"/>
  <c r="AC25" i="1"/>
  <c r="AU25" i="1" s="1"/>
  <c r="AM51" i="1"/>
  <c r="AU52" i="1"/>
  <c r="AU72" i="1"/>
  <c r="AC110" i="1"/>
  <c r="AU110" i="1" s="1"/>
  <c r="AU114" i="1"/>
  <c r="AC168" i="1"/>
  <c r="AU168" i="1" s="1"/>
  <c r="AU192" i="1"/>
  <c r="AU200" i="1"/>
  <c r="AF203" i="1"/>
  <c r="AG203" i="1" s="1"/>
  <c r="AF218" i="1"/>
  <c r="AG218" i="1" s="1"/>
  <c r="AC363" i="1"/>
  <c r="AU363" i="1" s="1"/>
  <c r="AK377" i="1"/>
  <c r="AM377" i="1" s="1"/>
  <c r="AL406" i="1"/>
  <c r="AK564" i="1"/>
  <c r="AM564" i="1" s="1"/>
  <c r="AU627" i="1"/>
  <c r="AC734" i="1"/>
  <c r="AC778" i="1"/>
  <c r="AU778" i="1" s="1"/>
  <c r="AM840" i="1"/>
  <c r="AU843" i="1"/>
  <c r="AU855" i="1"/>
  <c r="AU859" i="1"/>
  <c r="AU871" i="1"/>
  <c r="AU875" i="1"/>
  <c r="AC933" i="1"/>
  <c r="AF999" i="1"/>
  <c r="AG999" i="1" s="1"/>
  <c r="AU1009" i="1"/>
  <c r="AC1056" i="1"/>
  <c r="AU1056" i="1" s="1"/>
  <c r="AF1097" i="1"/>
  <c r="AG1097" i="1" s="1"/>
  <c r="AC1116" i="1"/>
  <c r="AU1116" i="1" s="1"/>
  <c r="AC1206" i="1"/>
  <c r="AU1206" i="1" s="1"/>
  <c r="AF1270" i="1"/>
  <c r="AG1270" i="1" s="1"/>
  <c r="AF1364" i="1"/>
  <c r="AG1364" i="1" s="1"/>
  <c r="AU1427" i="1"/>
  <c r="AU146" i="1"/>
  <c r="AL366" i="1"/>
  <c r="AM457" i="1"/>
  <c r="AM541" i="1"/>
  <c r="AU948" i="1"/>
  <c r="AU952" i="1"/>
  <c r="AU956" i="1"/>
  <c r="AU958" i="1"/>
  <c r="AU960" i="1"/>
  <c r="AU964" i="1"/>
  <c r="AU976" i="1"/>
  <c r="AU978" i="1"/>
  <c r="AU980" i="1"/>
  <c r="AU992" i="1"/>
  <c r="AU1000" i="1"/>
  <c r="AU1275" i="1"/>
  <c r="AC1387" i="1"/>
  <c r="AC1412" i="1"/>
  <c r="AU1412" i="1" s="1"/>
  <c r="AC98" i="1"/>
  <c r="AU98" i="1" s="1"/>
  <c r="AC131" i="1"/>
  <c r="AU131" i="1" s="1"/>
  <c r="AC138" i="1"/>
  <c r="AU138" i="1" s="1"/>
  <c r="AC184" i="1"/>
  <c r="AU184" i="1" s="1"/>
  <c r="AF236" i="1"/>
  <c r="AG236" i="1" s="1"/>
  <c r="AF259" i="1"/>
  <c r="AG259" i="1" s="1"/>
  <c r="AU270" i="1"/>
  <c r="AU272" i="1"/>
  <c r="AF299" i="1"/>
  <c r="AG299" i="1" s="1"/>
  <c r="AF433" i="1"/>
  <c r="AG433" i="1" s="1"/>
  <c r="AF434" i="1"/>
  <c r="AG434" i="1" s="1"/>
  <c r="AC464" i="1"/>
  <c r="AU464" i="1" s="1"/>
  <c r="AC531" i="1"/>
  <c r="AU531" i="1" s="1"/>
  <c r="AU632" i="1"/>
  <c r="AU636" i="1"/>
  <c r="AC722" i="1"/>
  <c r="AU722" i="1" s="1"/>
  <c r="AC746" i="1"/>
  <c r="AU746" i="1" s="1"/>
  <c r="AC766" i="1"/>
  <c r="AU766" i="1" s="1"/>
  <c r="AC788" i="1"/>
  <c r="AU788" i="1" s="1"/>
  <c r="AF799" i="1"/>
  <c r="AG799" i="1" s="1"/>
  <c r="AF819" i="1"/>
  <c r="AG819" i="1" s="1"/>
  <c r="AF836" i="1"/>
  <c r="AG836" i="1" s="1"/>
  <c r="AC1019" i="1"/>
  <c r="AU1019" i="1" s="1"/>
  <c r="AC1046" i="1"/>
  <c r="AU1046" i="1" s="1"/>
  <c r="AC1062" i="1"/>
  <c r="AU1062" i="1" s="1"/>
  <c r="AC1090" i="1"/>
  <c r="AU1090" i="1" s="1"/>
  <c r="AC1124" i="1"/>
  <c r="AU1124" i="1" s="1"/>
  <c r="AC1133" i="1"/>
  <c r="AU1133" i="1" s="1"/>
  <c r="AC1142" i="1"/>
  <c r="AU1142" i="1" s="1"/>
  <c r="AC1224" i="1"/>
  <c r="AF1244" i="1"/>
  <c r="AG1244" i="1" s="1"/>
  <c r="AF1253" i="1"/>
  <c r="AG1253" i="1" s="1"/>
  <c r="AC1374" i="1"/>
  <c r="AU1374" i="1" s="1"/>
  <c r="AC1383" i="1"/>
  <c r="AU1383" i="1" s="1"/>
  <c r="AC1407" i="1"/>
  <c r="AU1407" i="1" s="1"/>
  <c r="AC1420" i="1"/>
  <c r="AU1420" i="1" s="1"/>
  <c r="AM31" i="1"/>
  <c r="AK128" i="1"/>
  <c r="AM128" i="1" s="1"/>
  <c r="AM129" i="1"/>
  <c r="AF219" i="1"/>
  <c r="AG219" i="1" s="1"/>
  <c r="AU254" i="1"/>
  <c r="AF317" i="1"/>
  <c r="AG317" i="1" s="1"/>
  <c r="AF349" i="1"/>
  <c r="AG349" i="1" s="1"/>
  <c r="AF351" i="1"/>
  <c r="AG351" i="1" s="1"/>
  <c r="AC419" i="1"/>
  <c r="AU419" i="1" s="1"/>
  <c r="AM469" i="1"/>
  <c r="AF474" i="1"/>
  <c r="AG474" i="1" s="1"/>
  <c r="AM513" i="1"/>
  <c r="AC556" i="1"/>
  <c r="AU556" i="1" s="1"/>
  <c r="AF693" i="1"/>
  <c r="AG693" i="1" s="1"/>
  <c r="AC730" i="1"/>
  <c r="AU730" i="1" s="1"/>
  <c r="AC750" i="1"/>
  <c r="AU750" i="1" s="1"/>
  <c r="AC772" i="1"/>
  <c r="AU772" i="1" s="1"/>
  <c r="AF803" i="1"/>
  <c r="AG803" i="1" s="1"/>
  <c r="AF846" i="1"/>
  <c r="AG846" i="1" s="1"/>
  <c r="AF850" i="1"/>
  <c r="AG850" i="1" s="1"/>
  <c r="AF862" i="1"/>
  <c r="AG862" i="1" s="1"/>
  <c r="AF866" i="1"/>
  <c r="AG866" i="1" s="1"/>
  <c r="AF878" i="1"/>
  <c r="AG878" i="1" s="1"/>
  <c r="AF916" i="1"/>
  <c r="AG916" i="1" s="1"/>
  <c r="AF936" i="1"/>
  <c r="AG936" i="1" s="1"/>
  <c r="AF938" i="1"/>
  <c r="AG938" i="1" s="1"/>
  <c r="AF940" i="1"/>
  <c r="AG940" i="1" s="1"/>
  <c r="AF942" i="1"/>
  <c r="AG942" i="1" s="1"/>
  <c r="AU1004" i="1"/>
  <c r="AU1010" i="1"/>
  <c r="AC1043" i="1"/>
  <c r="AU1043" i="1" s="1"/>
  <c r="AC1059" i="1"/>
  <c r="AU1059" i="1" s="1"/>
  <c r="AC1096" i="1"/>
  <c r="AU1096" i="1" s="1"/>
  <c r="AC1126" i="1"/>
  <c r="AC1139" i="1"/>
  <c r="AC1148" i="1"/>
  <c r="AU1148" i="1" s="1"/>
  <c r="AU1178" i="1"/>
  <c r="AU1182" i="1"/>
  <c r="AU1184" i="1"/>
  <c r="AU1186" i="1"/>
  <c r="AF1250" i="1"/>
  <c r="AG1250" i="1" s="1"/>
  <c r="AC1429" i="1"/>
  <c r="AU1429" i="1" s="1"/>
  <c r="AM15" i="1"/>
  <c r="AM83" i="1"/>
  <c r="AM113" i="1"/>
  <c r="AU216" i="1"/>
  <c r="AU222" i="1"/>
  <c r="AK371" i="1"/>
  <c r="AM382" i="1"/>
  <c r="AU450" i="1"/>
  <c r="AU462" i="1"/>
  <c r="AU563" i="1"/>
  <c r="AC1194" i="1"/>
  <c r="AU1194" i="1" s="1"/>
  <c r="AC1362" i="1"/>
  <c r="AU1362" i="1" s="1"/>
  <c r="AU1392" i="1"/>
  <c r="AC1428" i="1"/>
  <c r="AK548" i="1"/>
  <c r="AM548" i="1" s="1"/>
  <c r="AC548" i="1"/>
  <c r="AU548" i="1" s="1"/>
  <c r="AK718" i="1"/>
  <c r="AL718" i="1" s="1"/>
  <c r="AC718" i="1"/>
  <c r="AU718" i="1" s="1"/>
  <c r="AK742" i="1"/>
  <c r="AM742" i="1" s="1"/>
  <c r="AC742" i="1"/>
  <c r="AU742" i="1" s="1"/>
  <c r="AK764" i="1"/>
  <c r="AC764" i="1"/>
  <c r="AU764" i="1" s="1"/>
  <c r="AK786" i="1"/>
  <c r="AM786" i="1" s="1"/>
  <c r="AC786" i="1"/>
  <c r="AU786" i="1" s="1"/>
  <c r="AK1131" i="1"/>
  <c r="AC1131" i="1"/>
  <c r="AK1249" i="1"/>
  <c r="AM1249" i="1" s="1"/>
  <c r="AC1249" i="1"/>
  <c r="AU1249" i="1" s="1"/>
  <c r="AC38" i="1"/>
  <c r="AU38" i="1" s="1"/>
  <c r="AC54" i="1"/>
  <c r="AU54" i="1" s="1"/>
  <c r="AC86" i="1"/>
  <c r="AU86" i="1" s="1"/>
  <c r="AC102" i="1"/>
  <c r="AU102" i="1" s="1"/>
  <c r="AC116" i="1"/>
  <c r="AU116" i="1" s="1"/>
  <c r="AC147" i="1"/>
  <c r="AU147" i="1" s="1"/>
  <c r="AC163" i="1"/>
  <c r="AU163" i="1" s="1"/>
  <c r="AC389" i="1"/>
  <c r="AU389" i="1" s="1"/>
  <c r="AC447" i="1"/>
  <c r="AC472" i="1"/>
  <c r="AU472" i="1" s="1"/>
  <c r="AC488" i="1"/>
  <c r="AU488" i="1" s="1"/>
  <c r="AC499" i="1"/>
  <c r="AU499" i="1" s="1"/>
  <c r="AC520" i="1"/>
  <c r="AU520" i="1" s="1"/>
  <c r="AC535" i="1"/>
  <c r="AU821" i="1"/>
  <c r="AU932" i="1"/>
  <c r="AK1030" i="1"/>
  <c r="AM1030" i="1" s="1"/>
  <c r="AC1030" i="1"/>
  <c r="AU1356" i="1"/>
  <c r="AU1376" i="1"/>
  <c r="AC26" i="1"/>
  <c r="AU26" i="1" s="1"/>
  <c r="AF28" i="1"/>
  <c r="AG28" i="1" s="1"/>
  <c r="AC42" i="1"/>
  <c r="AU42" i="1" s="1"/>
  <c r="AC58" i="1"/>
  <c r="AU58" i="1" s="1"/>
  <c r="AC69" i="1"/>
  <c r="AU69" i="1" s="1"/>
  <c r="AC90" i="1"/>
  <c r="AU90" i="1" s="1"/>
  <c r="AU96" i="1"/>
  <c r="AC106" i="1"/>
  <c r="AC120" i="1"/>
  <c r="AU120" i="1" s="1"/>
  <c r="AU150" i="1"/>
  <c r="AM161" i="1"/>
  <c r="AU162" i="1"/>
  <c r="AM177" i="1"/>
  <c r="AU178" i="1"/>
  <c r="AC195" i="1"/>
  <c r="AU195" i="1" s="1"/>
  <c r="AF231" i="1"/>
  <c r="AG231" i="1" s="1"/>
  <c r="AF249" i="1"/>
  <c r="AG249" i="1" s="1"/>
  <c r="AF269" i="1"/>
  <c r="AG269" i="1" s="1"/>
  <c r="AF307" i="1"/>
  <c r="AG307" i="1" s="1"/>
  <c r="AC355" i="1"/>
  <c r="AU355" i="1" s="1"/>
  <c r="AC393" i="1"/>
  <c r="AU393" i="1" s="1"/>
  <c r="AC413" i="1"/>
  <c r="AU413" i="1" s="1"/>
  <c r="AC460" i="1"/>
  <c r="AU460" i="1" s="1"/>
  <c r="AM477" i="1"/>
  <c r="AM493" i="1"/>
  <c r="AU534" i="1"/>
  <c r="AK732" i="1"/>
  <c r="AC732" i="1"/>
  <c r="AU732" i="1" s="1"/>
  <c r="AK754" i="1"/>
  <c r="AL754" i="1" s="1"/>
  <c r="AC754" i="1"/>
  <c r="AU754" i="1" s="1"/>
  <c r="AK774" i="1"/>
  <c r="AC774" i="1"/>
  <c r="AU774" i="1" s="1"/>
  <c r="AK794" i="1"/>
  <c r="AM794" i="1" s="1"/>
  <c r="AC794" i="1"/>
  <c r="AU794" i="1" s="1"/>
  <c r="AF889" i="1"/>
  <c r="AG889" i="1" s="1"/>
  <c r="AC889" i="1"/>
  <c r="AU889" i="1" s="1"/>
  <c r="AC996" i="1"/>
  <c r="AU996" i="1" s="1"/>
  <c r="AK996" i="1"/>
  <c r="AK1027" i="1"/>
  <c r="AC1027" i="1"/>
  <c r="AU1027" i="1" s="1"/>
  <c r="AK1165" i="1"/>
  <c r="AL1165" i="1" s="1"/>
  <c r="AC1165" i="1"/>
  <c r="AK1209" i="1"/>
  <c r="AM1209" i="1" s="1"/>
  <c r="AC1209" i="1"/>
  <c r="AU1209" i="1" s="1"/>
  <c r="AK1239" i="1"/>
  <c r="AM1239" i="1" s="1"/>
  <c r="AC1239" i="1"/>
  <c r="AU1239" i="1" s="1"/>
  <c r="AC1333" i="1"/>
  <c r="AU1333" i="1" s="1"/>
  <c r="AK1333" i="1"/>
  <c r="AL1333" i="1" s="1"/>
  <c r="AK1391" i="1"/>
  <c r="AL1391" i="1" s="1"/>
  <c r="AC1391" i="1"/>
  <c r="AK1415" i="1"/>
  <c r="AC1415" i="1"/>
  <c r="AU1415" i="1" s="1"/>
  <c r="AF48" i="1"/>
  <c r="AG48" i="1" s="1"/>
  <c r="AM63" i="1"/>
  <c r="AU144" i="1"/>
  <c r="AK146" i="1"/>
  <c r="AM146" i="1" s="1"/>
  <c r="AK156" i="1"/>
  <c r="AK172" i="1"/>
  <c r="AM172" i="1" s="1"/>
  <c r="AU180" i="1"/>
  <c r="AK192" i="1"/>
  <c r="AM192" i="1" s="1"/>
  <c r="AM193" i="1"/>
  <c r="AF215" i="1"/>
  <c r="AG215" i="1" s="1"/>
  <c r="AF233" i="1"/>
  <c r="AG233" i="1" s="1"/>
  <c r="AF235" i="1"/>
  <c r="AG235" i="1" s="1"/>
  <c r="AF266" i="1"/>
  <c r="AG266" i="1" s="1"/>
  <c r="AU304" i="1"/>
  <c r="AL358" i="1"/>
  <c r="AC399" i="1"/>
  <c r="AU399" i="1" s="1"/>
  <c r="AC415" i="1"/>
  <c r="AU415" i="1" s="1"/>
  <c r="AF425" i="1"/>
  <c r="AG425" i="1" s="1"/>
  <c r="AF429" i="1"/>
  <c r="AG429" i="1" s="1"/>
  <c r="AK440" i="1"/>
  <c r="AU456" i="1"/>
  <c r="AF466" i="1"/>
  <c r="AG466" i="1" s="1"/>
  <c r="AM481" i="1"/>
  <c r="AM509" i="1"/>
  <c r="AU518" i="1"/>
  <c r="AF553" i="1"/>
  <c r="AG553" i="1" s="1"/>
  <c r="AM1020" i="1"/>
  <c r="AL1020" i="1"/>
  <c r="AK1042" i="1"/>
  <c r="AM1042" i="1" s="1"/>
  <c r="AC1042" i="1"/>
  <c r="AU1042" i="1" s="1"/>
  <c r="AK1058" i="1"/>
  <c r="AC1058" i="1"/>
  <c r="AU1058" i="1" s="1"/>
  <c r="AK1074" i="1"/>
  <c r="AM1074" i="1" s="1"/>
  <c r="AC1074" i="1"/>
  <c r="AU1074" i="1" s="1"/>
  <c r="AK1112" i="1"/>
  <c r="AC1112" i="1"/>
  <c r="AU1112" i="1" s="1"/>
  <c r="AK1134" i="1"/>
  <c r="AM1134" i="1" s="1"/>
  <c r="AC1134" i="1"/>
  <c r="AU1134" i="1" s="1"/>
  <c r="AK1200" i="1"/>
  <c r="AM1200" i="1" s="1"/>
  <c r="AC1200" i="1"/>
  <c r="AU1200" i="1" s="1"/>
  <c r="AF1236" i="1"/>
  <c r="AG1236" i="1" s="1"/>
  <c r="AC1236" i="1"/>
  <c r="AU611" i="1"/>
  <c r="AU615" i="1"/>
  <c r="AU619" i="1"/>
  <c r="AU623" i="1"/>
  <c r="AL656" i="1"/>
  <c r="AF809" i="1"/>
  <c r="AG809" i="1" s="1"/>
  <c r="AU829" i="1"/>
  <c r="AU851" i="1"/>
  <c r="AU863" i="1"/>
  <c r="AU867" i="1"/>
  <c r="AF924" i="1"/>
  <c r="AG924" i="1" s="1"/>
  <c r="AF947" i="1"/>
  <c r="AG947" i="1" s="1"/>
  <c r="AF951" i="1"/>
  <c r="AG951" i="1" s="1"/>
  <c r="AF955" i="1"/>
  <c r="AG955" i="1" s="1"/>
  <c r="AF959" i="1"/>
  <c r="AG959" i="1" s="1"/>
  <c r="AF963" i="1"/>
  <c r="AG963" i="1" s="1"/>
  <c r="AF975" i="1"/>
  <c r="AG975" i="1" s="1"/>
  <c r="AF979" i="1"/>
  <c r="AG979" i="1" s="1"/>
  <c r="AF991" i="1"/>
  <c r="AG991" i="1" s="1"/>
  <c r="AK1010" i="1"/>
  <c r="AU1011" i="1"/>
  <c r="AF1037" i="1"/>
  <c r="AG1037" i="1" s="1"/>
  <c r="AF1053" i="1"/>
  <c r="AG1053" i="1" s="1"/>
  <c r="AF1069" i="1"/>
  <c r="AG1069" i="1" s="1"/>
  <c r="AF1089" i="1"/>
  <c r="AG1089" i="1" s="1"/>
  <c r="AF1210" i="1"/>
  <c r="AG1210" i="1" s="1"/>
  <c r="AF1214" i="1"/>
  <c r="AG1214" i="1" s="1"/>
  <c r="AF1251" i="1"/>
  <c r="AG1251" i="1" s="1"/>
  <c r="AF1269" i="1"/>
  <c r="AG1269" i="1" s="1"/>
  <c r="AU1335" i="1"/>
  <c r="AU1421" i="1"/>
  <c r="AF1262" i="1"/>
  <c r="AG1262" i="1" s="1"/>
  <c r="AF1273" i="1"/>
  <c r="AG1273" i="1" s="1"/>
  <c r="AF1388" i="1"/>
  <c r="AG1388" i="1" s="1"/>
  <c r="AF562" i="1"/>
  <c r="AG562" i="1" s="1"/>
  <c r="AF641" i="1"/>
  <c r="AG641" i="1" s="1"/>
  <c r="AF643" i="1"/>
  <c r="AG643" i="1" s="1"/>
  <c r="AF647" i="1"/>
  <c r="AG647" i="1" s="1"/>
  <c r="AC726" i="1"/>
  <c r="AU726" i="1" s="1"/>
  <c r="AC738" i="1"/>
  <c r="AU738" i="1" s="1"/>
  <c r="AC748" i="1"/>
  <c r="AU748" i="1" s="1"/>
  <c r="AC758" i="1"/>
  <c r="AU758" i="1" s="1"/>
  <c r="AC770" i="1"/>
  <c r="AU770" i="1" s="1"/>
  <c r="AC780" i="1"/>
  <c r="AU780" i="1" s="1"/>
  <c r="AC790" i="1"/>
  <c r="AU790" i="1" s="1"/>
  <c r="AC803" i="1"/>
  <c r="AU803" i="1" s="1"/>
  <c r="AC811" i="1"/>
  <c r="AU811" i="1" s="1"/>
  <c r="AF817" i="1"/>
  <c r="AG817" i="1" s="1"/>
  <c r="AF835" i="1"/>
  <c r="AG835" i="1" s="1"/>
  <c r="AC836" i="1"/>
  <c r="AU836" i="1" s="1"/>
  <c r="AF883" i="1"/>
  <c r="AG883" i="1" s="1"/>
  <c r="AC905" i="1"/>
  <c r="AU905" i="1" s="1"/>
  <c r="AU968" i="1"/>
  <c r="AU972" i="1"/>
  <c r="AU984" i="1"/>
  <c r="AU994" i="1"/>
  <c r="AU1012" i="1"/>
  <c r="AC1036" i="1"/>
  <c r="AU1036" i="1" s="1"/>
  <c r="AC1047" i="1"/>
  <c r="AU1047" i="1" s="1"/>
  <c r="AC1052" i="1"/>
  <c r="AU1052" i="1" s="1"/>
  <c r="AC1063" i="1"/>
  <c r="AU1063" i="1" s="1"/>
  <c r="AC1068" i="1"/>
  <c r="AU1068" i="1" s="1"/>
  <c r="AC1100" i="1"/>
  <c r="AU1100" i="1" s="1"/>
  <c r="AC1125" i="1"/>
  <c r="AU1125" i="1" s="1"/>
  <c r="AC1140" i="1"/>
  <c r="AU1140" i="1" s="1"/>
  <c r="AC1147" i="1"/>
  <c r="AU1147" i="1" s="1"/>
  <c r="AC1157" i="1"/>
  <c r="AU1157" i="1" s="1"/>
  <c r="AF1168" i="1"/>
  <c r="AG1168" i="1" s="1"/>
  <c r="AC1169" i="1"/>
  <c r="AU1169" i="1" s="1"/>
  <c r="AC1190" i="1"/>
  <c r="AU1190" i="1" s="1"/>
  <c r="AC1225" i="1"/>
  <c r="AU1225" i="1" s="1"/>
  <c r="AC1253" i="1"/>
  <c r="AU1253" i="1" s="1"/>
  <c r="AC1287" i="1"/>
  <c r="AU1287" i="1" s="1"/>
  <c r="AU1334" i="1"/>
  <c r="AC1365" i="1"/>
  <c r="AU1365" i="1" s="1"/>
  <c r="AC1370" i="1"/>
  <c r="AU1370" i="1" s="1"/>
  <c r="AC1385" i="1"/>
  <c r="AC1401" i="1"/>
  <c r="AU1401" i="1" s="1"/>
  <c r="AC1404" i="1"/>
  <c r="AU1404" i="1" s="1"/>
  <c r="AC1423" i="1"/>
  <c r="AU1423" i="1" s="1"/>
  <c r="AU40" i="1"/>
  <c r="AK53" i="1"/>
  <c r="AC53" i="1"/>
  <c r="AU53" i="1" s="1"/>
  <c r="AF60" i="1"/>
  <c r="AG60" i="1" s="1"/>
  <c r="AC60" i="1"/>
  <c r="AU60" i="1" s="1"/>
  <c r="AL79" i="1"/>
  <c r="AM79" i="1"/>
  <c r="AC130" i="1"/>
  <c r="AU130" i="1" s="1"/>
  <c r="AK130" i="1"/>
  <c r="AM130" i="1" s="1"/>
  <c r="AK170" i="1"/>
  <c r="AM170" i="1" s="1"/>
  <c r="AC170" i="1"/>
  <c r="AU170" i="1" s="1"/>
  <c r="AK179" i="1"/>
  <c r="AL179" i="1" s="1"/>
  <c r="AC179" i="1"/>
  <c r="AU179" i="1" s="1"/>
  <c r="AK186" i="1"/>
  <c r="AC186" i="1"/>
  <c r="AU186" i="1" s="1"/>
  <c r="AK196" i="1"/>
  <c r="AM196" i="1" s="1"/>
  <c r="AC196" i="1"/>
  <c r="AU196" i="1" s="1"/>
  <c r="AU20" i="1"/>
  <c r="AF32" i="1"/>
  <c r="AG32" i="1" s="1"/>
  <c r="AC37" i="1"/>
  <c r="AU37" i="1" s="1"/>
  <c r="AC41" i="1"/>
  <c r="AU41" i="1" s="1"/>
  <c r="AK57" i="1"/>
  <c r="AC57" i="1"/>
  <c r="AF64" i="1"/>
  <c r="AG64" i="1" s="1"/>
  <c r="AK74" i="1"/>
  <c r="AM74" i="1" s="1"/>
  <c r="AC74" i="1"/>
  <c r="AU74" i="1" s="1"/>
  <c r="AK85" i="1"/>
  <c r="AM85" i="1" s="1"/>
  <c r="AC85" i="1"/>
  <c r="AU85" i="1" s="1"/>
  <c r="AF92" i="1"/>
  <c r="AG92" i="1" s="1"/>
  <c r="AC92" i="1"/>
  <c r="AU92" i="1" s="1"/>
  <c r="AK115" i="1"/>
  <c r="AL115" i="1" s="1"/>
  <c r="AC115" i="1"/>
  <c r="AU115" i="1" s="1"/>
  <c r="AK122" i="1"/>
  <c r="AM122" i="1" s="1"/>
  <c r="AC122" i="1"/>
  <c r="AU122" i="1" s="1"/>
  <c r="AK132" i="1"/>
  <c r="AM132" i="1" s="1"/>
  <c r="AC132" i="1"/>
  <c r="AU132" i="1" s="1"/>
  <c r="AL145" i="1"/>
  <c r="AM145" i="1"/>
  <c r="AC176" i="1"/>
  <c r="AU176" i="1" s="1"/>
  <c r="AK176" i="1"/>
  <c r="AM176" i="1" s="1"/>
  <c r="AF207" i="1"/>
  <c r="AG207" i="1" s="1"/>
  <c r="AF227" i="1"/>
  <c r="AG227" i="1" s="1"/>
  <c r="AF234" i="1"/>
  <c r="AG234" i="1" s="1"/>
  <c r="AF243" i="1"/>
  <c r="AG243" i="1" s="1"/>
  <c r="AF314" i="1"/>
  <c r="AG314" i="1" s="1"/>
  <c r="AC314" i="1"/>
  <c r="AU314" i="1" s="1"/>
  <c r="AM35" i="1"/>
  <c r="AU36" i="1"/>
  <c r="AU56" i="1"/>
  <c r="AK70" i="1"/>
  <c r="AC70" i="1"/>
  <c r="AU70" i="1" s="1"/>
  <c r="AK89" i="1"/>
  <c r="AC89" i="1"/>
  <c r="AU100" i="1"/>
  <c r="AC112" i="1"/>
  <c r="AU112" i="1" s="1"/>
  <c r="AK112" i="1"/>
  <c r="AM112" i="1" s="1"/>
  <c r="AK136" i="1"/>
  <c r="AC136" i="1"/>
  <c r="AU136" i="1" s="1"/>
  <c r="AK148" i="1"/>
  <c r="AM148" i="1" s="1"/>
  <c r="AC148" i="1"/>
  <c r="AU148" i="1" s="1"/>
  <c r="AU166" i="1"/>
  <c r="AF220" i="1"/>
  <c r="AG220" i="1" s="1"/>
  <c r="AF229" i="1"/>
  <c r="AG229" i="1" s="1"/>
  <c r="AF247" i="1"/>
  <c r="AG247" i="1" s="1"/>
  <c r="AU264" i="1"/>
  <c r="AU28" i="1"/>
  <c r="AL47" i="1"/>
  <c r="AM47" i="1"/>
  <c r="AL67" i="1"/>
  <c r="AM67" i="1"/>
  <c r="AU88" i="1"/>
  <c r="AU104" i="1"/>
  <c r="AK154" i="1"/>
  <c r="AM154" i="1" s="1"/>
  <c r="AC154" i="1"/>
  <c r="AU154" i="1" s="1"/>
  <c r="AK164" i="1"/>
  <c r="AC164" i="1"/>
  <c r="AU164" i="1" s="1"/>
  <c r="AU248" i="1"/>
  <c r="AF284" i="1"/>
  <c r="AG284" i="1" s="1"/>
  <c r="AC284" i="1"/>
  <c r="AU284" i="1" s="1"/>
  <c r="AU486" i="1"/>
  <c r="AF44" i="1"/>
  <c r="AG44" i="1" s="1"/>
  <c r="AU44" i="1"/>
  <c r="AU68" i="1"/>
  <c r="AF80" i="1"/>
  <c r="AG80" i="1" s="1"/>
  <c r="AU206" i="1"/>
  <c r="AU214" i="1"/>
  <c r="AF217" i="1"/>
  <c r="AG217" i="1" s="1"/>
  <c r="AU224" i="1"/>
  <c r="AU232" i="1"/>
  <c r="AF245" i="1"/>
  <c r="AG245" i="1" s="1"/>
  <c r="AF250" i="1"/>
  <c r="AG250" i="1" s="1"/>
  <c r="AF255" i="1"/>
  <c r="AG255" i="1" s="1"/>
  <c r="AF260" i="1"/>
  <c r="AG260" i="1" s="1"/>
  <c r="AU262" i="1"/>
  <c r="AF265" i="1"/>
  <c r="AG265" i="1" s="1"/>
  <c r="AF282" i="1"/>
  <c r="AG282" i="1" s="1"/>
  <c r="AU282" i="1"/>
  <c r="AF285" i="1"/>
  <c r="AG285" i="1" s="1"/>
  <c r="AF300" i="1"/>
  <c r="AG300" i="1" s="1"/>
  <c r="AF305" i="1"/>
  <c r="AG305" i="1" s="1"/>
  <c r="AF315" i="1"/>
  <c r="AG315" i="1" s="1"/>
  <c r="AU320" i="1"/>
  <c r="AL370" i="1"/>
  <c r="AC381" i="1"/>
  <c r="AU381" i="1" s="1"/>
  <c r="AL390" i="1"/>
  <c r="AC407" i="1"/>
  <c r="AC417" i="1"/>
  <c r="AU417" i="1" s="1"/>
  <c r="AC420" i="1"/>
  <c r="AU420" i="1" s="1"/>
  <c r="AF437" i="1"/>
  <c r="AG437" i="1" s="1"/>
  <c r="AF438" i="1"/>
  <c r="AG438" i="1" s="1"/>
  <c r="AM445" i="1"/>
  <c r="AM453" i="1"/>
  <c r="AC459" i="1"/>
  <c r="AC463" i="1"/>
  <c r="AU463" i="1" s="1"/>
  <c r="AC466" i="1"/>
  <c r="AU466" i="1" s="1"/>
  <c r="AC471" i="1"/>
  <c r="AU471" i="1" s="1"/>
  <c r="AC474" i="1"/>
  <c r="AU474" i="1" s="1"/>
  <c r="AM497" i="1"/>
  <c r="AC516" i="1"/>
  <c r="AU516" i="1" s="1"/>
  <c r="AK515" i="1"/>
  <c r="AM515" i="1" s="1"/>
  <c r="AC515" i="1"/>
  <c r="AU515" i="1" s="1"/>
  <c r="AF522" i="1"/>
  <c r="AG522" i="1" s="1"/>
  <c r="AC522" i="1"/>
  <c r="AU522" i="1" s="1"/>
  <c r="AF76" i="1"/>
  <c r="AG76" i="1" s="1"/>
  <c r="AU76" i="1"/>
  <c r="AU160" i="1"/>
  <c r="AF213" i="1"/>
  <c r="AG213" i="1" s="1"/>
  <c r="AF223" i="1"/>
  <c r="AG223" i="1" s="1"/>
  <c r="AU238" i="1"/>
  <c r="AU246" i="1"/>
  <c r="AF261" i="1"/>
  <c r="AG261" i="1" s="1"/>
  <c r="AF271" i="1"/>
  <c r="AG271" i="1" s="1"/>
  <c r="AF281" i="1"/>
  <c r="AG281" i="1" s="1"/>
  <c r="AU286" i="1"/>
  <c r="AF289" i="1"/>
  <c r="AG289" i="1" s="1"/>
  <c r="AF301" i="1"/>
  <c r="AG301" i="1" s="1"/>
  <c r="AF311" i="1"/>
  <c r="AG311" i="1" s="1"/>
  <c r="AF316" i="1"/>
  <c r="AG316" i="1" s="1"/>
  <c r="AF319" i="1"/>
  <c r="AG319" i="1" s="1"/>
  <c r="AK353" i="1"/>
  <c r="AM353" i="1" s="1"/>
  <c r="AC357" i="1"/>
  <c r="AU357" i="1" s="1"/>
  <c r="AK359" i="1"/>
  <c r="AM359" i="1" s="1"/>
  <c r="AC365" i="1"/>
  <c r="AU365" i="1" s="1"/>
  <c r="AC375" i="1"/>
  <c r="AU375" i="1" s="1"/>
  <c r="AL386" i="1"/>
  <c r="AC395" i="1"/>
  <c r="AU395" i="1" s="1"/>
  <c r="AK401" i="1"/>
  <c r="AC405" i="1"/>
  <c r="AU405" i="1" s="1"/>
  <c r="AL414" i="1"/>
  <c r="AC424" i="1"/>
  <c r="AU424" i="1" s="1"/>
  <c r="AF430" i="1"/>
  <c r="AG430" i="1" s="1"/>
  <c r="AU430" i="1"/>
  <c r="AK436" i="1"/>
  <c r="AM436" i="1" s="1"/>
  <c r="AM441" i="1"/>
  <c r="AC448" i="1"/>
  <c r="AU448" i="1" s="1"/>
  <c r="AC483" i="1"/>
  <c r="AU483" i="1" s="1"/>
  <c r="AC487" i="1"/>
  <c r="AU487" i="1" s="1"/>
  <c r="AC490" i="1"/>
  <c r="AU490" i="1" s="1"/>
  <c r="AC500" i="1"/>
  <c r="AU500" i="1" s="1"/>
  <c r="AC504" i="1"/>
  <c r="AF506" i="1"/>
  <c r="AG506" i="1" s="1"/>
  <c r="AK508" i="1"/>
  <c r="AK519" i="1"/>
  <c r="AM519" i="1" s="1"/>
  <c r="AC519" i="1"/>
  <c r="AU519" i="1" s="1"/>
  <c r="AU550" i="1"/>
  <c r="AU813" i="1"/>
  <c r="AF258" i="1"/>
  <c r="AG258" i="1" s="1"/>
  <c r="AF263" i="1"/>
  <c r="AG263" i="1" s="1"/>
  <c r="AF268" i="1"/>
  <c r="AG268" i="1" s="1"/>
  <c r="AF278" i="1"/>
  <c r="AG278" i="1" s="1"/>
  <c r="AF283" i="1"/>
  <c r="AG283" i="1" s="1"/>
  <c r="AU288" i="1"/>
  <c r="AF296" i="1"/>
  <c r="AG296" i="1" s="1"/>
  <c r="AF298" i="1"/>
  <c r="AG298" i="1" s="1"/>
  <c r="AU318" i="1"/>
  <c r="AF325" i="1"/>
  <c r="AG325" i="1" s="1"/>
  <c r="AF327" i="1"/>
  <c r="AG327" i="1" s="1"/>
  <c r="AF333" i="1"/>
  <c r="AG333" i="1" s="1"/>
  <c r="AF335" i="1"/>
  <c r="AG335" i="1" s="1"/>
  <c r="AF341" i="1"/>
  <c r="AG341" i="1" s="1"/>
  <c r="AF343" i="1"/>
  <c r="AG343" i="1" s="1"/>
  <c r="AM525" i="1"/>
  <c r="AM545" i="1"/>
  <c r="AU613" i="1"/>
  <c r="AU621" i="1"/>
  <c r="AF629" i="1"/>
  <c r="AG629" i="1" s="1"/>
  <c r="AF631" i="1"/>
  <c r="AG631" i="1" s="1"/>
  <c r="AF651" i="1"/>
  <c r="AG651" i="1" s="1"/>
  <c r="AF701" i="1"/>
  <c r="AG701" i="1" s="1"/>
  <c r="AU713" i="1"/>
  <c r="AF827" i="1"/>
  <c r="AG827" i="1" s="1"/>
  <c r="AF833" i="1"/>
  <c r="AG833" i="1" s="1"/>
  <c r="AU833" i="1"/>
  <c r="AU837" i="1"/>
  <c r="AF842" i="1"/>
  <c r="AG842" i="1" s="1"/>
  <c r="AF858" i="1"/>
  <c r="AG858" i="1" s="1"/>
  <c r="AF874" i="1"/>
  <c r="AG874" i="1" s="1"/>
  <c r="AL881" i="1"/>
  <c r="AF887" i="1"/>
  <c r="AG887" i="1" s="1"/>
  <c r="AU919" i="1"/>
  <c r="AU927" i="1"/>
  <c r="AF937" i="1"/>
  <c r="AG937" i="1" s="1"/>
  <c r="AF939" i="1"/>
  <c r="AG939" i="1" s="1"/>
  <c r="AF941" i="1"/>
  <c r="AG941" i="1" s="1"/>
  <c r="AF943" i="1"/>
  <c r="AG943" i="1" s="1"/>
  <c r="AU966" i="1"/>
  <c r="AF971" i="1"/>
  <c r="AG971" i="1" s="1"/>
  <c r="AU982" i="1"/>
  <c r="AF987" i="1"/>
  <c r="AG987" i="1" s="1"/>
  <c r="AK1025" i="1"/>
  <c r="AM1025" i="1" s="1"/>
  <c r="AC1025" i="1"/>
  <c r="AU1025" i="1" s="1"/>
  <c r="AK1086" i="1"/>
  <c r="AM1086" i="1" s="1"/>
  <c r="AC1086" i="1"/>
  <c r="AU1086" i="1" s="1"/>
  <c r="AK1104" i="1"/>
  <c r="AM1104" i="1" s="1"/>
  <c r="AC1104" i="1"/>
  <c r="AU1104" i="1" s="1"/>
  <c r="AK1132" i="1"/>
  <c r="AM1132" i="1" s="1"/>
  <c r="AC1132" i="1"/>
  <c r="AU1132" i="1" s="1"/>
  <c r="AM1203" i="1"/>
  <c r="AL1203" i="1"/>
  <c r="AF1234" i="1"/>
  <c r="AG1234" i="1" s="1"/>
  <c r="AC1234" i="1"/>
  <c r="AU1234" i="1" s="1"/>
  <c r="AK1257" i="1"/>
  <c r="AM1257" i="1" s="1"/>
  <c r="AC1257" i="1"/>
  <c r="AU1257" i="1" s="1"/>
  <c r="AU1315" i="1"/>
  <c r="AU1325" i="1"/>
  <c r="AM1375" i="1"/>
  <c r="AL1375" i="1"/>
  <c r="AF1386" i="1"/>
  <c r="AG1386" i="1" s="1"/>
  <c r="AC1386" i="1"/>
  <c r="AF1398" i="1"/>
  <c r="AG1398" i="1" s="1"/>
  <c r="AC1398" i="1"/>
  <c r="AU1398" i="1" s="1"/>
  <c r="AU1405" i="1"/>
  <c r="AK1408" i="1"/>
  <c r="AL1408" i="1" s="1"/>
  <c r="AC1408" i="1"/>
  <c r="AU1408" i="1" s="1"/>
  <c r="AM529" i="1"/>
  <c r="AC553" i="1"/>
  <c r="AU553" i="1" s="1"/>
  <c r="AC562" i="1"/>
  <c r="AF572" i="1"/>
  <c r="AG572" i="1" s="1"/>
  <c r="AF580" i="1"/>
  <c r="AG580" i="1" s="1"/>
  <c r="AF588" i="1"/>
  <c r="AG588" i="1" s="1"/>
  <c r="AF596" i="1"/>
  <c r="AG596" i="1" s="1"/>
  <c r="AF604" i="1"/>
  <c r="AG604" i="1" s="1"/>
  <c r="AF609" i="1"/>
  <c r="AG609" i="1" s="1"/>
  <c r="AK617" i="1"/>
  <c r="AM617" i="1" s="1"/>
  <c r="AK625" i="1"/>
  <c r="AM625" i="1" s="1"/>
  <c r="AC653" i="1"/>
  <c r="AU653" i="1" s="1"/>
  <c r="AF667" i="1"/>
  <c r="AG667" i="1" s="1"/>
  <c r="AF669" i="1"/>
  <c r="AG669" i="1" s="1"/>
  <c r="AF685" i="1"/>
  <c r="AG685" i="1" s="1"/>
  <c r="AF687" i="1"/>
  <c r="AG687" i="1" s="1"/>
  <c r="AK693" i="1"/>
  <c r="AC716" i="1"/>
  <c r="AU716" i="1" s="1"/>
  <c r="AC724" i="1"/>
  <c r="AU724" i="1" s="1"/>
  <c r="AU793" i="1"/>
  <c r="AU817" i="1"/>
  <c r="AM838" i="1"/>
  <c r="AU970" i="1"/>
  <c r="AK988" i="1"/>
  <c r="AM988" i="1" s="1"/>
  <c r="AU1002" i="1"/>
  <c r="AK1004" i="1"/>
  <c r="AL1004" i="1" s="1"/>
  <c r="AF1079" i="1"/>
  <c r="AG1079" i="1" s="1"/>
  <c r="AC1079" i="1"/>
  <c r="AU1079" i="1" s="1"/>
  <c r="AK1196" i="1"/>
  <c r="AM1196" i="1" s="1"/>
  <c r="AC1196" i="1"/>
  <c r="AU1196" i="1" s="1"/>
  <c r="AF1229" i="1"/>
  <c r="AG1229" i="1" s="1"/>
  <c r="AC1229" i="1"/>
  <c r="AU1229" i="1" s="1"/>
  <c r="AK1247" i="1"/>
  <c r="AM1247" i="1" s="1"/>
  <c r="AC1247" i="1"/>
  <c r="AU1247" i="1" s="1"/>
  <c r="AF1281" i="1"/>
  <c r="AG1281" i="1" s="1"/>
  <c r="AC1281" i="1"/>
  <c r="AU1281" i="1" s="1"/>
  <c r="AK1291" i="1"/>
  <c r="AL1291" i="1" s="1"/>
  <c r="AC1291" i="1"/>
  <c r="AU1291" i="1" s="1"/>
  <c r="AK1299" i="1"/>
  <c r="AC1299" i="1"/>
  <c r="AU1299" i="1" s="1"/>
  <c r="AK1307" i="1"/>
  <c r="AM1307" i="1" s="1"/>
  <c r="AC1307" i="1"/>
  <c r="AU1307" i="1" s="1"/>
  <c r="AK1397" i="1"/>
  <c r="AC1397" i="1"/>
  <c r="AU1397" i="1" s="1"/>
  <c r="AK1424" i="1"/>
  <c r="AL1424" i="1" s="1"/>
  <c r="AC1424" i="1"/>
  <c r="AU1424" i="1" s="1"/>
  <c r="AU617" i="1"/>
  <c r="AU625" i="1"/>
  <c r="AM935" i="1"/>
  <c r="AU944" i="1"/>
  <c r="AU988" i="1"/>
  <c r="AK1076" i="1"/>
  <c r="AC1076" i="1"/>
  <c r="AU1076" i="1" s="1"/>
  <c r="AK1123" i="1"/>
  <c r="AM1123" i="1" s="1"/>
  <c r="AC1123" i="1"/>
  <c r="AU1123" i="1" s="1"/>
  <c r="AK1141" i="1"/>
  <c r="AM1141" i="1" s="1"/>
  <c r="AC1141" i="1"/>
  <c r="AU1141" i="1" s="1"/>
  <c r="AK1155" i="1"/>
  <c r="AM1155" i="1" s="1"/>
  <c r="AC1155" i="1"/>
  <c r="AU1155" i="1" s="1"/>
  <c r="AF1172" i="1"/>
  <c r="AG1172" i="1" s="1"/>
  <c r="AC1172" i="1"/>
  <c r="AU1172" i="1" s="1"/>
  <c r="AM1191" i="1"/>
  <c r="AL1191" i="1"/>
  <c r="AF1219" i="1"/>
  <c r="AG1219" i="1" s="1"/>
  <c r="AC1219" i="1"/>
  <c r="AU1219" i="1" s="1"/>
  <c r="AK1241" i="1"/>
  <c r="AM1241" i="1" s="1"/>
  <c r="AC1241" i="1"/>
  <c r="AU1241" i="1" s="1"/>
  <c r="AU1319" i="1"/>
  <c r="AK1369" i="1"/>
  <c r="AM1369" i="1" s="1"/>
  <c r="AC1369" i="1"/>
  <c r="AU1369" i="1" s="1"/>
  <c r="AC1382" i="1"/>
  <c r="AU1382" i="1" s="1"/>
  <c r="AK1382" i="1"/>
  <c r="AM1382" i="1" s="1"/>
  <c r="AC532" i="1"/>
  <c r="AU532" i="1" s="1"/>
  <c r="AC536" i="1"/>
  <c r="AU536" i="1" s="1"/>
  <c r="AF538" i="1"/>
  <c r="AG538" i="1" s="1"/>
  <c r="AK540" i="1"/>
  <c r="AL540" i="1" s="1"/>
  <c r="AC547" i="1"/>
  <c r="AU547" i="1" s="1"/>
  <c r="AU557" i="1"/>
  <c r="AC558" i="1"/>
  <c r="AU558" i="1" s="1"/>
  <c r="AF560" i="1"/>
  <c r="AG560" i="1" s="1"/>
  <c r="AF610" i="1"/>
  <c r="AG610" i="1" s="1"/>
  <c r="AK613" i="1"/>
  <c r="AM613" i="1" s="1"/>
  <c r="AK621" i="1"/>
  <c r="AL621" i="1" s="1"/>
  <c r="AF627" i="1"/>
  <c r="AG627" i="1" s="1"/>
  <c r="AC643" i="1"/>
  <c r="AU643" i="1" s="1"/>
  <c r="AF661" i="1"/>
  <c r="AG661" i="1" s="1"/>
  <c r="AF663" i="1"/>
  <c r="AG663" i="1" s="1"/>
  <c r="AU663" i="1"/>
  <c r="AF675" i="1"/>
  <c r="AG675" i="1" s="1"/>
  <c r="AF677" i="1"/>
  <c r="AG677" i="1" s="1"/>
  <c r="AF695" i="1"/>
  <c r="AG695" i="1" s="1"/>
  <c r="AK701" i="1"/>
  <c r="AM701" i="1" s="1"/>
  <c r="AF709" i="1"/>
  <c r="AG709" i="1" s="1"/>
  <c r="AC720" i="1"/>
  <c r="AU720" i="1" s="1"/>
  <c r="AC728" i="1"/>
  <c r="AU728" i="1" s="1"/>
  <c r="AC736" i="1"/>
  <c r="AU736" i="1" s="1"/>
  <c r="AC744" i="1"/>
  <c r="AU744" i="1" s="1"/>
  <c r="AC752" i="1"/>
  <c r="AU752" i="1" s="1"/>
  <c r="AC760" i="1"/>
  <c r="AU760" i="1" s="1"/>
  <c r="AC768" i="1"/>
  <c r="AU768" i="1" s="1"/>
  <c r="AC776" i="1"/>
  <c r="AU776" i="1" s="1"/>
  <c r="AC784" i="1"/>
  <c r="AU784" i="1" s="1"/>
  <c r="AC792" i="1"/>
  <c r="AU792" i="1" s="1"/>
  <c r="AU795" i="1"/>
  <c r="AC796" i="1"/>
  <c r="AU796" i="1" s="1"/>
  <c r="AC799" i="1"/>
  <c r="AU799" i="1" s="1"/>
  <c r="AC819" i="1"/>
  <c r="AU819" i="1" s="1"/>
  <c r="AF825" i="1"/>
  <c r="AG825" i="1" s="1"/>
  <c r="AF854" i="1"/>
  <c r="AG854" i="1" s="1"/>
  <c r="AF870" i="1"/>
  <c r="AG870" i="1" s="1"/>
  <c r="AC883" i="1"/>
  <c r="AU883" i="1" s="1"/>
  <c r="AF885" i="1"/>
  <c r="AG885" i="1" s="1"/>
  <c r="AF897" i="1"/>
  <c r="AG897" i="1" s="1"/>
  <c r="AU917" i="1"/>
  <c r="AF920" i="1"/>
  <c r="AG920" i="1" s="1"/>
  <c r="AU925" i="1"/>
  <c r="AF928" i="1"/>
  <c r="AG928" i="1" s="1"/>
  <c r="AC935" i="1"/>
  <c r="AU935" i="1" s="1"/>
  <c r="AF967" i="1"/>
  <c r="AG967" i="1" s="1"/>
  <c r="AF983" i="1"/>
  <c r="AG983" i="1" s="1"/>
  <c r="AK1118" i="1"/>
  <c r="AC1118" i="1"/>
  <c r="AU1118" i="1" s="1"/>
  <c r="AK1150" i="1"/>
  <c r="AM1150" i="1" s="1"/>
  <c r="AC1150" i="1"/>
  <c r="AU1150" i="1" s="1"/>
  <c r="AF1164" i="1"/>
  <c r="AG1164" i="1" s="1"/>
  <c r="AC1164" i="1"/>
  <c r="AU1164" i="1" s="1"/>
  <c r="AC1188" i="1"/>
  <c r="AU1188" i="1" s="1"/>
  <c r="AK1188" i="1"/>
  <c r="AM1188" i="1" s="1"/>
  <c r="AK1208" i="1"/>
  <c r="AM1208" i="1" s="1"/>
  <c r="AC1208" i="1"/>
  <c r="AU1208" i="1" s="1"/>
  <c r="AK1295" i="1"/>
  <c r="AL1295" i="1" s="1"/>
  <c r="AC1295" i="1"/>
  <c r="AU1295" i="1" s="1"/>
  <c r="AK1366" i="1"/>
  <c r="AM1366" i="1" s="1"/>
  <c r="AC1366" i="1"/>
  <c r="AU1366" i="1" s="1"/>
  <c r="AC1411" i="1"/>
  <c r="AU1411" i="1" s="1"/>
  <c r="AK1411" i="1"/>
  <c r="AL1411" i="1" s="1"/>
  <c r="AU990" i="1"/>
  <c r="AK992" i="1"/>
  <c r="AL992" i="1" s="1"/>
  <c r="AU998" i="1"/>
  <c r="AK1000" i="1"/>
  <c r="AM1000" i="1" s="1"/>
  <c r="AU1006" i="1"/>
  <c r="AU1008" i="1"/>
  <c r="AK1012" i="1"/>
  <c r="AL1012" i="1" s="1"/>
  <c r="AF1041" i="1"/>
  <c r="AG1041" i="1" s="1"/>
  <c r="AF1057" i="1"/>
  <c r="AG1057" i="1" s="1"/>
  <c r="AF1081" i="1"/>
  <c r="AG1081" i="1" s="1"/>
  <c r="AF1093" i="1"/>
  <c r="AG1093" i="1" s="1"/>
  <c r="AK1182" i="1"/>
  <c r="AM1182" i="1" s="1"/>
  <c r="AF1243" i="1"/>
  <c r="AG1243" i="1" s="1"/>
  <c r="AF1252" i="1"/>
  <c r="AG1252" i="1" s="1"/>
  <c r="AU1256" i="1"/>
  <c r="AU1271" i="1"/>
  <c r="AF1274" i="1"/>
  <c r="AG1274" i="1" s="1"/>
  <c r="AF1318" i="1"/>
  <c r="AG1318" i="1" s="1"/>
  <c r="AF1322" i="1"/>
  <c r="AG1322" i="1" s="1"/>
  <c r="AU1324" i="1"/>
  <c r="AU1327" i="1"/>
  <c r="AU1329" i="1"/>
  <c r="AK1335" i="1"/>
  <c r="AL1335" i="1" s="1"/>
  <c r="AU1394" i="1"/>
  <c r="AU1417" i="1"/>
  <c r="AK1419" i="1"/>
  <c r="AM1419" i="1" s="1"/>
  <c r="AF995" i="1"/>
  <c r="AG995" i="1" s="1"/>
  <c r="AF1003" i="1"/>
  <c r="AG1003" i="1" s="1"/>
  <c r="AC1017" i="1"/>
  <c r="AU1017" i="1" s="1"/>
  <c r="AC1031" i="1"/>
  <c r="AU1031" i="1" s="1"/>
  <c r="AF1085" i="1"/>
  <c r="AG1085" i="1" s="1"/>
  <c r="AC1149" i="1"/>
  <c r="AU1149" i="1" s="1"/>
  <c r="AC1158" i="1"/>
  <c r="AU1158" i="1" s="1"/>
  <c r="AF1160" i="1"/>
  <c r="AG1160" i="1" s="1"/>
  <c r="AC1161" i="1"/>
  <c r="AU1161" i="1" s="1"/>
  <c r="AK1184" i="1"/>
  <c r="AM1184" i="1" s="1"/>
  <c r="AF1218" i="1"/>
  <c r="AG1218" i="1" s="1"/>
  <c r="AU1317" i="1"/>
  <c r="AU1321" i="1"/>
  <c r="AU1358" i="1"/>
  <c r="AU1413" i="1"/>
  <c r="AC1270" i="1"/>
  <c r="AU1270" i="1" s="1"/>
  <c r="AC1273" i="1"/>
  <c r="AU1273" i="1" s="1"/>
  <c r="AF1279" i="1"/>
  <c r="AG1279" i="1" s="1"/>
  <c r="AC1286" i="1"/>
  <c r="AU1286" i="1" s="1"/>
  <c r="AC1293" i="1"/>
  <c r="AU1293" i="1" s="1"/>
  <c r="AF1296" i="1"/>
  <c r="AG1296" i="1" s="1"/>
  <c r="AC1301" i="1"/>
  <c r="AU1301" i="1" s="1"/>
  <c r="AF1304" i="1"/>
  <c r="AG1304" i="1" s="1"/>
  <c r="AC1309" i="1"/>
  <c r="AU1309" i="1" s="1"/>
  <c r="AF1312" i="1"/>
  <c r="AG1312" i="1" s="1"/>
  <c r="AF1316" i="1"/>
  <c r="AG1316" i="1" s="1"/>
  <c r="AF1320" i="1"/>
  <c r="AG1320" i="1" s="1"/>
  <c r="AU1326" i="1"/>
  <c r="AU1332" i="1"/>
  <c r="AU1337" i="1"/>
  <c r="AU1339" i="1"/>
  <c r="AU1341" i="1"/>
  <c r="AU1343" i="1"/>
  <c r="AU1345" i="1"/>
  <c r="AU1347" i="1"/>
  <c r="AU1349" i="1"/>
  <c r="AU1351" i="1"/>
  <c r="AU1360" i="1"/>
  <c r="AC1361" i="1"/>
  <c r="AU1361" i="1" s="1"/>
  <c r="AC1364" i="1"/>
  <c r="AU1364" i="1" s="1"/>
  <c r="AC1373" i="1"/>
  <c r="AU1373" i="1" s="1"/>
  <c r="AC1378" i="1"/>
  <c r="AU1378" i="1" s="1"/>
  <c r="AF1380" i="1"/>
  <c r="AG1380" i="1" s="1"/>
  <c r="AC1384" i="1"/>
  <c r="AU1384" i="1" s="1"/>
  <c r="AC1388" i="1"/>
  <c r="AU1388" i="1" s="1"/>
  <c r="AM1401" i="1"/>
  <c r="AC1403" i="1"/>
  <c r="AU1403" i="1" s="1"/>
  <c r="AU1409" i="1"/>
  <c r="AC1416" i="1"/>
  <c r="AU1416" i="1" s="1"/>
  <c r="AU1425" i="1"/>
  <c r="AM34" i="1"/>
  <c r="AL34" i="1"/>
  <c r="AL74" i="1"/>
  <c r="AM22" i="1"/>
  <c r="AL22" i="1"/>
  <c r="AM26" i="1"/>
  <c r="AL26" i="1"/>
  <c r="AM50" i="1"/>
  <c r="AL50" i="1"/>
  <c r="AM86" i="1"/>
  <c r="AL86" i="1"/>
  <c r="AM90" i="1"/>
  <c r="AL90" i="1"/>
  <c r="AM38" i="1"/>
  <c r="AL38" i="1"/>
  <c r="AM42" i="1"/>
  <c r="AL42" i="1"/>
  <c r="AM66" i="1"/>
  <c r="AL66" i="1"/>
  <c r="AM18" i="1"/>
  <c r="AL18" i="1"/>
  <c r="AM54" i="1"/>
  <c r="AL54" i="1"/>
  <c r="AM58" i="1"/>
  <c r="AL58" i="1"/>
  <c r="AM82" i="1"/>
  <c r="AL82" i="1"/>
  <c r="AU14" i="1"/>
  <c r="AC17" i="1"/>
  <c r="AU17" i="1" s="1"/>
  <c r="AC18" i="1"/>
  <c r="AU18" i="1" s="1"/>
  <c r="AL21" i="1"/>
  <c r="AM23" i="1"/>
  <c r="AF24" i="1"/>
  <c r="AG24" i="1" s="1"/>
  <c r="AK24" i="1"/>
  <c r="AU30" i="1"/>
  <c r="AC33" i="1"/>
  <c r="AU33" i="1" s="1"/>
  <c r="AC34" i="1"/>
  <c r="AU34" i="1" s="1"/>
  <c r="AL37" i="1"/>
  <c r="AM39" i="1"/>
  <c r="AF40" i="1"/>
  <c r="AG40" i="1" s="1"/>
  <c r="AK40" i="1"/>
  <c r="AM40" i="1" s="1"/>
  <c r="AU46" i="1"/>
  <c r="AC49" i="1"/>
  <c r="AU49" i="1" s="1"/>
  <c r="AC50" i="1"/>
  <c r="AU50" i="1" s="1"/>
  <c r="AM55" i="1"/>
  <c r="AF56" i="1"/>
  <c r="AG56" i="1" s="1"/>
  <c r="AK56" i="1"/>
  <c r="AM56" i="1" s="1"/>
  <c r="AU62" i="1"/>
  <c r="AC65" i="1"/>
  <c r="AC66" i="1"/>
  <c r="AU66" i="1" s="1"/>
  <c r="AL69" i="1"/>
  <c r="AM71" i="1"/>
  <c r="AF72" i="1"/>
  <c r="AG72" i="1" s="1"/>
  <c r="AK72" i="1"/>
  <c r="AU78" i="1"/>
  <c r="AC81" i="1"/>
  <c r="AU81" i="1" s="1"/>
  <c r="AC82" i="1"/>
  <c r="AU82" i="1" s="1"/>
  <c r="AM87" i="1"/>
  <c r="AF88" i="1"/>
  <c r="AG88" i="1" s="1"/>
  <c r="AK88" i="1"/>
  <c r="AM88" i="1" s="1"/>
  <c r="AU118" i="1"/>
  <c r="AK124" i="1"/>
  <c r="AK144" i="1"/>
  <c r="AM144" i="1" s="1"/>
  <c r="AK155" i="1"/>
  <c r="AC155" i="1"/>
  <c r="AU155" i="1" s="1"/>
  <c r="AF158" i="1"/>
  <c r="AG158" i="1" s="1"/>
  <c r="AC158" i="1"/>
  <c r="AU158" i="1" s="1"/>
  <c r="AK162" i="1"/>
  <c r="AM162" i="1" s="1"/>
  <c r="AL169" i="1"/>
  <c r="AM169" i="1"/>
  <c r="AU172" i="1"/>
  <c r="AU182" i="1"/>
  <c r="AK188" i="1"/>
  <c r="AF199" i="1"/>
  <c r="AG199" i="1" s="1"/>
  <c r="AF209" i="1"/>
  <c r="AG209" i="1" s="1"/>
  <c r="AF228" i="1"/>
  <c r="AG228" i="1" s="1"/>
  <c r="AC228" i="1"/>
  <c r="AU228" i="1" s="1"/>
  <c r="AF242" i="1"/>
  <c r="AG242" i="1" s="1"/>
  <c r="AC242" i="1"/>
  <c r="AU242" i="1" s="1"/>
  <c r="AL25" i="1"/>
  <c r="AM27" i="1"/>
  <c r="AK28" i="1"/>
  <c r="AM28" i="1" s="1"/>
  <c r="AL41" i="1"/>
  <c r="AM43" i="1"/>
  <c r="AK44" i="1"/>
  <c r="AM44" i="1" s="1"/>
  <c r="AM59" i="1"/>
  <c r="AK60" i="1"/>
  <c r="AL73" i="1"/>
  <c r="AM75" i="1"/>
  <c r="AK76" i="1"/>
  <c r="AM91" i="1"/>
  <c r="AK92" i="1"/>
  <c r="AM92" i="1" s="1"/>
  <c r="AL94" i="1"/>
  <c r="AL95" i="1"/>
  <c r="AM95" i="1"/>
  <c r="AL98" i="1"/>
  <c r="AL99" i="1"/>
  <c r="AM99" i="1"/>
  <c r="AL102" i="1"/>
  <c r="AL103" i="1"/>
  <c r="AM103" i="1"/>
  <c r="AL106" i="1"/>
  <c r="AL107" i="1"/>
  <c r="AM107" i="1"/>
  <c r="AL110" i="1"/>
  <c r="AK114" i="1"/>
  <c r="AM114" i="1" s="1"/>
  <c r="AL116" i="1"/>
  <c r="AL121" i="1"/>
  <c r="AM121" i="1"/>
  <c r="AU124" i="1"/>
  <c r="AU134" i="1"/>
  <c r="AK140" i="1"/>
  <c r="AK160" i="1"/>
  <c r="AM160" i="1" s="1"/>
  <c r="AK171" i="1"/>
  <c r="AC171" i="1"/>
  <c r="AU171" i="1" s="1"/>
  <c r="AF174" i="1"/>
  <c r="AG174" i="1" s="1"/>
  <c r="AC174" i="1"/>
  <c r="AU174" i="1" s="1"/>
  <c r="AK178" i="1"/>
  <c r="AM178" i="1" s="1"/>
  <c r="AL180" i="1"/>
  <c r="AL185" i="1"/>
  <c r="AM185" i="1"/>
  <c r="AU188" i="1"/>
  <c r="AU198" i="1"/>
  <c r="AF201" i="1"/>
  <c r="AG201" i="1" s="1"/>
  <c r="AF212" i="1"/>
  <c r="AG212" i="1" s="1"/>
  <c r="AC212" i="1"/>
  <c r="AU212" i="1" s="1"/>
  <c r="AU230" i="1"/>
  <c r="AF239" i="1"/>
  <c r="AG239" i="1" s="1"/>
  <c r="AL13" i="1"/>
  <c r="AK14" i="1"/>
  <c r="AK16" i="1"/>
  <c r="AM16" i="1" s="1"/>
  <c r="AL29" i="1"/>
  <c r="AK30" i="1"/>
  <c r="AK32" i="1"/>
  <c r="AM32" i="1" s="1"/>
  <c r="AL45" i="1"/>
  <c r="AK46" i="1"/>
  <c r="AK48" i="1"/>
  <c r="AM48" i="1" s="1"/>
  <c r="AL61" i="1"/>
  <c r="AK62" i="1"/>
  <c r="AK64" i="1"/>
  <c r="AM64" i="1" s="1"/>
  <c r="AL77" i="1"/>
  <c r="AK78" i="1"/>
  <c r="AK80" i="1"/>
  <c r="AM80" i="1" s="1"/>
  <c r="AM93" i="1"/>
  <c r="AL93" i="1"/>
  <c r="AK97" i="1"/>
  <c r="AC97" i="1"/>
  <c r="AU97" i="1" s="1"/>
  <c r="AK101" i="1"/>
  <c r="AC101" i="1"/>
  <c r="AU101" i="1" s="1"/>
  <c r="AK105" i="1"/>
  <c r="AC105" i="1"/>
  <c r="AU105" i="1" s="1"/>
  <c r="AK109" i="1"/>
  <c r="AC109" i="1"/>
  <c r="AU109" i="1" s="1"/>
  <c r="AK123" i="1"/>
  <c r="AC123" i="1"/>
  <c r="AU123" i="1" s="1"/>
  <c r="AF126" i="1"/>
  <c r="AG126" i="1" s="1"/>
  <c r="AC126" i="1"/>
  <c r="AU126" i="1" s="1"/>
  <c r="AL137" i="1"/>
  <c r="AM137" i="1"/>
  <c r="AU140" i="1"/>
  <c r="AK187" i="1"/>
  <c r="AC187" i="1"/>
  <c r="AU187" i="1" s="1"/>
  <c r="AF190" i="1"/>
  <c r="AG190" i="1" s="1"/>
  <c r="AC190" i="1"/>
  <c r="AU190" i="1" s="1"/>
  <c r="AF204" i="1"/>
  <c r="AG204" i="1" s="1"/>
  <c r="AC204" i="1"/>
  <c r="AU204" i="1" s="1"/>
  <c r="AF210" i="1"/>
  <c r="AG210" i="1" s="1"/>
  <c r="AC210" i="1"/>
  <c r="AU210" i="1" s="1"/>
  <c r="AF226" i="1"/>
  <c r="AG226" i="1" s="1"/>
  <c r="AC226" i="1"/>
  <c r="AU226" i="1" s="1"/>
  <c r="AF244" i="1"/>
  <c r="AG244" i="1" s="1"/>
  <c r="AC244" i="1"/>
  <c r="AC13" i="1"/>
  <c r="AU13" i="1" s="1"/>
  <c r="AC16" i="1"/>
  <c r="AU16" i="1" s="1"/>
  <c r="AL17" i="1"/>
  <c r="AF20" i="1"/>
  <c r="AG20" i="1" s="1"/>
  <c r="AK20" i="1"/>
  <c r="AC29" i="1"/>
  <c r="AU29" i="1" s="1"/>
  <c r="AC32" i="1"/>
  <c r="AU32" i="1" s="1"/>
  <c r="AL33" i="1"/>
  <c r="AF36" i="1"/>
  <c r="AG36" i="1" s="1"/>
  <c r="AK36" i="1"/>
  <c r="AM36" i="1" s="1"/>
  <c r="AC45" i="1"/>
  <c r="AU45" i="1" s="1"/>
  <c r="AC48" i="1"/>
  <c r="AU48" i="1" s="1"/>
  <c r="AL49" i="1"/>
  <c r="AF52" i="1"/>
  <c r="AG52" i="1" s="1"/>
  <c r="AK52" i="1"/>
  <c r="AM52" i="1" s="1"/>
  <c r="AC61" i="1"/>
  <c r="AU61" i="1" s="1"/>
  <c r="AC64" i="1"/>
  <c r="AU64" i="1" s="1"/>
  <c r="AL65" i="1"/>
  <c r="AF68" i="1"/>
  <c r="AG68" i="1" s="1"/>
  <c r="AK68" i="1"/>
  <c r="AM68" i="1" s="1"/>
  <c r="AC77" i="1"/>
  <c r="AC80" i="1"/>
  <c r="AU80" i="1" s="1"/>
  <c r="AL81" i="1"/>
  <c r="AF84" i="1"/>
  <c r="AG84" i="1" s="1"/>
  <c r="AK84" i="1"/>
  <c r="AM84" i="1" s="1"/>
  <c r="AC93" i="1"/>
  <c r="AU93" i="1" s="1"/>
  <c r="AK139" i="1"/>
  <c r="AC139" i="1"/>
  <c r="AU139" i="1" s="1"/>
  <c r="AF142" i="1"/>
  <c r="AG142" i="1" s="1"/>
  <c r="AC142" i="1"/>
  <c r="AU142" i="1" s="1"/>
  <c r="AL153" i="1"/>
  <c r="AM153" i="1"/>
  <c r="AU156" i="1"/>
  <c r="AF194" i="1"/>
  <c r="AG194" i="1" s="1"/>
  <c r="AC194" i="1"/>
  <c r="AU194" i="1" s="1"/>
  <c r="AF202" i="1"/>
  <c r="AG202" i="1" s="1"/>
  <c r="AC202" i="1"/>
  <c r="AF96" i="1"/>
  <c r="AG96" i="1" s="1"/>
  <c r="AK96" i="1"/>
  <c r="AF104" i="1"/>
  <c r="AG104" i="1" s="1"/>
  <c r="AK104" i="1"/>
  <c r="AM104" i="1" s="1"/>
  <c r="AU106" i="1"/>
  <c r="AF118" i="1"/>
  <c r="AG118" i="1" s="1"/>
  <c r="AK118" i="1"/>
  <c r="AM118" i="1" s="1"/>
  <c r="AM147" i="1"/>
  <c r="AF150" i="1"/>
  <c r="AG150" i="1" s="1"/>
  <c r="AK150" i="1"/>
  <c r="AF182" i="1"/>
  <c r="AG182" i="1" s="1"/>
  <c r="AK182" i="1"/>
  <c r="AF206" i="1"/>
  <c r="AG206" i="1" s="1"/>
  <c r="AK206" i="1"/>
  <c r="AM206" i="1" s="1"/>
  <c r="AF208" i="1"/>
  <c r="AG208" i="1" s="1"/>
  <c r="AK208" i="1"/>
  <c r="AL208" i="1" s="1"/>
  <c r="AF222" i="1"/>
  <c r="AG222" i="1" s="1"/>
  <c r="AK222" i="1"/>
  <c r="AM222" i="1" s="1"/>
  <c r="AF224" i="1"/>
  <c r="AG224" i="1" s="1"/>
  <c r="AK224" i="1"/>
  <c r="AL224" i="1" s="1"/>
  <c r="AF238" i="1"/>
  <c r="AG238" i="1" s="1"/>
  <c r="AK238" i="1"/>
  <c r="AM238" i="1" s="1"/>
  <c r="AF240" i="1"/>
  <c r="AG240" i="1" s="1"/>
  <c r="AK240" i="1"/>
  <c r="AM240" i="1" s="1"/>
  <c r="AF254" i="1"/>
  <c r="AG254" i="1" s="1"/>
  <c r="AK254" i="1"/>
  <c r="AM254" i="1" s="1"/>
  <c r="AF256" i="1"/>
  <c r="AG256" i="1" s="1"/>
  <c r="AK256" i="1"/>
  <c r="AL256" i="1" s="1"/>
  <c r="AC258" i="1"/>
  <c r="AU258" i="1" s="1"/>
  <c r="AC260" i="1"/>
  <c r="AU260" i="1" s="1"/>
  <c r="AF274" i="1"/>
  <c r="AG274" i="1" s="1"/>
  <c r="AC274" i="1"/>
  <c r="AU274" i="1" s="1"/>
  <c r="AF280" i="1"/>
  <c r="AG280" i="1" s="1"/>
  <c r="AK280" i="1"/>
  <c r="AM280" i="1" s="1"/>
  <c r="AF292" i="1"/>
  <c r="AG292" i="1" s="1"/>
  <c r="AC292" i="1"/>
  <c r="AU292" i="1" s="1"/>
  <c r="AC298" i="1"/>
  <c r="AU298" i="1" s="1"/>
  <c r="AC300" i="1"/>
  <c r="AU300" i="1" s="1"/>
  <c r="AC310" i="1"/>
  <c r="AU310" i="1" s="1"/>
  <c r="AK314" i="1"/>
  <c r="AM314" i="1" s="1"/>
  <c r="AK316" i="1"/>
  <c r="AM316" i="1" s="1"/>
  <c r="AC324" i="1"/>
  <c r="AU324" i="1" s="1"/>
  <c r="AK324" i="1"/>
  <c r="AL324" i="1" s="1"/>
  <c r="AK326" i="1"/>
  <c r="AL326" i="1" s="1"/>
  <c r="AC332" i="1"/>
  <c r="AU332" i="1" s="1"/>
  <c r="AK332" i="1"/>
  <c r="AL332" i="1" s="1"/>
  <c r="AK334" i="1"/>
  <c r="AM334" i="1" s="1"/>
  <c r="AC340" i="1"/>
  <c r="AU340" i="1" s="1"/>
  <c r="AK340" i="1"/>
  <c r="AL340" i="1" s="1"/>
  <c r="AK342" i="1"/>
  <c r="AL342" i="1" s="1"/>
  <c r="AC348" i="1"/>
  <c r="AU348" i="1" s="1"/>
  <c r="AK348" i="1"/>
  <c r="AM348" i="1" s="1"/>
  <c r="AK350" i="1"/>
  <c r="AM350" i="1" s="1"/>
  <c r="AC361" i="1"/>
  <c r="AU361" i="1" s="1"/>
  <c r="AC373" i="1"/>
  <c r="AU373" i="1" s="1"/>
  <c r="AC383" i="1"/>
  <c r="AU383" i="1" s="1"/>
  <c r="AK385" i="1"/>
  <c r="AC387" i="1"/>
  <c r="AU387" i="1" s="1"/>
  <c r="AM394" i="1"/>
  <c r="AL394" i="1"/>
  <c r="AC397" i="1"/>
  <c r="AU397" i="1" s="1"/>
  <c r="AC409" i="1"/>
  <c r="AU409" i="1" s="1"/>
  <c r="AC411" i="1"/>
  <c r="AU411" i="1" s="1"/>
  <c r="AK430" i="1"/>
  <c r="AM430" i="1" s="1"/>
  <c r="AC434" i="1"/>
  <c r="AU434" i="1" s="1"/>
  <c r="AC438" i="1"/>
  <c r="AU438" i="1" s="1"/>
  <c r="AF442" i="1"/>
  <c r="AG442" i="1" s="1"/>
  <c r="AC442" i="1"/>
  <c r="AU442" i="1" s="1"/>
  <c r="AU444" i="1"/>
  <c r="AL448" i="1"/>
  <c r="AL449" i="1"/>
  <c r="AM449" i="1"/>
  <c r="AK452" i="1"/>
  <c r="AK476" i="1"/>
  <c r="AF494" i="1"/>
  <c r="AG494" i="1" s="1"/>
  <c r="AC494" i="1"/>
  <c r="AU494" i="1" s="1"/>
  <c r="AK507" i="1"/>
  <c r="AC507" i="1"/>
  <c r="AU507" i="1" s="1"/>
  <c r="AM516" i="1"/>
  <c r="AL516" i="1"/>
  <c r="AL520" i="1"/>
  <c r="AL521" i="1"/>
  <c r="AM521" i="1"/>
  <c r="AK218" i="1"/>
  <c r="AM218" i="1" s="1"/>
  <c r="AK220" i="1"/>
  <c r="AF225" i="1"/>
  <c r="AG225" i="1" s="1"/>
  <c r="AK234" i="1"/>
  <c r="AL234" i="1" s="1"/>
  <c r="AK236" i="1"/>
  <c r="AL236" i="1" s="1"/>
  <c r="AF241" i="1"/>
  <c r="AG241" i="1" s="1"/>
  <c r="AK250" i="1"/>
  <c r="AM250" i="1" s="1"/>
  <c r="AK252" i="1"/>
  <c r="AL252" i="1" s="1"/>
  <c r="AF257" i="1"/>
  <c r="AG257" i="1" s="1"/>
  <c r="AK266" i="1"/>
  <c r="AL266" i="1" s="1"/>
  <c r="AK268" i="1"/>
  <c r="AM268" i="1" s="1"/>
  <c r="AK278" i="1"/>
  <c r="AL278" i="1" s="1"/>
  <c r="AU280" i="1"/>
  <c r="AF287" i="1"/>
  <c r="AG287" i="1" s="1"/>
  <c r="AF290" i="1"/>
  <c r="AG290" i="1" s="1"/>
  <c r="AC290" i="1"/>
  <c r="AU290" i="1" s="1"/>
  <c r="AK296" i="1"/>
  <c r="AL296" i="1" s="1"/>
  <c r="AF297" i="1"/>
  <c r="AG297" i="1" s="1"/>
  <c r="AF308" i="1"/>
  <c r="AG308" i="1" s="1"/>
  <c r="AC308" i="1"/>
  <c r="AU308" i="1" s="1"/>
  <c r="AF321" i="1"/>
  <c r="AG321" i="1" s="1"/>
  <c r="AU326" i="1"/>
  <c r="AF329" i="1"/>
  <c r="AG329" i="1" s="1"/>
  <c r="AU334" i="1"/>
  <c r="AF337" i="1"/>
  <c r="AG337" i="1" s="1"/>
  <c r="AU342" i="1"/>
  <c r="AF345" i="1"/>
  <c r="AG345" i="1" s="1"/>
  <c r="AF360" i="1"/>
  <c r="AG360" i="1" s="1"/>
  <c r="AK367" i="1"/>
  <c r="AM367" i="1" s="1"/>
  <c r="AK426" i="1"/>
  <c r="AL426" i="1" s="1"/>
  <c r="AL427" i="1"/>
  <c r="AK428" i="1"/>
  <c r="AL431" i="1"/>
  <c r="AK432" i="1"/>
  <c r="AL472" i="1"/>
  <c r="AL473" i="1"/>
  <c r="AM473" i="1"/>
  <c r="AK492" i="1"/>
  <c r="AU506" i="1"/>
  <c r="AF510" i="1"/>
  <c r="AG510" i="1" s="1"/>
  <c r="AC510" i="1"/>
  <c r="AU510" i="1" s="1"/>
  <c r="AK523" i="1"/>
  <c r="AC523" i="1"/>
  <c r="AU523" i="1" s="1"/>
  <c r="AM532" i="1"/>
  <c r="AL532" i="1"/>
  <c r="AL536" i="1"/>
  <c r="AL537" i="1"/>
  <c r="AM537" i="1"/>
  <c r="AL558" i="1"/>
  <c r="AF559" i="1"/>
  <c r="AG559" i="1" s="1"/>
  <c r="AC559" i="1"/>
  <c r="AU94" i="1"/>
  <c r="AF100" i="1"/>
  <c r="AG100" i="1" s="1"/>
  <c r="AK100" i="1"/>
  <c r="AM100" i="1" s="1"/>
  <c r="AF108" i="1"/>
  <c r="AG108" i="1" s="1"/>
  <c r="AK108" i="1"/>
  <c r="AM108" i="1" s="1"/>
  <c r="AM131" i="1"/>
  <c r="AF134" i="1"/>
  <c r="AG134" i="1" s="1"/>
  <c r="AK134" i="1"/>
  <c r="AM163" i="1"/>
  <c r="AF166" i="1"/>
  <c r="AG166" i="1" s="1"/>
  <c r="AK166" i="1"/>
  <c r="AM195" i="1"/>
  <c r="AF198" i="1"/>
  <c r="AG198" i="1" s="1"/>
  <c r="AK198" i="1"/>
  <c r="AM198" i="1" s="1"/>
  <c r="AF200" i="1"/>
  <c r="AG200" i="1" s="1"/>
  <c r="AK200" i="1"/>
  <c r="AL200" i="1" s="1"/>
  <c r="AF205" i="1"/>
  <c r="AG205" i="1" s="1"/>
  <c r="AF214" i="1"/>
  <c r="AG214" i="1" s="1"/>
  <c r="AK214" i="1"/>
  <c r="AL214" i="1" s="1"/>
  <c r="AF216" i="1"/>
  <c r="AG216" i="1" s="1"/>
  <c r="AK216" i="1"/>
  <c r="AL216" i="1" s="1"/>
  <c r="AC218" i="1"/>
  <c r="AU218" i="1" s="1"/>
  <c r="AC220" i="1"/>
  <c r="AU220" i="1" s="1"/>
  <c r="AF221" i="1"/>
  <c r="AG221" i="1" s="1"/>
  <c r="AF230" i="1"/>
  <c r="AG230" i="1" s="1"/>
  <c r="AK230" i="1"/>
  <c r="AM230" i="1" s="1"/>
  <c r="AF232" i="1"/>
  <c r="AG232" i="1" s="1"/>
  <c r="AK232" i="1"/>
  <c r="AL232" i="1" s="1"/>
  <c r="AC234" i="1"/>
  <c r="AU234" i="1" s="1"/>
  <c r="AC236" i="1"/>
  <c r="AU236" i="1" s="1"/>
  <c r="AF237" i="1"/>
  <c r="AG237" i="1" s="1"/>
  <c r="AF246" i="1"/>
  <c r="AG246" i="1" s="1"/>
  <c r="AK246" i="1"/>
  <c r="AL246" i="1" s="1"/>
  <c r="AF248" i="1"/>
  <c r="AG248" i="1" s="1"/>
  <c r="AK248" i="1"/>
  <c r="AM248" i="1" s="1"/>
  <c r="AC250" i="1"/>
  <c r="AU250" i="1" s="1"/>
  <c r="AC252" i="1"/>
  <c r="AU252" i="1" s="1"/>
  <c r="AF253" i="1"/>
  <c r="AG253" i="1" s="1"/>
  <c r="AF262" i="1"/>
  <c r="AG262" i="1" s="1"/>
  <c r="AK262" i="1"/>
  <c r="AF264" i="1"/>
  <c r="AG264" i="1" s="1"/>
  <c r="AK264" i="1"/>
  <c r="AL264" i="1" s="1"/>
  <c r="AC266" i="1"/>
  <c r="AU266" i="1" s="1"/>
  <c r="AC268" i="1"/>
  <c r="AU268" i="1" s="1"/>
  <c r="AF273" i="1"/>
  <c r="AG273" i="1" s="1"/>
  <c r="AC278" i="1"/>
  <c r="AU278" i="1" s="1"/>
  <c r="AK282" i="1"/>
  <c r="AL282" i="1" s="1"/>
  <c r="AK284" i="1"/>
  <c r="AL284" i="1" s="1"/>
  <c r="AF294" i="1"/>
  <c r="AG294" i="1" s="1"/>
  <c r="AK294" i="1"/>
  <c r="AL294" i="1" s="1"/>
  <c r="AC296" i="1"/>
  <c r="AU296" i="1" s="1"/>
  <c r="AF303" i="1"/>
  <c r="AG303" i="1" s="1"/>
  <c r="AF306" i="1"/>
  <c r="AG306" i="1" s="1"/>
  <c r="AC306" i="1"/>
  <c r="AU306" i="1" s="1"/>
  <c r="AF312" i="1"/>
  <c r="AG312" i="1" s="1"/>
  <c r="AK312" i="1"/>
  <c r="AL312" i="1" s="1"/>
  <c r="AF313" i="1"/>
  <c r="AG313" i="1" s="1"/>
  <c r="AK322" i="1"/>
  <c r="AL322" i="1" s="1"/>
  <c r="AF323" i="1"/>
  <c r="AG323" i="1" s="1"/>
  <c r="AC328" i="1"/>
  <c r="AU328" i="1" s="1"/>
  <c r="AK328" i="1"/>
  <c r="AM328" i="1" s="1"/>
  <c r="AK330" i="1"/>
  <c r="AM330" i="1" s="1"/>
  <c r="AF331" i="1"/>
  <c r="AG331" i="1" s="1"/>
  <c r="AC336" i="1"/>
  <c r="AU336" i="1" s="1"/>
  <c r="AK336" i="1"/>
  <c r="AM336" i="1" s="1"/>
  <c r="AK338" i="1"/>
  <c r="AM338" i="1" s="1"/>
  <c r="AF339" i="1"/>
  <c r="AG339" i="1" s="1"/>
  <c r="AC344" i="1"/>
  <c r="AU344" i="1" s="1"/>
  <c r="AK344" i="1"/>
  <c r="AL344" i="1" s="1"/>
  <c r="AK346" i="1"/>
  <c r="AL346" i="1" s="1"/>
  <c r="AF347" i="1"/>
  <c r="AG347" i="1" s="1"/>
  <c r="AF352" i="1"/>
  <c r="AG352" i="1" s="1"/>
  <c r="AL354" i="1"/>
  <c r="AU367" i="1"/>
  <c r="AK369" i="1"/>
  <c r="AM374" i="1"/>
  <c r="AL378" i="1"/>
  <c r="AK379" i="1"/>
  <c r="AM379" i="1" s="1"/>
  <c r="AK391" i="1"/>
  <c r="AM391" i="1" s="1"/>
  <c r="AL398" i="1"/>
  <c r="AL402" i="1"/>
  <c r="AU407" i="1"/>
  <c r="AL410" i="1"/>
  <c r="AF422" i="1"/>
  <c r="AG422" i="1" s="1"/>
  <c r="AK422" i="1"/>
  <c r="AM422" i="1" s="1"/>
  <c r="AU426" i="1"/>
  <c r="AC427" i="1"/>
  <c r="AU427" i="1" s="1"/>
  <c r="AC431" i="1"/>
  <c r="AU431" i="1" s="1"/>
  <c r="AK451" i="1"/>
  <c r="AC451" i="1"/>
  <c r="AU451" i="1" s="1"/>
  <c r="AK475" i="1"/>
  <c r="AC475" i="1"/>
  <c r="AU475" i="1" s="1"/>
  <c r="AM484" i="1"/>
  <c r="AL484" i="1"/>
  <c r="AL488" i="1"/>
  <c r="AL489" i="1"/>
  <c r="AM489" i="1"/>
  <c r="AF526" i="1"/>
  <c r="AG526" i="1" s="1"/>
  <c r="AC526" i="1"/>
  <c r="AU526" i="1" s="1"/>
  <c r="AK539" i="1"/>
  <c r="AC539" i="1"/>
  <c r="AK258" i="1"/>
  <c r="AM258" i="1" s="1"/>
  <c r="AK260" i="1"/>
  <c r="AL260" i="1" s="1"/>
  <c r="AF276" i="1"/>
  <c r="AG276" i="1" s="1"/>
  <c r="AC276" i="1"/>
  <c r="AU276" i="1" s="1"/>
  <c r="AU294" i="1"/>
  <c r="AK298" i="1"/>
  <c r="AL298" i="1" s="1"/>
  <c r="AK300" i="1"/>
  <c r="AM300" i="1" s="1"/>
  <c r="AK310" i="1"/>
  <c r="AL310" i="1" s="1"/>
  <c r="AU312" i="1"/>
  <c r="AU322" i="1"/>
  <c r="AU330" i="1"/>
  <c r="AU338" i="1"/>
  <c r="AM362" i="1"/>
  <c r="AL362" i="1"/>
  <c r="AU422" i="1"/>
  <c r="AK434" i="1"/>
  <c r="AL434" i="1" s="1"/>
  <c r="AK435" i="1"/>
  <c r="AC435" i="1"/>
  <c r="AU435" i="1" s="1"/>
  <c r="AK438" i="1"/>
  <c r="AM438" i="1" s="1"/>
  <c r="AK439" i="1"/>
  <c r="AC439" i="1"/>
  <c r="AU439" i="1" s="1"/>
  <c r="AF454" i="1"/>
  <c r="AG454" i="1" s="1"/>
  <c r="AC454" i="1"/>
  <c r="AU454" i="1" s="1"/>
  <c r="AM460" i="1"/>
  <c r="AL460" i="1"/>
  <c r="AL464" i="1"/>
  <c r="AL465" i="1"/>
  <c r="AM465" i="1"/>
  <c r="AF478" i="1"/>
  <c r="AG478" i="1" s="1"/>
  <c r="AC478" i="1"/>
  <c r="AU478" i="1" s="1"/>
  <c r="AK491" i="1"/>
  <c r="AC491" i="1"/>
  <c r="AU491" i="1" s="1"/>
  <c r="AK494" i="1"/>
  <c r="AM494" i="1" s="1"/>
  <c r="AM500" i="1"/>
  <c r="AL500" i="1"/>
  <c r="AL504" i="1"/>
  <c r="AL505" i="1"/>
  <c r="AM505" i="1"/>
  <c r="AK524" i="1"/>
  <c r="AU538" i="1"/>
  <c r="AF542" i="1"/>
  <c r="AG542" i="1" s="1"/>
  <c r="AC542" i="1"/>
  <c r="AU542" i="1" s="1"/>
  <c r="AL556" i="1"/>
  <c r="AF561" i="1"/>
  <c r="AG561" i="1" s="1"/>
  <c r="AC561" i="1"/>
  <c r="AU561" i="1" s="1"/>
  <c r="AK629" i="1"/>
  <c r="AK641" i="1"/>
  <c r="AM641" i="1" s="1"/>
  <c r="AK647" i="1"/>
  <c r="AM647" i="1" s="1"/>
  <c r="AK651" i="1"/>
  <c r="AM651" i="1" s="1"/>
  <c r="AK657" i="1"/>
  <c r="AM657" i="1" s="1"/>
  <c r="AK661" i="1"/>
  <c r="AM661" i="1" s="1"/>
  <c r="AF707" i="1"/>
  <c r="AG707" i="1" s="1"/>
  <c r="AK707" i="1"/>
  <c r="AM707" i="1" s="1"/>
  <c r="AC845" i="1"/>
  <c r="AU845" i="1" s="1"/>
  <c r="AK845" i="1"/>
  <c r="AM845" i="1" s="1"/>
  <c r="AC861" i="1"/>
  <c r="AU861" i="1" s="1"/>
  <c r="AK861" i="1"/>
  <c r="AL861" i="1" s="1"/>
  <c r="AC877" i="1"/>
  <c r="AU877" i="1" s="1"/>
  <c r="AK877" i="1"/>
  <c r="AM877" i="1" s="1"/>
  <c r="AF895" i="1"/>
  <c r="AG895" i="1" s="1"/>
  <c r="AC895" i="1"/>
  <c r="AU895" i="1" s="1"/>
  <c r="AF903" i="1"/>
  <c r="AG903" i="1" s="1"/>
  <c r="AC903" i="1"/>
  <c r="AU903" i="1" s="1"/>
  <c r="AL443" i="1"/>
  <c r="AK444" i="1"/>
  <c r="AF446" i="1"/>
  <c r="AG446" i="1" s="1"/>
  <c r="AK446" i="1"/>
  <c r="AM446" i="1" s="1"/>
  <c r="AL455" i="1"/>
  <c r="AK456" i="1"/>
  <c r="AF458" i="1"/>
  <c r="AG458" i="1" s="1"/>
  <c r="AK458" i="1"/>
  <c r="AM458" i="1" s="1"/>
  <c r="AL467" i="1"/>
  <c r="AK468" i="1"/>
  <c r="AF470" i="1"/>
  <c r="AG470" i="1" s="1"/>
  <c r="AK470" i="1"/>
  <c r="AM470" i="1" s="1"/>
  <c r="AL479" i="1"/>
  <c r="AK480" i="1"/>
  <c r="AF482" i="1"/>
  <c r="AG482" i="1" s="1"/>
  <c r="AK482" i="1"/>
  <c r="AM482" i="1" s="1"/>
  <c r="AL495" i="1"/>
  <c r="AK496" i="1"/>
  <c r="AF498" i="1"/>
  <c r="AG498" i="1" s="1"/>
  <c r="AK498" i="1"/>
  <c r="AM498" i="1" s="1"/>
  <c r="AU504" i="1"/>
  <c r="AL511" i="1"/>
  <c r="AK512" i="1"/>
  <c r="AF514" i="1"/>
  <c r="AG514" i="1" s="1"/>
  <c r="AK514" i="1"/>
  <c r="AM514" i="1" s="1"/>
  <c r="AL527" i="1"/>
  <c r="AK528" i="1"/>
  <c r="AF530" i="1"/>
  <c r="AG530" i="1" s="1"/>
  <c r="AK530" i="1"/>
  <c r="AM530" i="1" s="1"/>
  <c r="AL543" i="1"/>
  <c r="AK544" i="1"/>
  <c r="AF546" i="1"/>
  <c r="AG546" i="1" s="1"/>
  <c r="AK546" i="1"/>
  <c r="AM546" i="1" s="1"/>
  <c r="AU565" i="1"/>
  <c r="AK566" i="1"/>
  <c r="AF568" i="1"/>
  <c r="AG568" i="1" s="1"/>
  <c r="AK568" i="1"/>
  <c r="AF570" i="1"/>
  <c r="AG570" i="1" s="1"/>
  <c r="AK570" i="1"/>
  <c r="AU572" i="1"/>
  <c r="AU573" i="1"/>
  <c r="AK574" i="1"/>
  <c r="AF576" i="1"/>
  <c r="AG576" i="1" s="1"/>
  <c r="AK576" i="1"/>
  <c r="AF578" i="1"/>
  <c r="AG578" i="1" s="1"/>
  <c r="AK578" i="1"/>
  <c r="AU580" i="1"/>
  <c r="AU581" i="1"/>
  <c r="AK582" i="1"/>
  <c r="AF584" i="1"/>
  <c r="AG584" i="1" s="1"/>
  <c r="AK584" i="1"/>
  <c r="AF586" i="1"/>
  <c r="AG586" i="1" s="1"/>
  <c r="AK586" i="1"/>
  <c r="AU588" i="1"/>
  <c r="AU589" i="1"/>
  <c r="AK590" i="1"/>
  <c r="AF592" i="1"/>
  <c r="AG592" i="1" s="1"/>
  <c r="AK592" i="1"/>
  <c r="AF594" i="1"/>
  <c r="AG594" i="1" s="1"/>
  <c r="AK594" i="1"/>
  <c r="AU596" i="1"/>
  <c r="AU597" i="1"/>
  <c r="AK598" i="1"/>
  <c r="AF600" i="1"/>
  <c r="AG600" i="1" s="1"/>
  <c r="AK600" i="1"/>
  <c r="AF602" i="1"/>
  <c r="AG602" i="1" s="1"/>
  <c r="AK602" i="1"/>
  <c r="AU604" i="1"/>
  <c r="AU605" i="1"/>
  <c r="AK606" i="1"/>
  <c r="AF608" i="1"/>
  <c r="AG608" i="1" s="1"/>
  <c r="AK608" i="1"/>
  <c r="AC609" i="1"/>
  <c r="AU609" i="1" s="1"/>
  <c r="AU610" i="1"/>
  <c r="AF614" i="1"/>
  <c r="AG614" i="1" s="1"/>
  <c r="AF618" i="1"/>
  <c r="AG618" i="1" s="1"/>
  <c r="AF622" i="1"/>
  <c r="AG622" i="1" s="1"/>
  <c r="AC629" i="1"/>
  <c r="AU629" i="1" s="1"/>
  <c r="AC631" i="1"/>
  <c r="AU631" i="1" s="1"/>
  <c r="AF633" i="1"/>
  <c r="AG633" i="1" s="1"/>
  <c r="AK633" i="1"/>
  <c r="AF635" i="1"/>
  <c r="AG635" i="1" s="1"/>
  <c r="AC641" i="1"/>
  <c r="AU641" i="1" s="1"/>
  <c r="AF645" i="1"/>
  <c r="AG645" i="1" s="1"/>
  <c r="AK645" i="1"/>
  <c r="AM645" i="1" s="1"/>
  <c r="AC647" i="1"/>
  <c r="AU647" i="1" s="1"/>
  <c r="AC651" i="1"/>
  <c r="AU651" i="1" s="1"/>
  <c r="AF655" i="1"/>
  <c r="AG655" i="1" s="1"/>
  <c r="AK655" i="1"/>
  <c r="AM655" i="1" s="1"/>
  <c r="AC657" i="1"/>
  <c r="AU657" i="1" s="1"/>
  <c r="AC661" i="1"/>
  <c r="AU661" i="1" s="1"/>
  <c r="AF671" i="1"/>
  <c r="AG671" i="1" s="1"/>
  <c r="AF679" i="1"/>
  <c r="AG679" i="1" s="1"/>
  <c r="AF699" i="1"/>
  <c r="AG699" i="1" s="1"/>
  <c r="AK699" i="1"/>
  <c r="AM699" i="1" s="1"/>
  <c r="AF711" i="1"/>
  <c r="AG711" i="1" s="1"/>
  <c r="AF807" i="1"/>
  <c r="AG807" i="1" s="1"/>
  <c r="AC807" i="1"/>
  <c r="AU807" i="1" s="1"/>
  <c r="AF823" i="1"/>
  <c r="AG823" i="1" s="1"/>
  <c r="AC823" i="1"/>
  <c r="AU823" i="1" s="1"/>
  <c r="AC839" i="1"/>
  <c r="AU839" i="1" s="1"/>
  <c r="AK839" i="1"/>
  <c r="AC849" i="1"/>
  <c r="AU849" i="1" s="1"/>
  <c r="AK849" i="1"/>
  <c r="AM849" i="1" s="1"/>
  <c r="AC865" i="1"/>
  <c r="AU865" i="1" s="1"/>
  <c r="AK865" i="1"/>
  <c r="AM865" i="1" s="1"/>
  <c r="AF882" i="1"/>
  <c r="AG882" i="1" s="1"/>
  <c r="AC882" i="1"/>
  <c r="AF886" i="1"/>
  <c r="AG886" i="1" s="1"/>
  <c r="AC886" i="1"/>
  <c r="AU886" i="1" s="1"/>
  <c r="AF890" i="1"/>
  <c r="AG890" i="1" s="1"/>
  <c r="AC890" i="1"/>
  <c r="AU890" i="1" s="1"/>
  <c r="AF898" i="1"/>
  <c r="AG898" i="1" s="1"/>
  <c r="AC898" i="1"/>
  <c r="AU898" i="1" s="1"/>
  <c r="AF906" i="1"/>
  <c r="AG906" i="1" s="1"/>
  <c r="AC906" i="1"/>
  <c r="AU906" i="1" s="1"/>
  <c r="AF270" i="1"/>
  <c r="AG270" i="1" s="1"/>
  <c r="AK270" i="1"/>
  <c r="AM270" i="1" s="1"/>
  <c r="AF272" i="1"/>
  <c r="AG272" i="1" s="1"/>
  <c r="AK272" i="1"/>
  <c r="AL272" i="1" s="1"/>
  <c r="AF277" i="1"/>
  <c r="AG277" i="1" s="1"/>
  <c r="AF286" i="1"/>
  <c r="AG286" i="1" s="1"/>
  <c r="AK286" i="1"/>
  <c r="AF288" i="1"/>
  <c r="AG288" i="1" s="1"/>
  <c r="AK288" i="1"/>
  <c r="AL288" i="1" s="1"/>
  <c r="AF293" i="1"/>
  <c r="AG293" i="1" s="1"/>
  <c r="AF302" i="1"/>
  <c r="AG302" i="1" s="1"/>
  <c r="AK302" i="1"/>
  <c r="AM302" i="1" s="1"/>
  <c r="AF304" i="1"/>
  <c r="AG304" i="1" s="1"/>
  <c r="AK304" i="1"/>
  <c r="AL304" i="1" s="1"/>
  <c r="AF309" i="1"/>
  <c r="AG309" i="1" s="1"/>
  <c r="AF318" i="1"/>
  <c r="AG318" i="1" s="1"/>
  <c r="AK318" i="1"/>
  <c r="AL318" i="1" s="1"/>
  <c r="AF320" i="1"/>
  <c r="AG320" i="1" s="1"/>
  <c r="AK320" i="1"/>
  <c r="AU359" i="1"/>
  <c r="AF364" i="1"/>
  <c r="AG364" i="1" s="1"/>
  <c r="AU369" i="1"/>
  <c r="AU371" i="1"/>
  <c r="AU377" i="1"/>
  <c r="AU379" i="1"/>
  <c r="AU385" i="1"/>
  <c r="AU391" i="1"/>
  <c r="AU401" i="1"/>
  <c r="AL419" i="1"/>
  <c r="AF421" i="1"/>
  <c r="AG421" i="1" s="1"/>
  <c r="AU428" i="1"/>
  <c r="AU432" i="1"/>
  <c r="AU436" i="1"/>
  <c r="AU440" i="1"/>
  <c r="AC443" i="1"/>
  <c r="AU443" i="1" s="1"/>
  <c r="AC446" i="1"/>
  <c r="AU446" i="1" s="1"/>
  <c r="AL447" i="1"/>
  <c r="AF450" i="1"/>
  <c r="AG450" i="1" s="1"/>
  <c r="AK450" i="1"/>
  <c r="AM450" i="1" s="1"/>
  <c r="AU452" i="1"/>
  <c r="AC455" i="1"/>
  <c r="AU455" i="1" s="1"/>
  <c r="AC458" i="1"/>
  <c r="AU458" i="1" s="1"/>
  <c r="AL459" i="1"/>
  <c r="AM461" i="1"/>
  <c r="AF462" i="1"/>
  <c r="AG462" i="1" s="1"/>
  <c r="AK462" i="1"/>
  <c r="AM462" i="1" s="1"/>
  <c r="AC467" i="1"/>
  <c r="AU467" i="1" s="1"/>
  <c r="AC470" i="1"/>
  <c r="AU470" i="1" s="1"/>
  <c r="AU476" i="1"/>
  <c r="AC479" i="1"/>
  <c r="AU479" i="1" s="1"/>
  <c r="AC482" i="1"/>
  <c r="AU482" i="1" s="1"/>
  <c r="AL483" i="1"/>
  <c r="AM485" i="1"/>
  <c r="AF486" i="1"/>
  <c r="AG486" i="1" s="1"/>
  <c r="AK486" i="1"/>
  <c r="AM486" i="1" s="1"/>
  <c r="AU492" i="1"/>
  <c r="AC495" i="1"/>
  <c r="AU495" i="1" s="1"/>
  <c r="AC498" i="1"/>
  <c r="AU498" i="1" s="1"/>
  <c r="AL499" i="1"/>
  <c r="AM501" i="1"/>
  <c r="AF502" i="1"/>
  <c r="AG502" i="1" s="1"/>
  <c r="AK502" i="1"/>
  <c r="AM502" i="1" s="1"/>
  <c r="AU508" i="1"/>
  <c r="AC511" i="1"/>
  <c r="AU511" i="1" s="1"/>
  <c r="AC514" i="1"/>
  <c r="AU514" i="1" s="1"/>
  <c r="AM517" i="1"/>
  <c r="AF518" i="1"/>
  <c r="AG518" i="1" s="1"/>
  <c r="AK518" i="1"/>
  <c r="AU524" i="1"/>
  <c r="AC527" i="1"/>
  <c r="AU527" i="1" s="1"/>
  <c r="AC530" i="1"/>
  <c r="AU530" i="1" s="1"/>
  <c r="AL531" i="1"/>
  <c r="AM533" i="1"/>
  <c r="AF534" i="1"/>
  <c r="AG534" i="1" s="1"/>
  <c r="AK534" i="1"/>
  <c r="AM534" i="1" s="1"/>
  <c r="AU540" i="1"/>
  <c r="AC543" i="1"/>
  <c r="AU543" i="1" s="1"/>
  <c r="AC546" i="1"/>
  <c r="AU546" i="1" s="1"/>
  <c r="AL547" i="1"/>
  <c r="AM549" i="1"/>
  <c r="AF550" i="1"/>
  <c r="AG550" i="1" s="1"/>
  <c r="AK550" i="1"/>
  <c r="AM550" i="1" s="1"/>
  <c r="AF552" i="1"/>
  <c r="AG552" i="1" s="1"/>
  <c r="AK552" i="1"/>
  <c r="AF554" i="1"/>
  <c r="AG554" i="1" s="1"/>
  <c r="AK554" i="1"/>
  <c r="AU564" i="1"/>
  <c r="AF567" i="1"/>
  <c r="AG567" i="1" s="1"/>
  <c r="AU567" i="1"/>
  <c r="AC568" i="1"/>
  <c r="AU568" i="1" s="1"/>
  <c r="AF569" i="1"/>
  <c r="AG569" i="1" s="1"/>
  <c r="AC570" i="1"/>
  <c r="AU570" i="1" s="1"/>
  <c r="AF571" i="1"/>
  <c r="AG571" i="1" s="1"/>
  <c r="AU571" i="1"/>
  <c r="AF575" i="1"/>
  <c r="AG575" i="1" s="1"/>
  <c r="AU575" i="1"/>
  <c r="AC576" i="1"/>
  <c r="AU576" i="1" s="1"/>
  <c r="AF577" i="1"/>
  <c r="AG577" i="1" s="1"/>
  <c r="AC578" i="1"/>
  <c r="AU578" i="1" s="1"/>
  <c r="AF579" i="1"/>
  <c r="AG579" i="1" s="1"/>
  <c r="AU579" i="1"/>
  <c r="AF583" i="1"/>
  <c r="AG583" i="1" s="1"/>
  <c r="AU583" i="1"/>
  <c r="AC584" i="1"/>
  <c r="AU584" i="1" s="1"/>
  <c r="AF585" i="1"/>
  <c r="AG585" i="1" s="1"/>
  <c r="AC586" i="1"/>
  <c r="AU586" i="1" s="1"/>
  <c r="AF587" i="1"/>
  <c r="AG587" i="1" s="1"/>
  <c r="AU587" i="1"/>
  <c r="AF591" i="1"/>
  <c r="AG591" i="1" s="1"/>
  <c r="AU591" i="1"/>
  <c r="AC592" i="1"/>
  <c r="AU592" i="1" s="1"/>
  <c r="AF593" i="1"/>
  <c r="AG593" i="1" s="1"/>
  <c r="AC594" i="1"/>
  <c r="AU594" i="1" s="1"/>
  <c r="AF595" i="1"/>
  <c r="AG595" i="1" s="1"/>
  <c r="AU595" i="1"/>
  <c r="AF599" i="1"/>
  <c r="AG599" i="1" s="1"/>
  <c r="AU599" i="1"/>
  <c r="AC600" i="1"/>
  <c r="AU600" i="1" s="1"/>
  <c r="AF601" i="1"/>
  <c r="AG601" i="1" s="1"/>
  <c r="AC602" i="1"/>
  <c r="AF603" i="1"/>
  <c r="AG603" i="1" s="1"/>
  <c r="AU603" i="1"/>
  <c r="AF607" i="1"/>
  <c r="AG607" i="1" s="1"/>
  <c r="AC608" i="1"/>
  <c r="AU608" i="1" s="1"/>
  <c r="AK615" i="1"/>
  <c r="AM615" i="1" s="1"/>
  <c r="AK619" i="1"/>
  <c r="AL619" i="1" s="1"/>
  <c r="AK623" i="1"/>
  <c r="AL623" i="1" s="1"/>
  <c r="AU628" i="1"/>
  <c r="AC633" i="1"/>
  <c r="AU633" i="1" s="1"/>
  <c r="AC635" i="1"/>
  <c r="AU635" i="1" s="1"/>
  <c r="AF637" i="1"/>
  <c r="AG637" i="1" s="1"/>
  <c r="AK637" i="1"/>
  <c r="AF639" i="1"/>
  <c r="AG639" i="1" s="1"/>
  <c r="AK639" i="1"/>
  <c r="AC645" i="1"/>
  <c r="AU645" i="1" s="1"/>
  <c r="AF649" i="1"/>
  <c r="AG649" i="1" s="1"/>
  <c r="AK649" i="1"/>
  <c r="AM649" i="1" s="1"/>
  <c r="AC655" i="1"/>
  <c r="AU655" i="1" s="1"/>
  <c r="AF659" i="1"/>
  <c r="AG659" i="1" s="1"/>
  <c r="AK659" i="1"/>
  <c r="AF665" i="1"/>
  <c r="AG665" i="1" s="1"/>
  <c r="AK667" i="1"/>
  <c r="AF673" i="1"/>
  <c r="AG673" i="1" s="1"/>
  <c r="AK675" i="1"/>
  <c r="AM675" i="1" s="1"/>
  <c r="AF681" i="1"/>
  <c r="AG681" i="1" s="1"/>
  <c r="AK685" i="1"/>
  <c r="AM685" i="1" s="1"/>
  <c r="AF691" i="1"/>
  <c r="AG691" i="1" s="1"/>
  <c r="AK691" i="1"/>
  <c r="AK695" i="1"/>
  <c r="AM695" i="1" s="1"/>
  <c r="AF703" i="1"/>
  <c r="AG703" i="1" s="1"/>
  <c r="AU809" i="1"/>
  <c r="AU825" i="1"/>
  <c r="AC853" i="1"/>
  <c r="AU853" i="1" s="1"/>
  <c r="AK853" i="1"/>
  <c r="AM853" i="1" s="1"/>
  <c r="AC869" i="1"/>
  <c r="AU869" i="1" s="1"/>
  <c r="AK869" i="1"/>
  <c r="AL869" i="1" s="1"/>
  <c r="AL463" i="1"/>
  <c r="AK466" i="1"/>
  <c r="AU468" i="1"/>
  <c r="AL471" i="1"/>
  <c r="AK474" i="1"/>
  <c r="AM474" i="1" s="1"/>
  <c r="AU480" i="1"/>
  <c r="AL487" i="1"/>
  <c r="AK490" i="1"/>
  <c r="AM490" i="1" s="1"/>
  <c r="AU496" i="1"/>
  <c r="AL503" i="1"/>
  <c r="AK506" i="1"/>
  <c r="AM506" i="1" s="1"/>
  <c r="AU512" i="1"/>
  <c r="AK522" i="1"/>
  <c r="AM522" i="1" s="1"/>
  <c r="AU528" i="1"/>
  <c r="AL535" i="1"/>
  <c r="AK538" i="1"/>
  <c r="AU544" i="1"/>
  <c r="AU555" i="1"/>
  <c r="AK560" i="1"/>
  <c r="AK562" i="1"/>
  <c r="AU566" i="1"/>
  <c r="AK572" i="1"/>
  <c r="AU574" i="1"/>
  <c r="AK580" i="1"/>
  <c r="AU582" i="1"/>
  <c r="AK588" i="1"/>
  <c r="AU590" i="1"/>
  <c r="AK596" i="1"/>
  <c r="AU598" i="1"/>
  <c r="AK604" i="1"/>
  <c r="AU606" i="1"/>
  <c r="AK610" i="1"/>
  <c r="AU637" i="1"/>
  <c r="AU639" i="1"/>
  <c r="AK643" i="1"/>
  <c r="AM643" i="1" s="1"/>
  <c r="AU649" i="1"/>
  <c r="AL652" i="1"/>
  <c r="AK653" i="1"/>
  <c r="AM653" i="1" s="1"/>
  <c r="AU659" i="1"/>
  <c r="AK663" i="1"/>
  <c r="AM663" i="1" s="1"/>
  <c r="AK669" i="1"/>
  <c r="AM669" i="1" s="1"/>
  <c r="AK677" i="1"/>
  <c r="AM677" i="1" s="1"/>
  <c r="AF683" i="1"/>
  <c r="AG683" i="1" s="1"/>
  <c r="AK683" i="1"/>
  <c r="AM683" i="1" s="1"/>
  <c r="AK687" i="1"/>
  <c r="AM687" i="1" s="1"/>
  <c r="AK709" i="1"/>
  <c r="AM709" i="1" s="1"/>
  <c r="AF815" i="1"/>
  <c r="AG815" i="1" s="1"/>
  <c r="AC815" i="1"/>
  <c r="AU815" i="1" s="1"/>
  <c r="AF831" i="1"/>
  <c r="AG831" i="1" s="1"/>
  <c r="AC831" i="1"/>
  <c r="AU831" i="1" s="1"/>
  <c r="AC841" i="1"/>
  <c r="AU841" i="1" s="1"/>
  <c r="AK841" i="1"/>
  <c r="AM841" i="1" s="1"/>
  <c r="AC857" i="1"/>
  <c r="AU857" i="1" s="1"/>
  <c r="AK857" i="1"/>
  <c r="AM857" i="1" s="1"/>
  <c r="AC873" i="1"/>
  <c r="AU873" i="1" s="1"/>
  <c r="AK873" i="1"/>
  <c r="AM873" i="1" s="1"/>
  <c r="AF884" i="1"/>
  <c r="AG884" i="1" s="1"/>
  <c r="AC884" i="1"/>
  <c r="AU884" i="1" s="1"/>
  <c r="AF888" i="1"/>
  <c r="AG888" i="1" s="1"/>
  <c r="AC888" i="1"/>
  <c r="AU888" i="1" s="1"/>
  <c r="AK895" i="1"/>
  <c r="AK903" i="1"/>
  <c r="AM934" i="1"/>
  <c r="AL934" i="1"/>
  <c r="AF715" i="1"/>
  <c r="AG715" i="1" s="1"/>
  <c r="AK715" i="1"/>
  <c r="AF717" i="1"/>
  <c r="AG717" i="1" s="1"/>
  <c r="AK717" i="1"/>
  <c r="AF719" i="1"/>
  <c r="AG719" i="1" s="1"/>
  <c r="AK719" i="1"/>
  <c r="AF721" i="1"/>
  <c r="AG721" i="1" s="1"/>
  <c r="AK721" i="1"/>
  <c r="AF723" i="1"/>
  <c r="AG723" i="1" s="1"/>
  <c r="AK723" i="1"/>
  <c r="AF725" i="1"/>
  <c r="AG725" i="1" s="1"/>
  <c r="AK725" i="1"/>
  <c r="AF727" i="1"/>
  <c r="AG727" i="1" s="1"/>
  <c r="AK727" i="1"/>
  <c r="AF729" i="1"/>
  <c r="AG729" i="1" s="1"/>
  <c r="AK729" i="1"/>
  <c r="AF731" i="1"/>
  <c r="AG731" i="1" s="1"/>
  <c r="AK731" i="1"/>
  <c r="AF733" i="1"/>
  <c r="AG733" i="1" s="1"/>
  <c r="AK733" i="1"/>
  <c r="AF735" i="1"/>
  <c r="AG735" i="1" s="1"/>
  <c r="AK735" i="1"/>
  <c r="AF737" i="1"/>
  <c r="AG737" i="1" s="1"/>
  <c r="AK737" i="1"/>
  <c r="AF739" i="1"/>
  <c r="AG739" i="1" s="1"/>
  <c r="AK739" i="1"/>
  <c r="AF741" i="1"/>
  <c r="AG741" i="1" s="1"/>
  <c r="AK741" i="1"/>
  <c r="AF743" i="1"/>
  <c r="AG743" i="1" s="1"/>
  <c r="AK743" i="1"/>
  <c r="AF745" i="1"/>
  <c r="AG745" i="1" s="1"/>
  <c r="AK745" i="1"/>
  <c r="AF747" i="1"/>
  <c r="AG747" i="1" s="1"/>
  <c r="AK747" i="1"/>
  <c r="AF749" i="1"/>
  <c r="AG749" i="1" s="1"/>
  <c r="AK749" i="1"/>
  <c r="AF751" i="1"/>
  <c r="AG751" i="1" s="1"/>
  <c r="AK751" i="1"/>
  <c r="AF753" i="1"/>
  <c r="AG753" i="1" s="1"/>
  <c r="AK753" i="1"/>
  <c r="AF755" i="1"/>
  <c r="AG755" i="1" s="1"/>
  <c r="AK755" i="1"/>
  <c r="AF757" i="1"/>
  <c r="AG757" i="1" s="1"/>
  <c r="AK757" i="1"/>
  <c r="AF759" i="1"/>
  <c r="AG759" i="1" s="1"/>
  <c r="AK759" i="1"/>
  <c r="AF761" i="1"/>
  <c r="AG761" i="1" s="1"/>
  <c r="AK761" i="1"/>
  <c r="AF763" i="1"/>
  <c r="AG763" i="1" s="1"/>
  <c r="AK763" i="1"/>
  <c r="AF765" i="1"/>
  <c r="AG765" i="1" s="1"/>
  <c r="AK765" i="1"/>
  <c r="AF767" i="1"/>
  <c r="AG767" i="1" s="1"/>
  <c r="AK767" i="1"/>
  <c r="AF769" i="1"/>
  <c r="AG769" i="1" s="1"/>
  <c r="AK769" i="1"/>
  <c r="AF771" i="1"/>
  <c r="AG771" i="1" s="1"/>
  <c r="AK771" i="1"/>
  <c r="AF773" i="1"/>
  <c r="AG773" i="1" s="1"/>
  <c r="AK773" i="1"/>
  <c r="AF775" i="1"/>
  <c r="AG775" i="1" s="1"/>
  <c r="AK775" i="1"/>
  <c r="AF777" i="1"/>
  <c r="AG777" i="1" s="1"/>
  <c r="AK777" i="1"/>
  <c r="AF779" i="1"/>
  <c r="AG779" i="1" s="1"/>
  <c r="AK779" i="1"/>
  <c r="AF781" i="1"/>
  <c r="AG781" i="1" s="1"/>
  <c r="AK781" i="1"/>
  <c r="AF783" i="1"/>
  <c r="AG783" i="1" s="1"/>
  <c r="AK783" i="1"/>
  <c r="AF785" i="1"/>
  <c r="AG785" i="1" s="1"/>
  <c r="AK785" i="1"/>
  <c r="AF787" i="1"/>
  <c r="AG787" i="1" s="1"/>
  <c r="AK787" i="1"/>
  <c r="AF789" i="1"/>
  <c r="AG789" i="1" s="1"/>
  <c r="AK789" i="1"/>
  <c r="AF791" i="1"/>
  <c r="AG791" i="1" s="1"/>
  <c r="AK791" i="1"/>
  <c r="AF793" i="1"/>
  <c r="AG793" i="1" s="1"/>
  <c r="AK793" i="1"/>
  <c r="AF795" i="1"/>
  <c r="AG795" i="1" s="1"/>
  <c r="AK795" i="1"/>
  <c r="AF797" i="1"/>
  <c r="AG797" i="1" s="1"/>
  <c r="AK797" i="1"/>
  <c r="AM797" i="1" s="1"/>
  <c r="AF801" i="1"/>
  <c r="AG801" i="1" s="1"/>
  <c r="AK801" i="1"/>
  <c r="AF805" i="1"/>
  <c r="AG805" i="1" s="1"/>
  <c r="AK805" i="1"/>
  <c r="AF813" i="1"/>
  <c r="AG813" i="1" s="1"/>
  <c r="AK813" i="1"/>
  <c r="AM813" i="1" s="1"/>
  <c r="AF821" i="1"/>
  <c r="AG821" i="1" s="1"/>
  <c r="AK821" i="1"/>
  <c r="AM821" i="1" s="1"/>
  <c r="AF829" i="1"/>
  <c r="AG829" i="1" s="1"/>
  <c r="AK829" i="1"/>
  <c r="AF837" i="1"/>
  <c r="AG837" i="1" s="1"/>
  <c r="AK843" i="1"/>
  <c r="AL843" i="1" s="1"/>
  <c r="AK847" i="1"/>
  <c r="AL847" i="1" s="1"/>
  <c r="AK851" i="1"/>
  <c r="AM851" i="1" s="1"/>
  <c r="AK855" i="1"/>
  <c r="AM855" i="1" s="1"/>
  <c r="AK859" i="1"/>
  <c r="AL859" i="1" s="1"/>
  <c r="AK863" i="1"/>
  <c r="AL863" i="1" s="1"/>
  <c r="AK867" i="1"/>
  <c r="AL867" i="1" s="1"/>
  <c r="AK871" i="1"/>
  <c r="AM871" i="1" s="1"/>
  <c r="AK875" i="1"/>
  <c r="AL875" i="1" s="1"/>
  <c r="AK879" i="1"/>
  <c r="AM879" i="1" s="1"/>
  <c r="AU881" i="1"/>
  <c r="AU885" i="1"/>
  <c r="AU887" i="1"/>
  <c r="AF893" i="1"/>
  <c r="AG893" i="1" s="1"/>
  <c r="AK893" i="1"/>
  <c r="AF896" i="1"/>
  <c r="AG896" i="1" s="1"/>
  <c r="AC896" i="1"/>
  <c r="AU896" i="1" s="1"/>
  <c r="AF901" i="1"/>
  <c r="AG901" i="1" s="1"/>
  <c r="AK901" i="1"/>
  <c r="AF904" i="1"/>
  <c r="AG904" i="1" s="1"/>
  <c r="AC904" i="1"/>
  <c r="AU904" i="1" s="1"/>
  <c r="AF910" i="1"/>
  <c r="AG910" i="1" s="1"/>
  <c r="AC910" i="1"/>
  <c r="AU910" i="1" s="1"/>
  <c r="AF914" i="1"/>
  <c r="AG914" i="1" s="1"/>
  <c r="AC914" i="1"/>
  <c r="AU914" i="1" s="1"/>
  <c r="AF934" i="1"/>
  <c r="AG934" i="1" s="1"/>
  <c r="AC934" i="1"/>
  <c r="AU934" i="1" s="1"/>
  <c r="AC946" i="1"/>
  <c r="AU946" i="1" s="1"/>
  <c r="AK946" i="1"/>
  <c r="AL946" i="1" s="1"/>
  <c r="AC950" i="1"/>
  <c r="AU950" i="1" s="1"/>
  <c r="AK950" i="1"/>
  <c r="AL950" i="1" s="1"/>
  <c r="AC954" i="1"/>
  <c r="AU954" i="1" s="1"/>
  <c r="AK954" i="1"/>
  <c r="AL954" i="1" s="1"/>
  <c r="AM1031" i="1"/>
  <c r="AL1031" i="1"/>
  <c r="AM1047" i="1"/>
  <c r="AL1047" i="1"/>
  <c r="AM1063" i="1"/>
  <c r="AL1063" i="1"/>
  <c r="AM1096" i="1"/>
  <c r="AL1096" i="1"/>
  <c r="AF689" i="1"/>
  <c r="AG689" i="1" s="1"/>
  <c r="AF697" i="1"/>
  <c r="AG697" i="1" s="1"/>
  <c r="AF705" i="1"/>
  <c r="AG705" i="1" s="1"/>
  <c r="AL713" i="1"/>
  <c r="AU714" i="1"/>
  <c r="AC715" i="1"/>
  <c r="AU715" i="1" s="1"/>
  <c r="AC717" i="1"/>
  <c r="AU717" i="1" s="1"/>
  <c r="AC719" i="1"/>
  <c r="AU719" i="1" s="1"/>
  <c r="AC721" i="1"/>
  <c r="AU721" i="1" s="1"/>
  <c r="AC723" i="1"/>
  <c r="AU723" i="1" s="1"/>
  <c r="AC725" i="1"/>
  <c r="AU725" i="1" s="1"/>
  <c r="AC727" i="1"/>
  <c r="AU727" i="1" s="1"/>
  <c r="AC729" i="1"/>
  <c r="AU729" i="1" s="1"/>
  <c r="AC731" i="1"/>
  <c r="AU731" i="1" s="1"/>
  <c r="AC733" i="1"/>
  <c r="AU733" i="1" s="1"/>
  <c r="AU734" i="1"/>
  <c r="AC735" i="1"/>
  <c r="AU735" i="1" s="1"/>
  <c r="AC737" i="1"/>
  <c r="AU737" i="1" s="1"/>
  <c r="AC739" i="1"/>
  <c r="AU739" i="1" s="1"/>
  <c r="AU740" i="1"/>
  <c r="AC741" i="1"/>
  <c r="AU741" i="1" s="1"/>
  <c r="AC743" i="1"/>
  <c r="AU743" i="1" s="1"/>
  <c r="AC745" i="1"/>
  <c r="AU745" i="1" s="1"/>
  <c r="AC747" i="1"/>
  <c r="AU747" i="1" s="1"/>
  <c r="AC749" i="1"/>
  <c r="AU749" i="1" s="1"/>
  <c r="AC751" i="1"/>
  <c r="AU751" i="1" s="1"/>
  <c r="AC753" i="1"/>
  <c r="AU753" i="1" s="1"/>
  <c r="AC755" i="1"/>
  <c r="AU755" i="1" s="1"/>
  <c r="AC757" i="1"/>
  <c r="AU757" i="1" s="1"/>
  <c r="AC759" i="1"/>
  <c r="AU759" i="1" s="1"/>
  <c r="AC761" i="1"/>
  <c r="AU761" i="1" s="1"/>
  <c r="AC763" i="1"/>
  <c r="AU763" i="1" s="1"/>
  <c r="AC765" i="1"/>
  <c r="AU765" i="1" s="1"/>
  <c r="AC767" i="1"/>
  <c r="AU767" i="1" s="1"/>
  <c r="AC769" i="1"/>
  <c r="AU769" i="1" s="1"/>
  <c r="AC771" i="1"/>
  <c r="AU771" i="1" s="1"/>
  <c r="AC773" i="1"/>
  <c r="AU773" i="1" s="1"/>
  <c r="AC775" i="1"/>
  <c r="AU775" i="1" s="1"/>
  <c r="AC777" i="1"/>
  <c r="AU777" i="1" s="1"/>
  <c r="AC779" i="1"/>
  <c r="AU779" i="1" s="1"/>
  <c r="AC781" i="1"/>
  <c r="AU781" i="1" s="1"/>
  <c r="AC783" i="1"/>
  <c r="AU783" i="1" s="1"/>
  <c r="AC785" i="1"/>
  <c r="AU785" i="1" s="1"/>
  <c r="AC787" i="1"/>
  <c r="AU787" i="1" s="1"/>
  <c r="AC789" i="1"/>
  <c r="AU789" i="1" s="1"/>
  <c r="AC791" i="1"/>
  <c r="AU791" i="1" s="1"/>
  <c r="AU797" i="1"/>
  <c r="AU801" i="1"/>
  <c r="AK811" i="1"/>
  <c r="AM811" i="1" s="1"/>
  <c r="AK819" i="1"/>
  <c r="AM819" i="1" s="1"/>
  <c r="AK827" i="1"/>
  <c r="AM827" i="1" s="1"/>
  <c r="AK835" i="1"/>
  <c r="AM835" i="1" s="1"/>
  <c r="AF844" i="1"/>
  <c r="AG844" i="1" s="1"/>
  <c r="AF848" i="1"/>
  <c r="AG848" i="1" s="1"/>
  <c r="AF852" i="1"/>
  <c r="AG852" i="1" s="1"/>
  <c r="AF856" i="1"/>
  <c r="AG856" i="1" s="1"/>
  <c r="AF860" i="1"/>
  <c r="AG860" i="1" s="1"/>
  <c r="AF864" i="1"/>
  <c r="AG864" i="1" s="1"/>
  <c r="AF868" i="1"/>
  <c r="AG868" i="1" s="1"/>
  <c r="AF872" i="1"/>
  <c r="AG872" i="1" s="1"/>
  <c r="AF876" i="1"/>
  <c r="AG876" i="1" s="1"/>
  <c r="AF880" i="1"/>
  <c r="AG880" i="1" s="1"/>
  <c r="AF891" i="1"/>
  <c r="AG891" i="1" s="1"/>
  <c r="AK891" i="1"/>
  <c r="AC893" i="1"/>
  <c r="AU893" i="1" s="1"/>
  <c r="AF894" i="1"/>
  <c r="AG894" i="1" s="1"/>
  <c r="AC894" i="1"/>
  <c r="AU894" i="1" s="1"/>
  <c r="AF899" i="1"/>
  <c r="AG899" i="1" s="1"/>
  <c r="AK899" i="1"/>
  <c r="AC901" i="1"/>
  <c r="AU901" i="1" s="1"/>
  <c r="AF902" i="1"/>
  <c r="AG902" i="1" s="1"/>
  <c r="AC902" i="1"/>
  <c r="AU902" i="1" s="1"/>
  <c r="AF907" i="1"/>
  <c r="AG907" i="1" s="1"/>
  <c r="AK907" i="1"/>
  <c r="AU921" i="1"/>
  <c r="AM1043" i="1"/>
  <c r="AL1043" i="1"/>
  <c r="AM1059" i="1"/>
  <c r="AL1059" i="1"/>
  <c r="AM1075" i="1"/>
  <c r="AL1075" i="1"/>
  <c r="AK799" i="1"/>
  <c r="AM799" i="1" s="1"/>
  <c r="AK803" i="1"/>
  <c r="AM803" i="1" s="1"/>
  <c r="AU805" i="1"/>
  <c r="AK809" i="1"/>
  <c r="AK817" i="1"/>
  <c r="AM817" i="1" s="1"/>
  <c r="AK825" i="1"/>
  <c r="AK833" i="1"/>
  <c r="AM833" i="1" s="1"/>
  <c r="AK883" i="1"/>
  <c r="AK885" i="1"/>
  <c r="AK887" i="1"/>
  <c r="AK889" i="1"/>
  <c r="AF892" i="1"/>
  <c r="AG892" i="1" s="1"/>
  <c r="AC892" i="1"/>
  <c r="AU892" i="1" s="1"/>
  <c r="AK897" i="1"/>
  <c r="AF900" i="1"/>
  <c r="AG900" i="1" s="1"/>
  <c r="AC900" i="1"/>
  <c r="AU900" i="1" s="1"/>
  <c r="AK905" i="1"/>
  <c r="AF908" i="1"/>
  <c r="AG908" i="1" s="1"/>
  <c r="AC908" i="1"/>
  <c r="AU908" i="1" s="1"/>
  <c r="AF912" i="1"/>
  <c r="AG912" i="1" s="1"/>
  <c r="AC912" i="1"/>
  <c r="AU912" i="1" s="1"/>
  <c r="AU915" i="1"/>
  <c r="AU923" i="1"/>
  <c r="AF909" i="1"/>
  <c r="AG909" i="1" s="1"/>
  <c r="AK909" i="1"/>
  <c r="AF911" i="1"/>
  <c r="AG911" i="1" s="1"/>
  <c r="AK911" i="1"/>
  <c r="AF913" i="1"/>
  <c r="AG913" i="1" s="1"/>
  <c r="AK913" i="1"/>
  <c r="AF915" i="1"/>
  <c r="AG915" i="1" s="1"/>
  <c r="AK915" i="1"/>
  <c r="AM915" i="1" s="1"/>
  <c r="AF919" i="1"/>
  <c r="AG919" i="1" s="1"/>
  <c r="AK919" i="1"/>
  <c r="AM919" i="1" s="1"/>
  <c r="AF923" i="1"/>
  <c r="AG923" i="1" s="1"/>
  <c r="AK923" i="1"/>
  <c r="AM923" i="1" s="1"/>
  <c r="AF927" i="1"/>
  <c r="AG927" i="1" s="1"/>
  <c r="AK927" i="1"/>
  <c r="AM927" i="1" s="1"/>
  <c r="AC931" i="1"/>
  <c r="AU931" i="1" s="1"/>
  <c r="AM931" i="1"/>
  <c r="AF932" i="1"/>
  <c r="AG932" i="1" s="1"/>
  <c r="AK932" i="1"/>
  <c r="AC936" i="1"/>
  <c r="AU936" i="1" s="1"/>
  <c r="AC938" i="1"/>
  <c r="AU938" i="1" s="1"/>
  <c r="AC940" i="1"/>
  <c r="AU940" i="1" s="1"/>
  <c r="AC942" i="1"/>
  <c r="AU942" i="1" s="1"/>
  <c r="AK958" i="1"/>
  <c r="AL958" i="1" s="1"/>
  <c r="AK962" i="1"/>
  <c r="AM962" i="1" s="1"/>
  <c r="AK966" i="1"/>
  <c r="AK970" i="1"/>
  <c r="AL970" i="1" s="1"/>
  <c r="AK974" i="1"/>
  <c r="AL974" i="1" s="1"/>
  <c r="AK978" i="1"/>
  <c r="AM978" i="1" s="1"/>
  <c r="AK982" i="1"/>
  <c r="AK986" i="1"/>
  <c r="AL986" i="1" s="1"/>
  <c r="AK990" i="1"/>
  <c r="AM990" i="1" s="1"/>
  <c r="AK994" i="1"/>
  <c r="AL994" i="1" s="1"/>
  <c r="AK998" i="1"/>
  <c r="AM998" i="1" s="1"/>
  <c r="AK1002" i="1"/>
  <c r="AL1002" i="1" s="1"/>
  <c r="AK1008" i="1"/>
  <c r="AL1008" i="1" s="1"/>
  <c r="AK1023" i="1"/>
  <c r="AM1023" i="1" s="1"/>
  <c r="AL1038" i="1"/>
  <c r="AK1039" i="1"/>
  <c r="AK1041" i="1"/>
  <c r="AL1050" i="1"/>
  <c r="AK1051" i="1"/>
  <c r="AK1053" i="1"/>
  <c r="AU1055" i="1"/>
  <c r="AL1070" i="1"/>
  <c r="AK1071" i="1"/>
  <c r="AF1073" i="1"/>
  <c r="AG1073" i="1" s="1"/>
  <c r="AC1073" i="1"/>
  <c r="AU1073" i="1" s="1"/>
  <c r="AF1098" i="1"/>
  <c r="AG1098" i="1" s="1"/>
  <c r="AC1098" i="1"/>
  <c r="AU1098" i="1" s="1"/>
  <c r="AF1102" i="1"/>
  <c r="AG1102" i="1" s="1"/>
  <c r="AC1102" i="1"/>
  <c r="AU1102" i="1" s="1"/>
  <c r="AF1106" i="1"/>
  <c r="AG1106" i="1" s="1"/>
  <c r="AC1106" i="1"/>
  <c r="AU1106" i="1" s="1"/>
  <c r="AF1110" i="1"/>
  <c r="AG1110" i="1" s="1"/>
  <c r="AC1110" i="1"/>
  <c r="AU1110" i="1" s="1"/>
  <c r="AF1114" i="1"/>
  <c r="AG1114" i="1" s="1"/>
  <c r="AC1114" i="1"/>
  <c r="AU1114" i="1" s="1"/>
  <c r="AF1120" i="1"/>
  <c r="AG1120" i="1" s="1"/>
  <c r="AC1120" i="1"/>
  <c r="AU1120" i="1" s="1"/>
  <c r="AM1122" i="1"/>
  <c r="AL1122" i="1"/>
  <c r="AF1128" i="1"/>
  <c r="AG1128" i="1" s="1"/>
  <c r="AC1128" i="1"/>
  <c r="AU1128" i="1" s="1"/>
  <c r="AM1130" i="1"/>
  <c r="AL1130" i="1"/>
  <c r="AF1136" i="1"/>
  <c r="AG1136" i="1" s="1"/>
  <c r="AC1136" i="1"/>
  <c r="AU1136" i="1" s="1"/>
  <c r="AM1138" i="1"/>
  <c r="AL1138" i="1"/>
  <c r="AF1144" i="1"/>
  <c r="AG1144" i="1" s="1"/>
  <c r="AC1144" i="1"/>
  <c r="AU1144" i="1" s="1"/>
  <c r="AM1146" i="1"/>
  <c r="AL1146" i="1"/>
  <c r="AF1152" i="1"/>
  <c r="AG1152" i="1" s="1"/>
  <c r="AC1152" i="1"/>
  <c r="AU1152" i="1" s="1"/>
  <c r="AM1154" i="1"/>
  <c r="AL1154" i="1"/>
  <c r="AM1225" i="1"/>
  <c r="AL1225" i="1"/>
  <c r="AL1016" i="1"/>
  <c r="AU1023" i="1"/>
  <c r="AC1028" i="1"/>
  <c r="AU1028" i="1" s="1"/>
  <c r="AU1029" i="1"/>
  <c r="AF1033" i="1"/>
  <c r="AG1033" i="1" s="1"/>
  <c r="AK1033" i="1"/>
  <c r="AC1038" i="1"/>
  <c r="AU1038" i="1" s="1"/>
  <c r="AC1041" i="1"/>
  <c r="AU1041" i="1" s="1"/>
  <c r="AF1045" i="1"/>
  <c r="AG1045" i="1" s="1"/>
  <c r="AK1045" i="1"/>
  <c r="AC1048" i="1"/>
  <c r="AU1048" i="1" s="1"/>
  <c r="AC1050" i="1"/>
  <c r="AU1050" i="1" s="1"/>
  <c r="AC1053" i="1"/>
  <c r="AU1053" i="1" s="1"/>
  <c r="AC1060" i="1"/>
  <c r="AU1060" i="1" s="1"/>
  <c r="AU1061" i="1"/>
  <c r="AL1062" i="1"/>
  <c r="AF1065" i="1"/>
  <c r="AG1065" i="1" s="1"/>
  <c r="AK1065" i="1"/>
  <c r="AC1070" i="1"/>
  <c r="AU1070" i="1" s="1"/>
  <c r="AK1079" i="1"/>
  <c r="AF1083" i="1"/>
  <c r="AG1083" i="1" s="1"/>
  <c r="AC1084" i="1"/>
  <c r="AU1084" i="1" s="1"/>
  <c r="AC1085" i="1"/>
  <c r="AU1085" i="1" s="1"/>
  <c r="AC1088" i="1"/>
  <c r="AU1088" i="1" s="1"/>
  <c r="AC1089" i="1"/>
  <c r="AU1089" i="1" s="1"/>
  <c r="AK1119" i="1"/>
  <c r="AC1119" i="1"/>
  <c r="AU1119" i="1" s="1"/>
  <c r="AF1122" i="1"/>
  <c r="AG1122" i="1" s="1"/>
  <c r="AC1122" i="1"/>
  <c r="AU1122" i="1" s="1"/>
  <c r="AL1126" i="1"/>
  <c r="AK1127" i="1"/>
  <c r="AC1127" i="1"/>
  <c r="AU1127" i="1" s="1"/>
  <c r="AF1130" i="1"/>
  <c r="AG1130" i="1" s="1"/>
  <c r="AC1130" i="1"/>
  <c r="AU1130" i="1" s="1"/>
  <c r="AK1135" i="1"/>
  <c r="AC1135" i="1"/>
  <c r="AU1135" i="1" s="1"/>
  <c r="AF1138" i="1"/>
  <c r="AG1138" i="1" s="1"/>
  <c r="AC1138" i="1"/>
  <c r="AU1138" i="1" s="1"/>
  <c r="AL1142" i="1"/>
  <c r="AK1143" i="1"/>
  <c r="AC1143" i="1"/>
  <c r="AU1143" i="1" s="1"/>
  <c r="AF1146" i="1"/>
  <c r="AG1146" i="1" s="1"/>
  <c r="AC1146" i="1"/>
  <c r="AU1146" i="1" s="1"/>
  <c r="AK1151" i="1"/>
  <c r="AC1151" i="1"/>
  <c r="AU1151" i="1" s="1"/>
  <c r="AF1154" i="1"/>
  <c r="AG1154" i="1" s="1"/>
  <c r="AC1154" i="1"/>
  <c r="AU1154" i="1" s="1"/>
  <c r="AL1158" i="1"/>
  <c r="AK1159" i="1"/>
  <c r="AL1159" i="1" s="1"/>
  <c r="AC1159" i="1"/>
  <c r="AU1159" i="1" s="1"/>
  <c r="AK1163" i="1"/>
  <c r="AL1163" i="1" s="1"/>
  <c r="AC1163" i="1"/>
  <c r="AU1163" i="1" s="1"/>
  <c r="AK1167" i="1"/>
  <c r="AM1167" i="1" s="1"/>
  <c r="AC1167" i="1"/>
  <c r="AU1167" i="1" s="1"/>
  <c r="AK1171" i="1"/>
  <c r="AL1171" i="1" s="1"/>
  <c r="AC1171" i="1"/>
  <c r="AU1171" i="1" s="1"/>
  <c r="AK1198" i="1"/>
  <c r="AM1198" i="1" s="1"/>
  <c r="AM1199" i="1"/>
  <c r="AL1199" i="1"/>
  <c r="AK1216" i="1"/>
  <c r="AC1216" i="1"/>
  <c r="AU1216" i="1" s="1"/>
  <c r="AU891" i="1"/>
  <c r="AU897" i="1"/>
  <c r="AU899" i="1"/>
  <c r="AU907" i="1"/>
  <c r="AU909" i="1"/>
  <c r="AU911" i="1"/>
  <c r="AU913" i="1"/>
  <c r="AF917" i="1"/>
  <c r="AG917" i="1" s="1"/>
  <c r="AK917" i="1"/>
  <c r="AM917" i="1" s="1"/>
  <c r="AF918" i="1"/>
  <c r="AG918" i="1" s="1"/>
  <c r="AF921" i="1"/>
  <c r="AG921" i="1" s="1"/>
  <c r="AK921" i="1"/>
  <c r="AM921" i="1" s="1"/>
  <c r="AF922" i="1"/>
  <c r="AG922" i="1" s="1"/>
  <c r="AF925" i="1"/>
  <c r="AG925" i="1" s="1"/>
  <c r="AK925" i="1"/>
  <c r="AM925" i="1" s="1"/>
  <c r="AF926" i="1"/>
  <c r="AG926" i="1" s="1"/>
  <c r="AF929" i="1"/>
  <c r="AG929" i="1" s="1"/>
  <c r="AK929" i="1"/>
  <c r="AM929" i="1" s="1"/>
  <c r="AF930" i="1"/>
  <c r="AG930" i="1" s="1"/>
  <c r="AK930" i="1"/>
  <c r="AF944" i="1"/>
  <c r="AG944" i="1" s="1"/>
  <c r="AK944" i="1"/>
  <c r="AM944" i="1" s="1"/>
  <c r="AK948" i="1"/>
  <c r="AM948" i="1" s="1"/>
  <c r="AK952" i="1"/>
  <c r="AL952" i="1" s="1"/>
  <c r="AK956" i="1"/>
  <c r="AL956" i="1" s="1"/>
  <c r="AK960" i="1"/>
  <c r="AL960" i="1" s="1"/>
  <c r="AK964" i="1"/>
  <c r="AL964" i="1" s="1"/>
  <c r="AK968" i="1"/>
  <c r="AL968" i="1" s="1"/>
  <c r="AK972" i="1"/>
  <c r="AL972" i="1" s="1"/>
  <c r="AK976" i="1"/>
  <c r="AL976" i="1" s="1"/>
  <c r="AK980" i="1"/>
  <c r="AL980" i="1" s="1"/>
  <c r="AK984" i="1"/>
  <c r="AM984" i="1" s="1"/>
  <c r="AU1005" i="1"/>
  <c r="AK1015" i="1"/>
  <c r="AM1015" i="1" s="1"/>
  <c r="AK1021" i="1"/>
  <c r="AM1021" i="1" s="1"/>
  <c r="AL1034" i="1"/>
  <c r="AK1035" i="1"/>
  <c r="AK1037" i="1"/>
  <c r="AU1039" i="1"/>
  <c r="AL1054" i="1"/>
  <c r="AK1055" i="1"/>
  <c r="AK1057" i="1"/>
  <c r="AL1066" i="1"/>
  <c r="AK1067" i="1"/>
  <c r="AK1069" i="1"/>
  <c r="AU1071" i="1"/>
  <c r="AF1075" i="1"/>
  <c r="AG1075" i="1" s="1"/>
  <c r="AC1075" i="1"/>
  <c r="AU1075" i="1" s="1"/>
  <c r="AU1077" i="1"/>
  <c r="AK1081" i="1"/>
  <c r="AF1087" i="1"/>
  <c r="AG1087" i="1" s="1"/>
  <c r="AC1087" i="1"/>
  <c r="AU1087" i="1" s="1"/>
  <c r="AL1095" i="1"/>
  <c r="AL1100" i="1"/>
  <c r="AL1108" i="1"/>
  <c r="AL1116" i="1"/>
  <c r="AM1117" i="1"/>
  <c r="AL1117" i="1"/>
  <c r="AF1176" i="1"/>
  <c r="AG1176" i="1" s="1"/>
  <c r="AC1176" i="1"/>
  <c r="AU1176" i="1" s="1"/>
  <c r="AF1215" i="1"/>
  <c r="AG1215" i="1" s="1"/>
  <c r="AC1215" i="1"/>
  <c r="AU1215" i="1" s="1"/>
  <c r="AF1223" i="1"/>
  <c r="AG1223" i="1" s="1"/>
  <c r="AC1223" i="1"/>
  <c r="AU1223" i="1" s="1"/>
  <c r="AK936" i="1"/>
  <c r="AM936" i="1" s="1"/>
  <c r="AK938" i="1"/>
  <c r="AM938" i="1" s="1"/>
  <c r="AK940" i="1"/>
  <c r="AM940" i="1" s="1"/>
  <c r="AK942" i="1"/>
  <c r="AF945" i="1"/>
  <c r="AG945" i="1" s="1"/>
  <c r="AF949" i="1"/>
  <c r="AG949" i="1" s="1"/>
  <c r="AF953" i="1"/>
  <c r="AG953" i="1" s="1"/>
  <c r="AF957" i="1"/>
  <c r="AG957" i="1" s="1"/>
  <c r="AF961" i="1"/>
  <c r="AG961" i="1" s="1"/>
  <c r="AF965" i="1"/>
  <c r="AG965" i="1" s="1"/>
  <c r="AF969" i="1"/>
  <c r="AG969" i="1" s="1"/>
  <c r="AF973" i="1"/>
  <c r="AG973" i="1" s="1"/>
  <c r="AF977" i="1"/>
  <c r="AG977" i="1" s="1"/>
  <c r="AF981" i="1"/>
  <c r="AG981" i="1" s="1"/>
  <c r="AF985" i="1"/>
  <c r="AG985" i="1" s="1"/>
  <c r="AF989" i="1"/>
  <c r="AG989" i="1" s="1"/>
  <c r="AF993" i="1"/>
  <c r="AG993" i="1" s="1"/>
  <c r="AF997" i="1"/>
  <c r="AG997" i="1" s="1"/>
  <c r="AF1001" i="1"/>
  <c r="AG1001" i="1" s="1"/>
  <c r="AK1006" i="1"/>
  <c r="AL1006" i="1" s="1"/>
  <c r="AU1007" i="1"/>
  <c r="AU1015" i="1"/>
  <c r="AU1021" i="1"/>
  <c r="AL1024" i="1"/>
  <c r="AL1026" i="1"/>
  <c r="AF1029" i="1"/>
  <c r="AG1029" i="1" s="1"/>
  <c r="AK1029" i="1"/>
  <c r="AC1032" i="1"/>
  <c r="AU1032" i="1" s="1"/>
  <c r="AC1034" i="1"/>
  <c r="AU1034" i="1" s="1"/>
  <c r="AC1037" i="1"/>
  <c r="AU1037" i="1" s="1"/>
  <c r="AC1044" i="1"/>
  <c r="AU1044" i="1" s="1"/>
  <c r="AU1045" i="1"/>
  <c r="AL1046" i="1"/>
  <c r="AF1049" i="1"/>
  <c r="AG1049" i="1" s="1"/>
  <c r="AK1049" i="1"/>
  <c r="AC1054" i="1"/>
  <c r="AU1054" i="1" s="1"/>
  <c r="AC1057" i="1"/>
  <c r="AU1057" i="1" s="1"/>
  <c r="AF1061" i="1"/>
  <c r="AG1061" i="1" s="1"/>
  <c r="AK1061" i="1"/>
  <c r="AC1064" i="1"/>
  <c r="AU1064" i="1" s="1"/>
  <c r="AC1066" i="1"/>
  <c r="AU1066" i="1" s="1"/>
  <c r="AC1069" i="1"/>
  <c r="AU1069" i="1" s="1"/>
  <c r="AK1073" i="1"/>
  <c r="AC1078" i="1"/>
  <c r="AU1078" i="1" s="1"/>
  <c r="AC1080" i="1"/>
  <c r="AU1080" i="1" s="1"/>
  <c r="AC1081" i="1"/>
  <c r="AU1081" i="1" s="1"/>
  <c r="AK1082" i="1"/>
  <c r="AM1082" i="1" s="1"/>
  <c r="AC1082" i="1"/>
  <c r="AU1082" i="1" s="1"/>
  <c r="AU1094" i="1"/>
  <c r="AC1095" i="1"/>
  <c r="AU1095" i="1" s="1"/>
  <c r="AK1098" i="1"/>
  <c r="AK1099" i="1"/>
  <c r="AC1099" i="1"/>
  <c r="AU1099" i="1" s="1"/>
  <c r="AK1102" i="1"/>
  <c r="AM1102" i="1" s="1"/>
  <c r="AK1103" i="1"/>
  <c r="AC1103" i="1"/>
  <c r="AU1103" i="1" s="1"/>
  <c r="AK1106" i="1"/>
  <c r="AM1106" i="1" s="1"/>
  <c r="AK1107" i="1"/>
  <c r="AC1107" i="1"/>
  <c r="AU1107" i="1" s="1"/>
  <c r="AK1110" i="1"/>
  <c r="AM1110" i="1" s="1"/>
  <c r="AK1111" i="1"/>
  <c r="AC1111" i="1"/>
  <c r="AU1111" i="1" s="1"/>
  <c r="AK1114" i="1"/>
  <c r="AM1114" i="1" s="1"/>
  <c r="AK1115" i="1"/>
  <c r="AC1115" i="1"/>
  <c r="AU1115" i="1" s="1"/>
  <c r="AC1117" i="1"/>
  <c r="AU1117" i="1" s="1"/>
  <c r="AK1120" i="1"/>
  <c r="AM1124" i="1"/>
  <c r="AL1124" i="1"/>
  <c r="AK1128" i="1"/>
  <c r="AK1136" i="1"/>
  <c r="AM1140" i="1"/>
  <c r="AL1140" i="1"/>
  <c r="AK1144" i="1"/>
  <c r="AM1148" i="1"/>
  <c r="AL1148" i="1"/>
  <c r="AK1152" i="1"/>
  <c r="AM1156" i="1"/>
  <c r="AL1156" i="1"/>
  <c r="AC1180" i="1"/>
  <c r="AU1180" i="1" s="1"/>
  <c r="AK1180" i="1"/>
  <c r="AM1180" i="1" s="1"/>
  <c r="AK1217" i="1"/>
  <c r="AF1230" i="1"/>
  <c r="AG1230" i="1" s="1"/>
  <c r="AC1230" i="1"/>
  <c r="AU1230" i="1" s="1"/>
  <c r="AU1240" i="1"/>
  <c r="AU1248" i="1"/>
  <c r="AU1254" i="1"/>
  <c r="AK1255" i="1"/>
  <c r="AF1258" i="1"/>
  <c r="AG1258" i="1" s="1"/>
  <c r="AC1258" i="1"/>
  <c r="AU1258" i="1" s="1"/>
  <c r="AU1263" i="1"/>
  <c r="AF1264" i="1"/>
  <c r="AG1264" i="1" s="1"/>
  <c r="AC1264" i="1"/>
  <c r="AU1264" i="1" s="1"/>
  <c r="AK1269" i="1"/>
  <c r="AU1279" i="1"/>
  <c r="AM1293" i="1"/>
  <c r="AL1293" i="1"/>
  <c r="AM1301" i="1"/>
  <c r="AL1301" i="1"/>
  <c r="AM1309" i="1"/>
  <c r="AL1309" i="1"/>
  <c r="AF1396" i="1"/>
  <c r="AG1396" i="1" s="1"/>
  <c r="AC1396" i="1"/>
  <c r="AU1396" i="1" s="1"/>
  <c r="AU1160" i="1"/>
  <c r="AF1162" i="1"/>
  <c r="AG1162" i="1" s="1"/>
  <c r="AK1162" i="1"/>
  <c r="AF1166" i="1"/>
  <c r="AG1166" i="1" s="1"/>
  <c r="AK1166" i="1"/>
  <c r="AU1168" i="1"/>
  <c r="AF1170" i="1"/>
  <c r="AG1170" i="1" s="1"/>
  <c r="AK1170" i="1"/>
  <c r="AF1174" i="1"/>
  <c r="AG1174" i="1" s="1"/>
  <c r="AK1174" i="1"/>
  <c r="AM1174" i="1" s="1"/>
  <c r="AK1192" i="1"/>
  <c r="AM1192" i="1" s="1"/>
  <c r="AU1198" i="1"/>
  <c r="AK1202" i="1"/>
  <c r="AM1202" i="1" s="1"/>
  <c r="AK1204" i="1"/>
  <c r="AM1204" i="1" s="1"/>
  <c r="AK1211" i="1"/>
  <c r="AM1211" i="1" s="1"/>
  <c r="AL1212" i="1"/>
  <c r="AK1213" i="1"/>
  <c r="AL1220" i="1"/>
  <c r="AK1221" i="1"/>
  <c r="AF1227" i="1"/>
  <c r="AG1227" i="1" s="1"/>
  <c r="AK1227" i="1"/>
  <c r="AM1227" i="1" s="1"/>
  <c r="AK1231" i="1"/>
  <c r="AK1233" i="1"/>
  <c r="AC1242" i="1"/>
  <c r="AU1242" i="1" s="1"/>
  <c r="AC1244" i="1"/>
  <c r="AU1244" i="1" s="1"/>
  <c r="AC1250" i="1"/>
  <c r="AU1250" i="1" s="1"/>
  <c r="AC1252" i="1"/>
  <c r="AU1252" i="1" s="1"/>
  <c r="AF1261" i="1"/>
  <c r="AG1261" i="1" s="1"/>
  <c r="AK1261" i="1"/>
  <c r="AC1262" i="1"/>
  <c r="AU1262" i="1" s="1"/>
  <c r="AF1267" i="1"/>
  <c r="AG1267" i="1" s="1"/>
  <c r="AK1267" i="1"/>
  <c r="AC1269" i="1"/>
  <c r="AU1269" i="1" s="1"/>
  <c r="AF1272" i="1"/>
  <c r="AG1272" i="1" s="1"/>
  <c r="AC1272" i="1"/>
  <c r="AU1272" i="1" s="1"/>
  <c r="AF1285" i="1"/>
  <c r="AG1285" i="1" s="1"/>
  <c r="AC1285" i="1"/>
  <c r="AU1285" i="1" s="1"/>
  <c r="AK1395" i="1"/>
  <c r="AC1395" i="1"/>
  <c r="AU1395" i="1" s="1"/>
  <c r="AF1400" i="1"/>
  <c r="AG1400" i="1" s="1"/>
  <c r="AC1400" i="1"/>
  <c r="AU1400" i="1" s="1"/>
  <c r="AK1400" i="1"/>
  <c r="AK1414" i="1"/>
  <c r="AC1414" i="1"/>
  <c r="AU1414" i="1" s="1"/>
  <c r="AF1077" i="1"/>
  <c r="AG1077" i="1" s="1"/>
  <c r="AK1077" i="1"/>
  <c r="AF1091" i="1"/>
  <c r="AG1091" i="1" s="1"/>
  <c r="AF1094" i="1"/>
  <c r="AG1094" i="1" s="1"/>
  <c r="AK1094" i="1"/>
  <c r="AL1094" i="1" s="1"/>
  <c r="AC1121" i="1"/>
  <c r="AU1121" i="1" s="1"/>
  <c r="AC1129" i="1"/>
  <c r="AU1129" i="1" s="1"/>
  <c r="AU1131" i="1"/>
  <c r="AC1137" i="1"/>
  <c r="AU1137" i="1" s="1"/>
  <c r="AU1139" i="1"/>
  <c r="AC1145" i="1"/>
  <c r="AU1145" i="1" s="1"/>
  <c r="AC1153" i="1"/>
  <c r="AU1153" i="1" s="1"/>
  <c r="AC1162" i="1"/>
  <c r="AU1162" i="1" s="1"/>
  <c r="AC1166" i="1"/>
  <c r="AU1166" i="1" s="1"/>
  <c r="AC1170" i="1"/>
  <c r="AU1170" i="1" s="1"/>
  <c r="AC1174" i="1"/>
  <c r="AU1174" i="1" s="1"/>
  <c r="AK1178" i="1"/>
  <c r="AK1186" i="1"/>
  <c r="AM1186" i="1" s="1"/>
  <c r="AU1192" i="1"/>
  <c r="AL1195" i="1"/>
  <c r="AU1202" i="1"/>
  <c r="AU1204" i="1"/>
  <c r="AL1207" i="1"/>
  <c r="AU1211" i="1"/>
  <c r="AC1212" i="1"/>
  <c r="AU1212" i="1" s="1"/>
  <c r="AU1217" i="1"/>
  <c r="AC1220" i="1"/>
  <c r="AU1220" i="1" s="1"/>
  <c r="AF1222" i="1"/>
  <c r="AG1222" i="1" s="1"/>
  <c r="AL1224" i="1"/>
  <c r="AC1227" i="1"/>
  <c r="AU1227" i="1" s="1"/>
  <c r="AU1232" i="1"/>
  <c r="AF1235" i="1"/>
  <c r="AG1235" i="1" s="1"/>
  <c r="AK1235" i="1"/>
  <c r="AF1237" i="1"/>
  <c r="AG1237" i="1" s="1"/>
  <c r="AK1237" i="1"/>
  <c r="AF1259" i="1"/>
  <c r="AG1259" i="1" s="1"/>
  <c r="AK1259" i="1"/>
  <c r="AC1261" i="1"/>
  <c r="AU1261" i="1" s="1"/>
  <c r="AF1265" i="1"/>
  <c r="AG1265" i="1" s="1"/>
  <c r="AK1265" i="1"/>
  <c r="AC1267" i="1"/>
  <c r="AU1267" i="1" s="1"/>
  <c r="AF1268" i="1"/>
  <c r="AG1268" i="1" s="1"/>
  <c r="AC1268" i="1"/>
  <c r="AU1268" i="1" s="1"/>
  <c r="AF1277" i="1"/>
  <c r="AG1277" i="1" s="1"/>
  <c r="AC1277" i="1"/>
  <c r="AU1277" i="1" s="1"/>
  <c r="AU1280" i="1"/>
  <c r="AK1381" i="1"/>
  <c r="AC1381" i="1"/>
  <c r="AU1381" i="1" s="1"/>
  <c r="AM1384" i="1"/>
  <c r="AL1384" i="1"/>
  <c r="AM1402" i="1"/>
  <c r="AL1402" i="1"/>
  <c r="AL1125" i="1"/>
  <c r="AL1133" i="1"/>
  <c r="AL1149" i="1"/>
  <c r="AL1157" i="1"/>
  <c r="AK1160" i="1"/>
  <c r="AK1164" i="1"/>
  <c r="AK1168" i="1"/>
  <c r="AK1172" i="1"/>
  <c r="AU1213" i="1"/>
  <c r="AK1219" i="1"/>
  <c r="AL1219" i="1" s="1"/>
  <c r="AU1221" i="1"/>
  <c r="AF1226" i="1"/>
  <c r="AG1226" i="1" s="1"/>
  <c r="AL1228" i="1"/>
  <c r="AK1229" i="1"/>
  <c r="AU1231" i="1"/>
  <c r="AU1233" i="1"/>
  <c r="AU1238" i="1"/>
  <c r="AK1243" i="1"/>
  <c r="AU1246" i="1"/>
  <c r="AK1251" i="1"/>
  <c r="AK1253" i="1"/>
  <c r="AF1260" i="1"/>
  <c r="AG1260" i="1" s="1"/>
  <c r="AC1260" i="1"/>
  <c r="AU1260" i="1" s="1"/>
  <c r="AF1266" i="1"/>
  <c r="AG1266" i="1" s="1"/>
  <c r="AC1266" i="1"/>
  <c r="AU1266" i="1" s="1"/>
  <c r="AK1273" i="1"/>
  <c r="AK1279" i="1"/>
  <c r="AL1279" i="1" s="1"/>
  <c r="AM1287" i="1"/>
  <c r="AL1287" i="1"/>
  <c r="AC1331" i="1"/>
  <c r="AU1331" i="1" s="1"/>
  <c r="AK1331" i="1"/>
  <c r="AL1331" i="1" s="1"/>
  <c r="AF1372" i="1"/>
  <c r="AG1372" i="1" s="1"/>
  <c r="AC1372" i="1"/>
  <c r="AU1372" i="1" s="1"/>
  <c r="AK1372" i="1"/>
  <c r="AM1372" i="1" s="1"/>
  <c r="AK1396" i="1"/>
  <c r="AF1402" i="1"/>
  <c r="AG1402" i="1" s="1"/>
  <c r="AC1402" i="1"/>
  <c r="AU1402" i="1" s="1"/>
  <c r="AK1406" i="1"/>
  <c r="AC1406" i="1"/>
  <c r="AU1406" i="1" s="1"/>
  <c r="AK1422" i="1"/>
  <c r="AC1422" i="1"/>
  <c r="AU1422" i="1" s="1"/>
  <c r="AF1245" i="1"/>
  <c r="AG1245" i="1" s="1"/>
  <c r="AK1245" i="1"/>
  <c r="AU1255" i="1"/>
  <c r="AF1263" i="1"/>
  <c r="AG1263" i="1" s="1"/>
  <c r="AK1263" i="1"/>
  <c r="AU1265" i="1"/>
  <c r="AF1271" i="1"/>
  <c r="AG1271" i="1" s="1"/>
  <c r="AK1271" i="1"/>
  <c r="AF1275" i="1"/>
  <c r="AG1275" i="1" s="1"/>
  <c r="AK1275" i="1"/>
  <c r="AL1275" i="1" s="1"/>
  <c r="AF1283" i="1"/>
  <c r="AG1283" i="1" s="1"/>
  <c r="AK1283" i="1"/>
  <c r="AL1283" i="1" s="1"/>
  <c r="AL1286" i="1"/>
  <c r="AM1288" i="1"/>
  <c r="AF1289" i="1"/>
  <c r="AG1289" i="1" s="1"/>
  <c r="AK1289" i="1"/>
  <c r="AF1297" i="1"/>
  <c r="AG1297" i="1" s="1"/>
  <c r="AK1297" i="1"/>
  <c r="AF1303" i="1"/>
  <c r="AG1303" i="1" s="1"/>
  <c r="AK1303" i="1"/>
  <c r="AF1305" i="1"/>
  <c r="AG1305" i="1" s="1"/>
  <c r="AK1305" i="1"/>
  <c r="AF1311" i="1"/>
  <c r="AG1311" i="1" s="1"/>
  <c r="AK1311" i="1"/>
  <c r="AF1313" i="1"/>
  <c r="AG1313" i="1" s="1"/>
  <c r="AK1313" i="1"/>
  <c r="AF1315" i="1"/>
  <c r="AG1315" i="1" s="1"/>
  <c r="AK1315" i="1"/>
  <c r="AF1317" i="1"/>
  <c r="AG1317" i="1" s="1"/>
  <c r="AK1317" i="1"/>
  <c r="AF1319" i="1"/>
  <c r="AG1319" i="1" s="1"/>
  <c r="AK1319" i="1"/>
  <c r="AF1321" i="1"/>
  <c r="AG1321" i="1" s="1"/>
  <c r="AK1321" i="1"/>
  <c r="AF1323" i="1"/>
  <c r="AG1323" i="1" s="1"/>
  <c r="AK1323" i="1"/>
  <c r="AK1327" i="1"/>
  <c r="AL1327" i="1" s="1"/>
  <c r="AU1328" i="1"/>
  <c r="AU1336" i="1"/>
  <c r="AK1364" i="1"/>
  <c r="AM1364" i="1" s="1"/>
  <c r="AL1365" i="1"/>
  <c r="AU1380" i="1"/>
  <c r="AK1389" i="1"/>
  <c r="AC1389" i="1"/>
  <c r="AU1389" i="1" s="1"/>
  <c r="AK1393" i="1"/>
  <c r="AC1393" i="1"/>
  <c r="AK1399" i="1"/>
  <c r="AC1399" i="1"/>
  <c r="AU1399" i="1" s="1"/>
  <c r="AL1410" i="1"/>
  <c r="AL1418" i="1"/>
  <c r="AL1419" i="1"/>
  <c r="AL1426" i="1"/>
  <c r="AK1427" i="1"/>
  <c r="AM1429" i="1"/>
  <c r="AL1429" i="1"/>
  <c r="AU1274" i="1"/>
  <c r="AK1281" i="1"/>
  <c r="AU1292" i="1"/>
  <c r="AU1300" i="1"/>
  <c r="AU1308" i="1"/>
  <c r="AU1316" i="1"/>
  <c r="AU1318" i="1"/>
  <c r="AU1320" i="1"/>
  <c r="AU1323" i="1"/>
  <c r="AK1329" i="1"/>
  <c r="AU1330" i="1"/>
  <c r="AK1337" i="1"/>
  <c r="AL1337" i="1" s="1"/>
  <c r="AU1338" i="1"/>
  <c r="AU1340" i="1"/>
  <c r="AU1342" i="1"/>
  <c r="AU1344" i="1"/>
  <c r="AK1390" i="1"/>
  <c r="AC1410" i="1"/>
  <c r="AU1410" i="1" s="1"/>
  <c r="AC1418" i="1"/>
  <c r="AU1418" i="1" s="1"/>
  <c r="AC1426" i="1"/>
  <c r="AU1426" i="1" s="1"/>
  <c r="AC1322" i="1"/>
  <c r="AU1322" i="1" s="1"/>
  <c r="AF1325" i="1"/>
  <c r="AG1325" i="1" s="1"/>
  <c r="AK1325" i="1"/>
  <c r="AL1325" i="1" s="1"/>
  <c r="AK1355" i="1"/>
  <c r="AC1355" i="1"/>
  <c r="AU1355" i="1" s="1"/>
  <c r="AM1357" i="1"/>
  <c r="AF1358" i="1"/>
  <c r="AG1358" i="1" s="1"/>
  <c r="AK1358" i="1"/>
  <c r="AM1358" i="1" s="1"/>
  <c r="AM1378" i="1"/>
  <c r="AL1378" i="1"/>
  <c r="AM1407" i="1"/>
  <c r="AL1407" i="1"/>
  <c r="AM1423" i="1"/>
  <c r="AL1423" i="1"/>
  <c r="AU1346" i="1"/>
  <c r="AU1348" i="1"/>
  <c r="AU1350" i="1"/>
  <c r="AU1352" i="1"/>
  <c r="AF1354" i="1"/>
  <c r="AG1354" i="1" s="1"/>
  <c r="AK1354" i="1"/>
  <c r="AF1356" i="1"/>
  <c r="AG1356" i="1" s="1"/>
  <c r="AK1356" i="1"/>
  <c r="AF1360" i="1"/>
  <c r="AG1360" i="1" s="1"/>
  <c r="AK1360" i="1"/>
  <c r="AL1360" i="1" s="1"/>
  <c r="AF1368" i="1"/>
  <c r="AG1368" i="1" s="1"/>
  <c r="AK1368" i="1"/>
  <c r="AM1368" i="1" s="1"/>
  <c r="AL1373" i="1"/>
  <c r="AF1376" i="1"/>
  <c r="AG1376" i="1" s="1"/>
  <c r="AK1376" i="1"/>
  <c r="AM1376" i="1" s="1"/>
  <c r="AL1379" i="1"/>
  <c r="AL1383" i="1"/>
  <c r="AF1392" i="1"/>
  <c r="AG1392" i="1" s="1"/>
  <c r="AK1392" i="1"/>
  <c r="AF1394" i="1"/>
  <c r="AG1394" i="1" s="1"/>
  <c r="AK1394" i="1"/>
  <c r="AM1404" i="1"/>
  <c r="AF1405" i="1"/>
  <c r="AG1405" i="1" s="1"/>
  <c r="AK1405" i="1"/>
  <c r="AF1409" i="1"/>
  <c r="AG1409" i="1" s="1"/>
  <c r="AK1409" i="1"/>
  <c r="AM1412" i="1"/>
  <c r="AF1413" i="1"/>
  <c r="AG1413" i="1" s="1"/>
  <c r="AK1413" i="1"/>
  <c r="AF1417" i="1"/>
  <c r="AG1417" i="1" s="1"/>
  <c r="AK1417" i="1"/>
  <c r="AM1420" i="1"/>
  <c r="AF1421" i="1"/>
  <c r="AG1421" i="1" s="1"/>
  <c r="AK1421" i="1"/>
  <c r="AF1425" i="1"/>
  <c r="AG1425" i="1" s="1"/>
  <c r="AK1425" i="1"/>
  <c r="AL1428" i="1"/>
  <c r="AM1430" i="1"/>
  <c r="AU1368" i="1"/>
  <c r="AK1380" i="1"/>
  <c r="AL1385" i="1"/>
  <c r="AK1386" i="1"/>
  <c r="AK1388" i="1"/>
  <c r="AU1390" i="1"/>
  <c r="AK1398" i="1"/>
  <c r="AU1419" i="1"/>
  <c r="AF15" i="1"/>
  <c r="AG15" i="1" s="1"/>
  <c r="AF19" i="1"/>
  <c r="AG19" i="1" s="1"/>
  <c r="AF23" i="1"/>
  <c r="AG23" i="1" s="1"/>
  <c r="AF27" i="1"/>
  <c r="AG27" i="1" s="1"/>
  <c r="AF31" i="1"/>
  <c r="AG31" i="1" s="1"/>
  <c r="AF35" i="1"/>
  <c r="AG35" i="1" s="1"/>
  <c r="AF39" i="1"/>
  <c r="AG39" i="1" s="1"/>
  <c r="AF43" i="1"/>
  <c r="AG43" i="1" s="1"/>
  <c r="AF47" i="1"/>
  <c r="AG47" i="1" s="1"/>
  <c r="AF51" i="1"/>
  <c r="AG51" i="1" s="1"/>
  <c r="AF55" i="1"/>
  <c r="AG55" i="1" s="1"/>
  <c r="AF59" i="1"/>
  <c r="AG59" i="1" s="1"/>
  <c r="AF63" i="1"/>
  <c r="AG63" i="1" s="1"/>
  <c r="AF67" i="1"/>
  <c r="AG67" i="1" s="1"/>
  <c r="AF71" i="1"/>
  <c r="AG71" i="1" s="1"/>
  <c r="AF75" i="1"/>
  <c r="AG75" i="1" s="1"/>
  <c r="AF79" i="1"/>
  <c r="AG79" i="1" s="1"/>
  <c r="AF83" i="1"/>
  <c r="AG83" i="1" s="1"/>
  <c r="AF87" i="1"/>
  <c r="AG87" i="1" s="1"/>
  <c r="AF91" i="1"/>
  <c r="AG91" i="1" s="1"/>
  <c r="AF95" i="1"/>
  <c r="AG95" i="1" s="1"/>
  <c r="AF99" i="1"/>
  <c r="AG99" i="1" s="1"/>
  <c r="AF103" i="1"/>
  <c r="AG103" i="1" s="1"/>
  <c r="AF107" i="1"/>
  <c r="AG107" i="1" s="1"/>
  <c r="AF111" i="1"/>
  <c r="AG111" i="1" s="1"/>
  <c r="AF112" i="1"/>
  <c r="AG112" i="1" s="1"/>
  <c r="AC117" i="1"/>
  <c r="AU117" i="1" s="1"/>
  <c r="AF119" i="1"/>
  <c r="AG119" i="1" s="1"/>
  <c r="AF120" i="1"/>
  <c r="AG120" i="1" s="1"/>
  <c r="AC125" i="1"/>
  <c r="AU125" i="1" s="1"/>
  <c r="AL126" i="1"/>
  <c r="AF127" i="1"/>
  <c r="AG127" i="1" s="1"/>
  <c r="AF128" i="1"/>
  <c r="AG128" i="1" s="1"/>
  <c r="AC133" i="1"/>
  <c r="AU133" i="1" s="1"/>
  <c r="AF135" i="1"/>
  <c r="AG135" i="1" s="1"/>
  <c r="AF136" i="1"/>
  <c r="AG136" i="1" s="1"/>
  <c r="AC141" i="1"/>
  <c r="AU141" i="1" s="1"/>
  <c r="AL142" i="1"/>
  <c r="AF143" i="1"/>
  <c r="AG143" i="1" s="1"/>
  <c r="AF144" i="1"/>
  <c r="AG144" i="1" s="1"/>
  <c r="AC149" i="1"/>
  <c r="AU149" i="1" s="1"/>
  <c r="AF151" i="1"/>
  <c r="AG151" i="1" s="1"/>
  <c r="AF152" i="1"/>
  <c r="AG152" i="1" s="1"/>
  <c r="AC157" i="1"/>
  <c r="AU157" i="1" s="1"/>
  <c r="AL158" i="1"/>
  <c r="AF159" i="1"/>
  <c r="AG159" i="1" s="1"/>
  <c r="AF160" i="1"/>
  <c r="AG160" i="1" s="1"/>
  <c r="AC165" i="1"/>
  <c r="AU165" i="1" s="1"/>
  <c r="AF167" i="1"/>
  <c r="AG167" i="1" s="1"/>
  <c r="AF168" i="1"/>
  <c r="AG168" i="1" s="1"/>
  <c r="AC173" i="1"/>
  <c r="AU173" i="1" s="1"/>
  <c r="AL174" i="1"/>
  <c r="AF175" i="1"/>
  <c r="AG175" i="1" s="1"/>
  <c r="AF176" i="1"/>
  <c r="AG176" i="1" s="1"/>
  <c r="AC181" i="1"/>
  <c r="AU181" i="1" s="1"/>
  <c r="AF183" i="1"/>
  <c r="AG183" i="1" s="1"/>
  <c r="AF184" i="1"/>
  <c r="AG184" i="1" s="1"/>
  <c r="AC189" i="1"/>
  <c r="AU189" i="1" s="1"/>
  <c r="AL190" i="1"/>
  <c r="AF191" i="1"/>
  <c r="AG191" i="1" s="1"/>
  <c r="AF192" i="1"/>
  <c r="AG192" i="1" s="1"/>
  <c r="AC197" i="1"/>
  <c r="AU197" i="1" s="1"/>
  <c r="AU202" i="1"/>
  <c r="AC203" i="1"/>
  <c r="AU203" i="1" s="1"/>
  <c r="AK203" i="1"/>
  <c r="AC211" i="1"/>
  <c r="AU211" i="1" s="1"/>
  <c r="AK211" i="1"/>
  <c r="AC219" i="1"/>
  <c r="AU219" i="1" s="1"/>
  <c r="AK219" i="1"/>
  <c r="AC227" i="1"/>
  <c r="AU227" i="1" s="1"/>
  <c r="AK227" i="1"/>
  <c r="AC235" i="1"/>
  <c r="AU235" i="1" s="1"/>
  <c r="AK235" i="1"/>
  <c r="AC243" i="1"/>
  <c r="AU243" i="1" s="1"/>
  <c r="AK243" i="1"/>
  <c r="AC251" i="1"/>
  <c r="AU251" i="1" s="1"/>
  <c r="AK251" i="1"/>
  <c r="AC259" i="1"/>
  <c r="AU259" i="1" s="1"/>
  <c r="AK259" i="1"/>
  <c r="AC267" i="1"/>
  <c r="AU267" i="1" s="1"/>
  <c r="AK267" i="1"/>
  <c r="AC275" i="1"/>
  <c r="AU275" i="1" s="1"/>
  <c r="AK275" i="1"/>
  <c r="AC283" i="1"/>
  <c r="AU283" i="1" s="1"/>
  <c r="AK283" i="1"/>
  <c r="AC291" i="1"/>
  <c r="AU291" i="1" s="1"/>
  <c r="AK291" i="1"/>
  <c r="AC299" i="1"/>
  <c r="AU299" i="1" s="1"/>
  <c r="AK299" i="1"/>
  <c r="AC307" i="1"/>
  <c r="AU307" i="1" s="1"/>
  <c r="AK307" i="1"/>
  <c r="AC315" i="1"/>
  <c r="AU315" i="1" s="1"/>
  <c r="AK315" i="1"/>
  <c r="AU353" i="1"/>
  <c r="AE1432" i="1"/>
  <c r="AL12" i="1"/>
  <c r="AF14" i="1"/>
  <c r="AG14" i="1" s="1"/>
  <c r="AC15" i="1"/>
  <c r="AF18" i="1"/>
  <c r="AG18" i="1" s="1"/>
  <c r="AC19" i="1"/>
  <c r="AF22" i="1"/>
  <c r="AG22" i="1" s="1"/>
  <c r="AC23" i="1"/>
  <c r="AU23" i="1" s="1"/>
  <c r="AF26" i="1"/>
  <c r="AG26" i="1" s="1"/>
  <c r="AC27" i="1"/>
  <c r="AU27" i="1" s="1"/>
  <c r="AL28" i="1"/>
  <c r="AF30" i="1"/>
  <c r="AG30" i="1" s="1"/>
  <c r="AC31" i="1"/>
  <c r="AU31" i="1" s="1"/>
  <c r="AF34" i="1"/>
  <c r="AG34" i="1" s="1"/>
  <c r="AC35" i="1"/>
  <c r="AU35" i="1" s="1"/>
  <c r="AF38" i="1"/>
  <c r="AG38" i="1" s="1"/>
  <c r="AC39" i="1"/>
  <c r="AU39" i="1" s="1"/>
  <c r="AF42" i="1"/>
  <c r="AG42" i="1" s="1"/>
  <c r="AC43" i="1"/>
  <c r="AU43" i="1" s="1"/>
  <c r="AF46" i="1"/>
  <c r="AG46" i="1" s="1"/>
  <c r="AC47" i="1"/>
  <c r="AU47" i="1" s="1"/>
  <c r="AF50" i="1"/>
  <c r="AG50" i="1" s="1"/>
  <c r="AC51" i="1"/>
  <c r="AU51" i="1" s="1"/>
  <c r="AF54" i="1"/>
  <c r="AG54" i="1" s="1"/>
  <c r="AC55" i="1"/>
  <c r="AU55" i="1" s="1"/>
  <c r="AF58" i="1"/>
  <c r="AG58" i="1" s="1"/>
  <c r="AC59" i="1"/>
  <c r="AU59" i="1" s="1"/>
  <c r="AF62" i="1"/>
  <c r="AG62" i="1" s="1"/>
  <c r="AC63" i="1"/>
  <c r="AU63" i="1" s="1"/>
  <c r="AF66" i="1"/>
  <c r="AG66" i="1" s="1"/>
  <c r="AC67" i="1"/>
  <c r="AU67" i="1" s="1"/>
  <c r="AF70" i="1"/>
  <c r="AG70" i="1" s="1"/>
  <c r="AC71" i="1"/>
  <c r="AU71" i="1" s="1"/>
  <c r="AF74" i="1"/>
  <c r="AG74" i="1" s="1"/>
  <c r="AC75" i="1"/>
  <c r="AU75" i="1" s="1"/>
  <c r="AF78" i="1"/>
  <c r="AG78" i="1" s="1"/>
  <c r="AC79" i="1"/>
  <c r="AU79" i="1" s="1"/>
  <c r="AF82" i="1"/>
  <c r="AG82" i="1" s="1"/>
  <c r="AC83" i="1"/>
  <c r="AU83" i="1" s="1"/>
  <c r="AL84" i="1"/>
  <c r="AF86" i="1"/>
  <c r="AG86" i="1" s="1"/>
  <c r="AC87" i="1"/>
  <c r="AU87" i="1" s="1"/>
  <c r="AF90" i="1"/>
  <c r="AG90" i="1" s="1"/>
  <c r="AC91" i="1"/>
  <c r="AU91" i="1" s="1"/>
  <c r="AF94" i="1"/>
  <c r="AG94" i="1" s="1"/>
  <c r="AC95" i="1"/>
  <c r="AU95" i="1" s="1"/>
  <c r="AF98" i="1"/>
  <c r="AG98" i="1" s="1"/>
  <c r="AC99" i="1"/>
  <c r="AU99" i="1" s="1"/>
  <c r="AF102" i="1"/>
  <c r="AG102" i="1" s="1"/>
  <c r="AC103" i="1"/>
  <c r="AU103" i="1" s="1"/>
  <c r="AF106" i="1"/>
  <c r="AG106" i="1" s="1"/>
  <c r="AC107" i="1"/>
  <c r="AU107" i="1" s="1"/>
  <c r="AF110" i="1"/>
  <c r="AG110" i="1" s="1"/>
  <c r="AC111" i="1"/>
  <c r="AU111" i="1" s="1"/>
  <c r="AF113" i="1"/>
  <c r="AG113" i="1" s="1"/>
  <c r="AF114" i="1"/>
  <c r="AG114" i="1" s="1"/>
  <c r="AM117" i="1"/>
  <c r="AC119" i="1"/>
  <c r="AU119" i="1" s="1"/>
  <c r="AL120" i="1"/>
  <c r="AF121" i="1"/>
  <c r="AG121" i="1" s="1"/>
  <c r="AF122" i="1"/>
  <c r="AG122" i="1" s="1"/>
  <c r="AM125" i="1"/>
  <c r="AC127" i="1"/>
  <c r="AU127" i="1" s="1"/>
  <c r="AF129" i="1"/>
  <c r="AG129" i="1" s="1"/>
  <c r="AF130" i="1"/>
  <c r="AG130" i="1" s="1"/>
  <c r="AM133" i="1"/>
  <c r="AC135" i="1"/>
  <c r="AU135" i="1" s="1"/>
  <c r="AF137" i="1"/>
  <c r="AG137" i="1" s="1"/>
  <c r="AF138" i="1"/>
  <c r="AG138" i="1" s="1"/>
  <c r="AM141" i="1"/>
  <c r="AC143" i="1"/>
  <c r="AU143" i="1" s="1"/>
  <c r="AF145" i="1"/>
  <c r="AG145" i="1" s="1"/>
  <c r="AF146" i="1"/>
  <c r="AG146" i="1" s="1"/>
  <c r="AM149" i="1"/>
  <c r="AC151" i="1"/>
  <c r="AU151" i="1" s="1"/>
  <c r="AL152" i="1"/>
  <c r="AF153" i="1"/>
  <c r="AG153" i="1" s="1"/>
  <c r="AF154" i="1"/>
  <c r="AG154" i="1" s="1"/>
  <c r="AM157" i="1"/>
  <c r="AC159" i="1"/>
  <c r="AU159" i="1" s="1"/>
  <c r="AF161" i="1"/>
  <c r="AG161" i="1" s="1"/>
  <c r="AF162" i="1"/>
  <c r="AG162" i="1" s="1"/>
  <c r="AM165" i="1"/>
  <c r="AC167" i="1"/>
  <c r="AU167" i="1" s="1"/>
  <c r="AL168" i="1"/>
  <c r="AF169" i="1"/>
  <c r="AG169" i="1" s="1"/>
  <c r="AF170" i="1"/>
  <c r="AG170" i="1" s="1"/>
  <c r="AM173" i="1"/>
  <c r="AC175" i="1"/>
  <c r="AU175" i="1" s="1"/>
  <c r="AL176" i="1"/>
  <c r="AF177" i="1"/>
  <c r="AG177" i="1" s="1"/>
  <c r="AF178" i="1"/>
  <c r="AG178" i="1" s="1"/>
  <c r="AM181" i="1"/>
  <c r="AC183" i="1"/>
  <c r="AU183" i="1" s="1"/>
  <c r="AL184" i="1"/>
  <c r="AF185" i="1"/>
  <c r="AG185" i="1" s="1"/>
  <c r="AF186" i="1"/>
  <c r="AG186" i="1" s="1"/>
  <c r="AM189" i="1"/>
  <c r="AC191" i="1"/>
  <c r="AU191" i="1" s="1"/>
  <c r="AF193" i="1"/>
  <c r="AG193" i="1" s="1"/>
  <c r="AM197" i="1"/>
  <c r="AC201" i="1"/>
  <c r="AU201" i="1" s="1"/>
  <c r="AK201" i="1"/>
  <c r="AL204" i="1"/>
  <c r="AM204" i="1"/>
  <c r="AU208" i="1"/>
  <c r="AC209" i="1"/>
  <c r="AU209" i="1" s="1"/>
  <c r="AK209" i="1"/>
  <c r="AL212" i="1"/>
  <c r="AM212" i="1"/>
  <c r="AC217" i="1"/>
  <c r="AU217" i="1" s="1"/>
  <c r="AK217" i="1"/>
  <c r="AC225" i="1"/>
  <c r="AU225" i="1" s="1"/>
  <c r="AK225" i="1"/>
  <c r="AL228" i="1"/>
  <c r="AM228" i="1"/>
  <c r="AC233" i="1"/>
  <c r="AU233" i="1" s="1"/>
  <c r="AK233" i="1"/>
  <c r="AC241" i="1"/>
  <c r="AU241" i="1" s="1"/>
  <c r="AK241" i="1"/>
  <c r="AL244" i="1"/>
  <c r="AM244" i="1"/>
  <c r="AC249" i="1"/>
  <c r="AU249" i="1" s="1"/>
  <c r="AK249" i="1"/>
  <c r="AU256" i="1"/>
  <c r="AC257" i="1"/>
  <c r="AU257" i="1" s="1"/>
  <c r="AK257" i="1"/>
  <c r="AC265" i="1"/>
  <c r="AU265" i="1" s="1"/>
  <c r="AK265" i="1"/>
  <c r="AC273" i="1"/>
  <c r="AU273" i="1" s="1"/>
  <c r="AK273" i="1"/>
  <c r="AL276" i="1"/>
  <c r="AM276" i="1"/>
  <c r="AC281" i="1"/>
  <c r="AU281" i="1" s="1"/>
  <c r="AK281" i="1"/>
  <c r="AC289" i="1"/>
  <c r="AU289" i="1" s="1"/>
  <c r="AK289" i="1"/>
  <c r="AL292" i="1"/>
  <c r="AM292" i="1"/>
  <c r="AC297" i="1"/>
  <c r="AU297" i="1" s="1"/>
  <c r="AK297" i="1"/>
  <c r="AC305" i="1"/>
  <c r="AU305" i="1" s="1"/>
  <c r="AK305" i="1"/>
  <c r="AL308" i="1"/>
  <c r="AM308" i="1"/>
  <c r="AC313" i="1"/>
  <c r="AU313" i="1" s="1"/>
  <c r="AK313" i="1"/>
  <c r="AC321" i="1"/>
  <c r="AU321" i="1" s="1"/>
  <c r="AK321" i="1"/>
  <c r="AC325" i="1"/>
  <c r="AU325" i="1" s="1"/>
  <c r="AK325" i="1"/>
  <c r="AC329" i="1"/>
  <c r="AU329" i="1" s="1"/>
  <c r="AK329" i="1"/>
  <c r="AC333" i="1"/>
  <c r="AU333" i="1" s="1"/>
  <c r="AK333" i="1"/>
  <c r="AC337" i="1"/>
  <c r="AU337" i="1" s="1"/>
  <c r="AK337" i="1"/>
  <c r="AC341" i="1"/>
  <c r="AU341" i="1" s="1"/>
  <c r="AK341" i="1"/>
  <c r="AC345" i="1"/>
  <c r="AU345" i="1" s="1"/>
  <c r="AK345" i="1"/>
  <c r="AC349" i="1"/>
  <c r="AU349" i="1" s="1"/>
  <c r="AK349" i="1"/>
  <c r="AK356" i="1"/>
  <c r="AC356" i="1"/>
  <c r="AU356" i="1" s="1"/>
  <c r="AM357" i="1"/>
  <c r="AL357" i="1"/>
  <c r="AK364" i="1"/>
  <c r="AC364" i="1"/>
  <c r="AU364" i="1" s="1"/>
  <c r="AR1432" i="1"/>
  <c r="AF13" i="1"/>
  <c r="AG13" i="1" s="1"/>
  <c r="AF17" i="1"/>
  <c r="AG17" i="1" s="1"/>
  <c r="AF21" i="1"/>
  <c r="AG21" i="1" s="1"/>
  <c r="AF25" i="1"/>
  <c r="AG25" i="1" s="1"/>
  <c r="AF29" i="1"/>
  <c r="AG29" i="1" s="1"/>
  <c r="AF33" i="1"/>
  <c r="AG33" i="1" s="1"/>
  <c r="AF37" i="1"/>
  <c r="AG37" i="1" s="1"/>
  <c r="AF41" i="1"/>
  <c r="AG41" i="1" s="1"/>
  <c r="AF45" i="1"/>
  <c r="AG45" i="1" s="1"/>
  <c r="AF49" i="1"/>
  <c r="AG49" i="1" s="1"/>
  <c r="AF53" i="1"/>
  <c r="AG53" i="1" s="1"/>
  <c r="AF57" i="1"/>
  <c r="AG57" i="1" s="1"/>
  <c r="AU57" i="1"/>
  <c r="AF61" i="1"/>
  <c r="AG61" i="1" s="1"/>
  <c r="AF65" i="1"/>
  <c r="AG65" i="1" s="1"/>
  <c r="AU65" i="1"/>
  <c r="AF69" i="1"/>
  <c r="AG69" i="1" s="1"/>
  <c r="AF73" i="1"/>
  <c r="AG73" i="1" s="1"/>
  <c r="AF77" i="1"/>
  <c r="AG77" i="1" s="1"/>
  <c r="AU77" i="1"/>
  <c r="AF81" i="1"/>
  <c r="AG81" i="1" s="1"/>
  <c r="AF85" i="1"/>
  <c r="AG85" i="1" s="1"/>
  <c r="AF89" i="1"/>
  <c r="AG89" i="1" s="1"/>
  <c r="AU89" i="1"/>
  <c r="AF93" i="1"/>
  <c r="AG93" i="1" s="1"/>
  <c r="AF97" i="1"/>
  <c r="AG97" i="1" s="1"/>
  <c r="AF101" i="1"/>
  <c r="AG101" i="1" s="1"/>
  <c r="AF105" i="1"/>
  <c r="AG105" i="1" s="1"/>
  <c r="AF109" i="1"/>
  <c r="AG109" i="1" s="1"/>
  <c r="AM111" i="1"/>
  <c r="AC113" i="1"/>
  <c r="AU113" i="1" s="1"/>
  <c r="AF115" i="1"/>
  <c r="AG115" i="1" s="1"/>
  <c r="AF116" i="1"/>
  <c r="AG116" i="1" s="1"/>
  <c r="AM119" i="1"/>
  <c r="AC121" i="1"/>
  <c r="AU121" i="1" s="1"/>
  <c r="AF123" i="1"/>
  <c r="AG123" i="1" s="1"/>
  <c r="AF124" i="1"/>
  <c r="AG124" i="1" s="1"/>
  <c r="AM127" i="1"/>
  <c r="AC129" i="1"/>
  <c r="AU129" i="1" s="1"/>
  <c r="AF131" i="1"/>
  <c r="AG131" i="1" s="1"/>
  <c r="AF132" i="1"/>
  <c r="AG132" i="1" s="1"/>
  <c r="AM135" i="1"/>
  <c r="AC137" i="1"/>
  <c r="AU137" i="1" s="1"/>
  <c r="AL138" i="1"/>
  <c r="AF139" i="1"/>
  <c r="AG139" i="1" s="1"/>
  <c r="AF140" i="1"/>
  <c r="AG140" i="1" s="1"/>
  <c r="AM143" i="1"/>
  <c r="AC145" i="1"/>
  <c r="AU145" i="1" s="1"/>
  <c r="AF147" i="1"/>
  <c r="AG147" i="1" s="1"/>
  <c r="AF148" i="1"/>
  <c r="AG148" i="1" s="1"/>
  <c r="AM151" i="1"/>
  <c r="AC153" i="1"/>
  <c r="AU153" i="1" s="1"/>
  <c r="AF155" i="1"/>
  <c r="AG155" i="1" s="1"/>
  <c r="AF156" i="1"/>
  <c r="AG156" i="1" s="1"/>
  <c r="AM159" i="1"/>
  <c r="AC161" i="1"/>
  <c r="AU161" i="1" s="1"/>
  <c r="AF163" i="1"/>
  <c r="AG163" i="1" s="1"/>
  <c r="AF164" i="1"/>
  <c r="AG164" i="1" s="1"/>
  <c r="AM167" i="1"/>
  <c r="AC169" i="1"/>
  <c r="AU169" i="1" s="1"/>
  <c r="AF171" i="1"/>
  <c r="AG171" i="1" s="1"/>
  <c r="AF172" i="1"/>
  <c r="AG172" i="1" s="1"/>
  <c r="AM175" i="1"/>
  <c r="AC177" i="1"/>
  <c r="AU177" i="1" s="1"/>
  <c r="AL178" i="1"/>
  <c r="AF179" i="1"/>
  <c r="AG179" i="1" s="1"/>
  <c r="AF180" i="1"/>
  <c r="AG180" i="1" s="1"/>
  <c r="AM183" i="1"/>
  <c r="AC185" i="1"/>
  <c r="AU185" i="1" s="1"/>
  <c r="AF187" i="1"/>
  <c r="AG187" i="1" s="1"/>
  <c r="AF188" i="1"/>
  <c r="AG188" i="1" s="1"/>
  <c r="AM191" i="1"/>
  <c r="AC193" i="1"/>
  <c r="AU193" i="1" s="1"/>
  <c r="AL194" i="1"/>
  <c r="AF195" i="1"/>
  <c r="AG195" i="1" s="1"/>
  <c r="AF196" i="1"/>
  <c r="AG196" i="1" s="1"/>
  <c r="AC199" i="1"/>
  <c r="AU199" i="1" s="1"/>
  <c r="AK199" i="1"/>
  <c r="AL202" i="1"/>
  <c r="AM202" i="1"/>
  <c r="AC207" i="1"/>
  <c r="AU207" i="1" s="1"/>
  <c r="AK207" i="1"/>
  <c r="AL210" i="1"/>
  <c r="AM210" i="1"/>
  <c r="AC215" i="1"/>
  <c r="AU215" i="1" s="1"/>
  <c r="AK215" i="1"/>
  <c r="AC223" i="1"/>
  <c r="AU223" i="1" s="1"/>
  <c r="AK223" i="1"/>
  <c r="AL226" i="1"/>
  <c r="AM226" i="1"/>
  <c r="AC231" i="1"/>
  <c r="AU231" i="1" s="1"/>
  <c r="AK231" i="1"/>
  <c r="AC239" i="1"/>
  <c r="AU239" i="1" s="1"/>
  <c r="AK239" i="1"/>
  <c r="AL242" i="1"/>
  <c r="AM242" i="1"/>
  <c r="AC247" i="1"/>
  <c r="AU247" i="1" s="1"/>
  <c r="AK247" i="1"/>
  <c r="AC255" i="1"/>
  <c r="AU255" i="1" s="1"/>
  <c r="AK255" i="1"/>
  <c r="AC263" i="1"/>
  <c r="AU263" i="1" s="1"/>
  <c r="AK263" i="1"/>
  <c r="AC271" i="1"/>
  <c r="AU271" i="1" s="1"/>
  <c r="AK271" i="1"/>
  <c r="AL274" i="1"/>
  <c r="AM274" i="1"/>
  <c r="AC279" i="1"/>
  <c r="AU279" i="1" s="1"/>
  <c r="AK279" i="1"/>
  <c r="AC287" i="1"/>
  <c r="AU287" i="1" s="1"/>
  <c r="AK287" i="1"/>
  <c r="AL290" i="1"/>
  <c r="AM290" i="1"/>
  <c r="AC295" i="1"/>
  <c r="AU295" i="1" s="1"/>
  <c r="AK295" i="1"/>
  <c r="AU302" i="1"/>
  <c r="AC303" i="1"/>
  <c r="AU303" i="1" s="1"/>
  <c r="AK303" i="1"/>
  <c r="AL306" i="1"/>
  <c r="AM306" i="1"/>
  <c r="AC311" i="1"/>
  <c r="AU311" i="1" s="1"/>
  <c r="AK311" i="1"/>
  <c r="AC319" i="1"/>
  <c r="AU319" i="1" s="1"/>
  <c r="AK319" i="1"/>
  <c r="AF117" i="1"/>
  <c r="AG117" i="1" s="1"/>
  <c r="AF125" i="1"/>
  <c r="AG125" i="1" s="1"/>
  <c r="AF133" i="1"/>
  <c r="AG133" i="1" s="1"/>
  <c r="AF141" i="1"/>
  <c r="AG141" i="1" s="1"/>
  <c r="AF149" i="1"/>
  <c r="AG149" i="1" s="1"/>
  <c r="AF157" i="1"/>
  <c r="AG157" i="1" s="1"/>
  <c r="AF165" i="1"/>
  <c r="AG165" i="1" s="1"/>
  <c r="AF173" i="1"/>
  <c r="AG173" i="1" s="1"/>
  <c r="AF181" i="1"/>
  <c r="AG181" i="1" s="1"/>
  <c r="AF189" i="1"/>
  <c r="AG189" i="1" s="1"/>
  <c r="AF197" i="1"/>
  <c r="AG197" i="1" s="1"/>
  <c r="AC205" i="1"/>
  <c r="AU205" i="1" s="1"/>
  <c r="AK205" i="1"/>
  <c r="AC213" i="1"/>
  <c r="AU213" i="1" s="1"/>
  <c r="AK213" i="1"/>
  <c r="AC221" i="1"/>
  <c r="AU221" i="1" s="1"/>
  <c r="AK221" i="1"/>
  <c r="AC229" i="1"/>
  <c r="AU229" i="1" s="1"/>
  <c r="AK229" i="1"/>
  <c r="AC237" i="1"/>
  <c r="AU237" i="1" s="1"/>
  <c r="AK237" i="1"/>
  <c r="AL240" i="1"/>
  <c r="AU244" i="1"/>
  <c r="AC245" i="1"/>
  <c r="AU245" i="1" s="1"/>
  <c r="AK245" i="1"/>
  <c r="AC253" i="1"/>
  <c r="AU253" i="1" s="1"/>
  <c r="AK253" i="1"/>
  <c r="AC261" i="1"/>
  <c r="AU261" i="1" s="1"/>
  <c r="AK261" i="1"/>
  <c r="AC269" i="1"/>
  <c r="AU269" i="1" s="1"/>
  <c r="AK269" i="1"/>
  <c r="AC277" i="1"/>
  <c r="AU277" i="1" s="1"/>
  <c r="AK277" i="1"/>
  <c r="AC285" i="1"/>
  <c r="AU285" i="1" s="1"/>
  <c r="AK285" i="1"/>
  <c r="AC293" i="1"/>
  <c r="AU293" i="1" s="1"/>
  <c r="AK293" i="1"/>
  <c r="AC301" i="1"/>
  <c r="AU301" i="1" s="1"/>
  <c r="AK301" i="1"/>
  <c r="AC309" i="1"/>
  <c r="AU309" i="1" s="1"/>
  <c r="AK309" i="1"/>
  <c r="AU316" i="1"/>
  <c r="AC317" i="1"/>
  <c r="AU317" i="1" s="1"/>
  <c r="AK317" i="1"/>
  <c r="AL320" i="1"/>
  <c r="AM320" i="1"/>
  <c r="AC323" i="1"/>
  <c r="AU323" i="1" s="1"/>
  <c r="AK323" i="1"/>
  <c r="AC327" i="1"/>
  <c r="AU327" i="1" s="1"/>
  <c r="AK327" i="1"/>
  <c r="AC331" i="1"/>
  <c r="AU331" i="1" s="1"/>
  <c r="AK331" i="1"/>
  <c r="AC335" i="1"/>
  <c r="AU335" i="1" s="1"/>
  <c r="AK335" i="1"/>
  <c r="AL336" i="1"/>
  <c r="AC339" i="1"/>
  <c r="AU339" i="1" s="1"/>
  <c r="AK339" i="1"/>
  <c r="AC343" i="1"/>
  <c r="AU343" i="1" s="1"/>
  <c r="AK343" i="1"/>
  <c r="AU346" i="1"/>
  <c r="AC347" i="1"/>
  <c r="AU347" i="1" s="1"/>
  <c r="AK347" i="1"/>
  <c r="AU350" i="1"/>
  <c r="AC351" i="1"/>
  <c r="AU351" i="1" s="1"/>
  <c r="AK351" i="1"/>
  <c r="AK352" i="1"/>
  <c r="AC352" i="1"/>
  <c r="AU352" i="1" s="1"/>
  <c r="AK360" i="1"/>
  <c r="AC360" i="1"/>
  <c r="AU360" i="1" s="1"/>
  <c r="AM361" i="1"/>
  <c r="AL361" i="1"/>
  <c r="AC1432" i="1"/>
  <c r="AF12" i="1"/>
  <c r="AG12" i="1" s="1"/>
  <c r="AF322" i="1"/>
  <c r="AG322" i="1" s="1"/>
  <c r="AF324" i="1"/>
  <c r="AG324" i="1" s="1"/>
  <c r="AF326" i="1"/>
  <c r="AG326" i="1" s="1"/>
  <c r="AF328" i="1"/>
  <c r="AG328" i="1" s="1"/>
  <c r="AF330" i="1"/>
  <c r="AG330" i="1" s="1"/>
  <c r="AF332" i="1"/>
  <c r="AG332" i="1" s="1"/>
  <c r="AF334" i="1"/>
  <c r="AG334" i="1" s="1"/>
  <c r="AF336" i="1"/>
  <c r="AG336" i="1" s="1"/>
  <c r="AF338" i="1"/>
  <c r="AG338" i="1" s="1"/>
  <c r="AF340" i="1"/>
  <c r="AG340" i="1" s="1"/>
  <c r="AF342" i="1"/>
  <c r="AG342" i="1" s="1"/>
  <c r="AF344" i="1"/>
  <c r="AG344" i="1" s="1"/>
  <c r="AF346" i="1"/>
  <c r="AG346" i="1" s="1"/>
  <c r="AF348" i="1"/>
  <c r="AG348" i="1" s="1"/>
  <c r="AF350" i="1"/>
  <c r="AG350" i="1" s="1"/>
  <c r="AF354" i="1"/>
  <c r="AG354" i="1" s="1"/>
  <c r="AF358" i="1"/>
  <c r="AG358" i="1" s="1"/>
  <c r="AF362" i="1"/>
  <c r="AG362" i="1" s="1"/>
  <c r="AF366" i="1"/>
  <c r="AG366" i="1" s="1"/>
  <c r="AL368" i="1"/>
  <c r="AF370" i="1"/>
  <c r="AG370" i="1" s="1"/>
  <c r="AL372" i="1"/>
  <c r="AF374" i="1"/>
  <c r="AG374" i="1" s="1"/>
  <c r="AL376" i="1"/>
  <c r="AF378" i="1"/>
  <c r="AG378" i="1" s="1"/>
  <c r="AL380" i="1"/>
  <c r="AF382" i="1"/>
  <c r="AG382" i="1" s="1"/>
  <c r="AL384" i="1"/>
  <c r="AF386" i="1"/>
  <c r="AG386" i="1" s="1"/>
  <c r="AL388" i="1"/>
  <c r="AF390" i="1"/>
  <c r="AG390" i="1" s="1"/>
  <c r="AL392" i="1"/>
  <c r="AF394" i="1"/>
  <c r="AG394" i="1" s="1"/>
  <c r="AL396" i="1"/>
  <c r="AF398" i="1"/>
  <c r="AG398" i="1" s="1"/>
  <c r="AL400" i="1"/>
  <c r="AF402" i="1"/>
  <c r="AG402" i="1" s="1"/>
  <c r="AL404" i="1"/>
  <c r="AF406" i="1"/>
  <c r="AG406" i="1" s="1"/>
  <c r="AL408" i="1"/>
  <c r="AF410" i="1"/>
  <c r="AG410" i="1" s="1"/>
  <c r="AL412" i="1"/>
  <c r="AF414" i="1"/>
  <c r="AG414" i="1" s="1"/>
  <c r="AL416" i="1"/>
  <c r="AF418" i="1"/>
  <c r="AG418" i="1" s="1"/>
  <c r="AC423" i="1"/>
  <c r="AU423" i="1" s="1"/>
  <c r="AK425" i="1"/>
  <c r="AC425" i="1"/>
  <c r="AU425" i="1" s="1"/>
  <c r="AF426" i="1"/>
  <c r="AG426" i="1" s="1"/>
  <c r="AF353" i="1"/>
  <c r="AG353" i="1" s="1"/>
  <c r="AC354" i="1"/>
  <c r="AU354" i="1" s="1"/>
  <c r="AL355" i="1"/>
  <c r="AF357" i="1"/>
  <c r="AG357" i="1" s="1"/>
  <c r="AC358" i="1"/>
  <c r="AU358" i="1" s="1"/>
  <c r="AF361" i="1"/>
  <c r="AG361" i="1" s="1"/>
  <c r="AC362" i="1"/>
  <c r="AU362" i="1" s="1"/>
  <c r="AL363" i="1"/>
  <c r="AF365" i="1"/>
  <c r="AG365" i="1" s="1"/>
  <c r="AC366" i="1"/>
  <c r="AU366" i="1" s="1"/>
  <c r="AF369" i="1"/>
  <c r="AG369" i="1" s="1"/>
  <c r="AC370" i="1"/>
  <c r="AU370" i="1" s="1"/>
  <c r="AF373" i="1"/>
  <c r="AG373" i="1" s="1"/>
  <c r="AC374" i="1"/>
  <c r="AU374" i="1" s="1"/>
  <c r="AL375" i="1"/>
  <c r="AF377" i="1"/>
  <c r="AG377" i="1" s="1"/>
  <c r="AC378" i="1"/>
  <c r="AU378" i="1" s="1"/>
  <c r="AF381" i="1"/>
  <c r="AG381" i="1" s="1"/>
  <c r="AC382" i="1"/>
  <c r="AU382" i="1" s="1"/>
  <c r="AL383" i="1"/>
  <c r="AF385" i="1"/>
  <c r="AG385" i="1" s="1"/>
  <c r="AC386" i="1"/>
  <c r="AU386" i="1" s="1"/>
  <c r="AL387" i="1"/>
  <c r="AF389" i="1"/>
  <c r="AG389" i="1" s="1"/>
  <c r="AC390" i="1"/>
  <c r="AU390" i="1" s="1"/>
  <c r="AF393" i="1"/>
  <c r="AG393" i="1" s="1"/>
  <c r="AC394" i="1"/>
  <c r="AU394" i="1" s="1"/>
  <c r="AL395" i="1"/>
  <c r="AF397" i="1"/>
  <c r="AG397" i="1" s="1"/>
  <c r="AC398" i="1"/>
  <c r="AU398" i="1" s="1"/>
  <c r="AL399" i="1"/>
  <c r="AF401" i="1"/>
  <c r="AG401" i="1" s="1"/>
  <c r="AC402" i="1"/>
  <c r="AU402" i="1" s="1"/>
  <c r="AL403" i="1"/>
  <c r="AF405" i="1"/>
  <c r="AG405" i="1" s="1"/>
  <c r="AC406" i="1"/>
  <c r="AU406" i="1" s="1"/>
  <c r="AL407" i="1"/>
  <c r="AF409" i="1"/>
  <c r="AG409" i="1" s="1"/>
  <c r="AC410" i="1"/>
  <c r="AU410" i="1" s="1"/>
  <c r="AL411" i="1"/>
  <c r="AF413" i="1"/>
  <c r="AG413" i="1" s="1"/>
  <c r="AC414" i="1"/>
  <c r="AU414" i="1" s="1"/>
  <c r="AL415" i="1"/>
  <c r="AF417" i="1"/>
  <c r="AG417" i="1" s="1"/>
  <c r="AC418" i="1"/>
  <c r="AU418" i="1" s="1"/>
  <c r="AK418" i="1"/>
  <c r="AF419" i="1"/>
  <c r="AG419" i="1" s="1"/>
  <c r="AL423" i="1"/>
  <c r="AL424" i="1"/>
  <c r="AF427" i="1"/>
  <c r="AG427" i="1" s="1"/>
  <c r="AK429" i="1"/>
  <c r="AC429" i="1"/>
  <c r="AU429" i="1" s="1"/>
  <c r="AK433" i="1"/>
  <c r="AC433" i="1"/>
  <c r="AU433" i="1" s="1"/>
  <c r="AK437" i="1"/>
  <c r="AC437" i="1"/>
  <c r="AU437" i="1" s="1"/>
  <c r="AM626" i="1"/>
  <c r="AL626" i="1"/>
  <c r="AF368" i="1"/>
  <c r="AG368" i="1" s="1"/>
  <c r="AF372" i="1"/>
  <c r="AG372" i="1" s="1"/>
  <c r="AF376" i="1"/>
  <c r="AG376" i="1" s="1"/>
  <c r="AF380" i="1"/>
  <c r="AG380" i="1" s="1"/>
  <c r="AF384" i="1"/>
  <c r="AG384" i="1" s="1"/>
  <c r="AF388" i="1"/>
  <c r="AG388" i="1" s="1"/>
  <c r="AF392" i="1"/>
  <c r="AG392" i="1" s="1"/>
  <c r="AF396" i="1"/>
  <c r="AG396" i="1" s="1"/>
  <c r="AF400" i="1"/>
  <c r="AG400" i="1" s="1"/>
  <c r="AF404" i="1"/>
  <c r="AG404" i="1" s="1"/>
  <c r="AF408" i="1"/>
  <c r="AG408" i="1" s="1"/>
  <c r="AF412" i="1"/>
  <c r="AG412" i="1" s="1"/>
  <c r="AF416" i="1"/>
  <c r="AG416" i="1" s="1"/>
  <c r="AK421" i="1"/>
  <c r="AC421" i="1"/>
  <c r="AU421" i="1" s="1"/>
  <c r="AM630" i="1"/>
  <c r="AL630" i="1"/>
  <c r="AF355" i="1"/>
  <c r="AG355" i="1" s="1"/>
  <c r="AF359" i="1"/>
  <c r="AG359" i="1" s="1"/>
  <c r="AF363" i="1"/>
  <c r="AG363" i="1" s="1"/>
  <c r="AL365" i="1"/>
  <c r="AF367" i="1"/>
  <c r="AG367" i="1" s="1"/>
  <c r="AC368" i="1"/>
  <c r="AU368" i="1" s="1"/>
  <c r="AF371" i="1"/>
  <c r="AG371" i="1" s="1"/>
  <c r="AC372" i="1"/>
  <c r="AU372" i="1" s="1"/>
  <c r="AL373" i="1"/>
  <c r="AF375" i="1"/>
  <c r="AG375" i="1" s="1"/>
  <c r="AC376" i="1"/>
  <c r="AU376" i="1" s="1"/>
  <c r="AF379" i="1"/>
  <c r="AG379" i="1" s="1"/>
  <c r="AC380" i="1"/>
  <c r="AU380" i="1" s="1"/>
  <c r="AL381" i="1"/>
  <c r="AF383" i="1"/>
  <c r="AG383" i="1" s="1"/>
  <c r="AC384" i="1"/>
  <c r="AU384" i="1" s="1"/>
  <c r="AF387" i="1"/>
  <c r="AG387" i="1" s="1"/>
  <c r="AC388" i="1"/>
  <c r="AU388" i="1" s="1"/>
  <c r="AL389" i="1"/>
  <c r="AF391" i="1"/>
  <c r="AG391" i="1" s="1"/>
  <c r="AC392" i="1"/>
  <c r="AU392" i="1" s="1"/>
  <c r="AL393" i="1"/>
  <c r="AF395" i="1"/>
  <c r="AG395" i="1" s="1"/>
  <c r="AC396" i="1"/>
  <c r="AU396" i="1" s="1"/>
  <c r="AL397" i="1"/>
  <c r="AF399" i="1"/>
  <c r="AG399" i="1" s="1"/>
  <c r="AC400" i="1"/>
  <c r="AU400" i="1" s="1"/>
  <c r="AF403" i="1"/>
  <c r="AG403" i="1" s="1"/>
  <c r="AC404" i="1"/>
  <c r="AU404" i="1" s="1"/>
  <c r="AL405" i="1"/>
  <c r="AF407" i="1"/>
  <c r="AG407" i="1" s="1"/>
  <c r="AC408" i="1"/>
  <c r="AU408" i="1" s="1"/>
  <c r="AL409" i="1"/>
  <c r="AF411" i="1"/>
  <c r="AG411" i="1" s="1"/>
  <c r="AC412" i="1"/>
  <c r="AU412" i="1" s="1"/>
  <c r="AL413" i="1"/>
  <c r="AF415" i="1"/>
  <c r="AG415" i="1" s="1"/>
  <c r="AC416" i="1"/>
  <c r="AU416" i="1" s="1"/>
  <c r="AL417" i="1"/>
  <c r="AL420" i="1"/>
  <c r="AF423" i="1"/>
  <c r="AG423" i="1" s="1"/>
  <c r="AM634" i="1"/>
  <c r="AL634" i="1"/>
  <c r="AF441" i="1"/>
  <c r="AG441" i="1" s="1"/>
  <c r="AF445" i="1"/>
  <c r="AG445" i="1" s="1"/>
  <c r="AF449" i="1"/>
  <c r="AG449" i="1" s="1"/>
  <c r="AF453" i="1"/>
  <c r="AG453" i="1" s="1"/>
  <c r="AF457" i="1"/>
  <c r="AG457" i="1" s="1"/>
  <c r="AF461" i="1"/>
  <c r="AG461" i="1" s="1"/>
  <c r="AF465" i="1"/>
  <c r="AG465" i="1" s="1"/>
  <c r="AF469" i="1"/>
  <c r="AG469" i="1" s="1"/>
  <c r="AF473" i="1"/>
  <c r="AG473" i="1" s="1"/>
  <c r="AF477" i="1"/>
  <c r="AG477" i="1" s="1"/>
  <c r="AF481" i="1"/>
  <c r="AG481" i="1" s="1"/>
  <c r="AF485" i="1"/>
  <c r="AG485" i="1" s="1"/>
  <c r="AF489" i="1"/>
  <c r="AG489" i="1" s="1"/>
  <c r="AF493" i="1"/>
  <c r="AG493" i="1" s="1"/>
  <c r="AF497" i="1"/>
  <c r="AG497" i="1" s="1"/>
  <c r="AF501" i="1"/>
  <c r="AG501" i="1" s="1"/>
  <c r="AF505" i="1"/>
  <c r="AG505" i="1" s="1"/>
  <c r="AF509" i="1"/>
  <c r="AG509" i="1" s="1"/>
  <c r="AF513" i="1"/>
  <c r="AG513" i="1" s="1"/>
  <c r="AF517" i="1"/>
  <c r="AG517" i="1" s="1"/>
  <c r="AF521" i="1"/>
  <c r="AG521" i="1" s="1"/>
  <c r="AF525" i="1"/>
  <c r="AG525" i="1" s="1"/>
  <c r="AF529" i="1"/>
  <c r="AG529" i="1" s="1"/>
  <c r="AF533" i="1"/>
  <c r="AG533" i="1" s="1"/>
  <c r="AF537" i="1"/>
  <c r="AG537" i="1" s="1"/>
  <c r="AF541" i="1"/>
  <c r="AG541" i="1" s="1"/>
  <c r="AF545" i="1"/>
  <c r="AG545" i="1" s="1"/>
  <c r="AF549" i="1"/>
  <c r="AG549" i="1" s="1"/>
  <c r="AU551" i="1"/>
  <c r="AF555" i="1"/>
  <c r="AG555" i="1" s="1"/>
  <c r="AF556" i="1"/>
  <c r="AG556" i="1" s="1"/>
  <c r="AU559" i="1"/>
  <c r="AF563" i="1"/>
  <c r="AG563" i="1" s="1"/>
  <c r="AF564" i="1"/>
  <c r="AG564" i="1" s="1"/>
  <c r="AK612" i="1"/>
  <c r="AC612" i="1"/>
  <c r="AU612" i="1" s="1"/>
  <c r="AK616" i="1"/>
  <c r="AC616" i="1"/>
  <c r="AU616" i="1" s="1"/>
  <c r="AK620" i="1"/>
  <c r="AC620" i="1"/>
  <c r="AU620" i="1" s="1"/>
  <c r="AK624" i="1"/>
  <c r="AC624" i="1"/>
  <c r="AU624" i="1" s="1"/>
  <c r="AK640" i="1"/>
  <c r="AC640" i="1"/>
  <c r="AU640" i="1" s="1"/>
  <c r="AF640" i="1"/>
  <c r="AG640" i="1" s="1"/>
  <c r="AK644" i="1"/>
  <c r="AC644" i="1"/>
  <c r="AU644" i="1" s="1"/>
  <c r="AF644" i="1"/>
  <c r="AG644" i="1" s="1"/>
  <c r="AK648" i="1"/>
  <c r="AC648" i="1"/>
  <c r="AU648" i="1" s="1"/>
  <c r="AF648" i="1"/>
  <c r="AG648" i="1" s="1"/>
  <c r="AF420" i="1"/>
  <c r="AG420" i="1" s="1"/>
  <c r="AF424" i="1"/>
  <c r="AG424" i="1" s="1"/>
  <c r="AF428" i="1"/>
  <c r="AG428" i="1" s="1"/>
  <c r="AF432" i="1"/>
  <c r="AG432" i="1" s="1"/>
  <c r="AF436" i="1"/>
  <c r="AG436" i="1" s="1"/>
  <c r="AF440" i="1"/>
  <c r="AG440" i="1" s="1"/>
  <c r="AC441" i="1"/>
  <c r="AU441" i="1" s="1"/>
  <c r="AL442" i="1"/>
  <c r="AF444" i="1"/>
  <c r="AG444" i="1" s="1"/>
  <c r="AC445" i="1"/>
  <c r="AU445" i="1" s="1"/>
  <c r="AF448" i="1"/>
  <c r="AG448" i="1" s="1"/>
  <c r="AC449" i="1"/>
  <c r="AU449" i="1" s="1"/>
  <c r="AF452" i="1"/>
  <c r="AG452" i="1" s="1"/>
  <c r="AC453" i="1"/>
  <c r="AU453" i="1" s="1"/>
  <c r="AL454" i="1"/>
  <c r="AF456" i="1"/>
  <c r="AG456" i="1" s="1"/>
  <c r="AC457" i="1"/>
  <c r="AU457" i="1" s="1"/>
  <c r="AF460" i="1"/>
  <c r="AG460" i="1" s="1"/>
  <c r="AC461" i="1"/>
  <c r="AU461" i="1" s="1"/>
  <c r="AF464" i="1"/>
  <c r="AG464" i="1" s="1"/>
  <c r="AC465" i="1"/>
  <c r="AU465" i="1" s="1"/>
  <c r="AF468" i="1"/>
  <c r="AG468" i="1" s="1"/>
  <c r="AC469" i="1"/>
  <c r="AU469" i="1" s="1"/>
  <c r="AF472" i="1"/>
  <c r="AG472" i="1" s="1"/>
  <c r="AC473" i="1"/>
  <c r="AU473" i="1" s="1"/>
  <c r="AF476" i="1"/>
  <c r="AG476" i="1" s="1"/>
  <c r="AC477" i="1"/>
  <c r="AU477" i="1" s="1"/>
  <c r="AL478" i="1"/>
  <c r="AF480" i="1"/>
  <c r="AG480" i="1" s="1"/>
  <c r="AC481" i="1"/>
  <c r="AU481" i="1" s="1"/>
  <c r="AF484" i="1"/>
  <c r="AG484" i="1" s="1"/>
  <c r="AC485" i="1"/>
  <c r="AU485" i="1" s="1"/>
  <c r="AL486" i="1"/>
  <c r="AF488" i="1"/>
  <c r="AG488" i="1" s="1"/>
  <c r="AC489" i="1"/>
  <c r="AU489" i="1" s="1"/>
  <c r="AF492" i="1"/>
  <c r="AG492" i="1" s="1"/>
  <c r="AC493" i="1"/>
  <c r="AU493" i="1" s="1"/>
  <c r="AF496" i="1"/>
  <c r="AG496" i="1" s="1"/>
  <c r="AC497" i="1"/>
  <c r="AU497" i="1" s="1"/>
  <c r="AF500" i="1"/>
  <c r="AG500" i="1" s="1"/>
  <c r="AC501" i="1"/>
  <c r="AU501" i="1" s="1"/>
  <c r="AF504" i="1"/>
  <c r="AG504" i="1" s="1"/>
  <c r="AC505" i="1"/>
  <c r="AU505" i="1" s="1"/>
  <c r="AF508" i="1"/>
  <c r="AG508" i="1" s="1"/>
  <c r="AC509" i="1"/>
  <c r="AU509" i="1" s="1"/>
  <c r="AL510" i="1"/>
  <c r="AF512" i="1"/>
  <c r="AG512" i="1" s="1"/>
  <c r="AC513" i="1"/>
  <c r="AU513" i="1" s="1"/>
  <c r="AF516" i="1"/>
  <c r="AG516" i="1" s="1"/>
  <c r="AC517" i="1"/>
  <c r="AU517" i="1" s="1"/>
  <c r="AF520" i="1"/>
  <c r="AG520" i="1" s="1"/>
  <c r="AC521" i="1"/>
  <c r="AU521" i="1" s="1"/>
  <c r="AF524" i="1"/>
  <c r="AG524" i="1" s="1"/>
  <c r="AC525" i="1"/>
  <c r="AU525" i="1" s="1"/>
  <c r="AL526" i="1"/>
  <c r="AF528" i="1"/>
  <c r="AG528" i="1" s="1"/>
  <c r="AC529" i="1"/>
  <c r="AU529" i="1" s="1"/>
  <c r="AF532" i="1"/>
  <c r="AG532" i="1" s="1"/>
  <c r="AC533" i="1"/>
  <c r="AU533" i="1" s="1"/>
  <c r="AL534" i="1"/>
  <c r="AF536" i="1"/>
  <c r="AG536" i="1" s="1"/>
  <c r="AC537" i="1"/>
  <c r="AU537" i="1" s="1"/>
  <c r="AF540" i="1"/>
  <c r="AG540" i="1" s="1"/>
  <c r="AC541" i="1"/>
  <c r="AU541" i="1" s="1"/>
  <c r="AL542" i="1"/>
  <c r="AF544" i="1"/>
  <c r="AG544" i="1" s="1"/>
  <c r="AC545" i="1"/>
  <c r="AU545" i="1" s="1"/>
  <c r="AF548" i="1"/>
  <c r="AG548" i="1" s="1"/>
  <c r="AC549" i="1"/>
  <c r="AU549" i="1" s="1"/>
  <c r="AU552" i="1"/>
  <c r="AF557" i="1"/>
  <c r="AG557" i="1" s="1"/>
  <c r="AF558" i="1"/>
  <c r="AG558" i="1" s="1"/>
  <c r="AU560" i="1"/>
  <c r="AF565" i="1"/>
  <c r="AG565" i="1" s="1"/>
  <c r="AF566" i="1"/>
  <c r="AG566" i="1" s="1"/>
  <c r="AU569" i="1"/>
  <c r="AF573" i="1"/>
  <c r="AG573" i="1" s="1"/>
  <c r="AF574" i="1"/>
  <c r="AG574" i="1" s="1"/>
  <c r="AU577" i="1"/>
  <c r="AF581" i="1"/>
  <c r="AG581" i="1" s="1"/>
  <c r="AF582" i="1"/>
  <c r="AG582" i="1" s="1"/>
  <c r="AU585" i="1"/>
  <c r="AF589" i="1"/>
  <c r="AG589" i="1" s="1"/>
  <c r="AF590" i="1"/>
  <c r="AG590" i="1" s="1"/>
  <c r="AU593" i="1"/>
  <c r="AF597" i="1"/>
  <c r="AG597" i="1" s="1"/>
  <c r="AF598" i="1"/>
  <c r="AG598" i="1" s="1"/>
  <c r="AU601" i="1"/>
  <c r="AF605" i="1"/>
  <c r="AG605" i="1" s="1"/>
  <c r="AF606" i="1"/>
  <c r="AG606" i="1" s="1"/>
  <c r="AF431" i="1"/>
  <c r="AG431" i="1" s="1"/>
  <c r="AF435" i="1"/>
  <c r="AG435" i="1" s="1"/>
  <c r="AF439" i="1"/>
  <c r="AG439" i="1" s="1"/>
  <c r="AF443" i="1"/>
  <c r="AG443" i="1" s="1"/>
  <c r="AF447" i="1"/>
  <c r="AG447" i="1" s="1"/>
  <c r="AU447" i="1"/>
  <c r="AF451" i="1"/>
  <c r="AG451" i="1" s="1"/>
  <c r="AF455" i="1"/>
  <c r="AG455" i="1" s="1"/>
  <c r="AF459" i="1"/>
  <c r="AG459" i="1" s="1"/>
  <c r="AU459" i="1"/>
  <c r="AF463" i="1"/>
  <c r="AG463" i="1" s="1"/>
  <c r="AF467" i="1"/>
  <c r="AG467" i="1" s="1"/>
  <c r="AF471" i="1"/>
  <c r="AG471" i="1" s="1"/>
  <c r="AF475" i="1"/>
  <c r="AG475" i="1" s="1"/>
  <c r="AF479" i="1"/>
  <c r="AG479" i="1" s="1"/>
  <c r="AF483" i="1"/>
  <c r="AG483" i="1" s="1"/>
  <c r="AF487" i="1"/>
  <c r="AG487" i="1" s="1"/>
  <c r="AF491" i="1"/>
  <c r="AG491" i="1" s="1"/>
  <c r="AF495" i="1"/>
  <c r="AG495" i="1" s="1"/>
  <c r="AF499" i="1"/>
  <c r="AG499" i="1" s="1"/>
  <c r="AF503" i="1"/>
  <c r="AG503" i="1" s="1"/>
  <c r="AU503" i="1"/>
  <c r="AF507" i="1"/>
  <c r="AG507" i="1" s="1"/>
  <c r="AF511" i="1"/>
  <c r="AG511" i="1" s="1"/>
  <c r="AF515" i="1"/>
  <c r="AG515" i="1" s="1"/>
  <c r="AF519" i="1"/>
  <c r="AG519" i="1" s="1"/>
  <c r="AF523" i="1"/>
  <c r="AG523" i="1" s="1"/>
  <c r="AF527" i="1"/>
  <c r="AG527" i="1" s="1"/>
  <c r="AF531" i="1"/>
  <c r="AG531" i="1" s="1"/>
  <c r="AF535" i="1"/>
  <c r="AG535" i="1" s="1"/>
  <c r="AU535" i="1"/>
  <c r="AF539" i="1"/>
  <c r="AG539" i="1" s="1"/>
  <c r="AU539" i="1"/>
  <c r="AF543" i="1"/>
  <c r="AG543" i="1" s="1"/>
  <c r="AF547" i="1"/>
  <c r="AG547" i="1" s="1"/>
  <c r="AF551" i="1"/>
  <c r="AG551" i="1" s="1"/>
  <c r="AK551" i="1"/>
  <c r="AU554" i="1"/>
  <c r="AU562" i="1"/>
  <c r="AU602" i="1"/>
  <c r="AM611" i="1"/>
  <c r="AL611" i="1"/>
  <c r="AK614" i="1"/>
  <c r="AC614" i="1"/>
  <c r="AU614" i="1" s="1"/>
  <c r="AK618" i="1"/>
  <c r="AC618" i="1"/>
  <c r="AU618" i="1" s="1"/>
  <c r="AK622" i="1"/>
  <c r="AC622" i="1"/>
  <c r="AU622" i="1" s="1"/>
  <c r="AM623" i="1"/>
  <c r="AC626" i="1"/>
  <c r="AU626" i="1" s="1"/>
  <c r="AF626" i="1"/>
  <c r="AG626" i="1" s="1"/>
  <c r="AC630" i="1"/>
  <c r="AU630" i="1" s="1"/>
  <c r="AF630" i="1"/>
  <c r="AG630" i="1" s="1"/>
  <c r="AC634" i="1"/>
  <c r="AU634" i="1" s="1"/>
  <c r="AF634" i="1"/>
  <c r="AG634" i="1" s="1"/>
  <c r="AK638" i="1"/>
  <c r="AC638" i="1"/>
  <c r="AU638" i="1" s="1"/>
  <c r="AF638" i="1"/>
  <c r="AG638" i="1" s="1"/>
  <c r="AK642" i="1"/>
  <c r="AC642" i="1"/>
  <c r="AU642" i="1" s="1"/>
  <c r="AF642" i="1"/>
  <c r="AG642" i="1" s="1"/>
  <c r="AK646" i="1"/>
  <c r="AC646" i="1"/>
  <c r="AU646" i="1" s="1"/>
  <c r="AF646" i="1"/>
  <c r="AG646" i="1" s="1"/>
  <c r="AU607" i="1"/>
  <c r="AF612" i="1"/>
  <c r="AG612" i="1" s="1"/>
  <c r="AF616" i="1"/>
  <c r="AG616" i="1" s="1"/>
  <c r="AF620" i="1"/>
  <c r="AG620" i="1" s="1"/>
  <c r="AF624" i="1"/>
  <c r="AG624" i="1" s="1"/>
  <c r="AK553" i="1"/>
  <c r="AK555" i="1"/>
  <c r="AK557" i="1"/>
  <c r="AK559" i="1"/>
  <c r="AK561" i="1"/>
  <c r="AK563" i="1"/>
  <c r="AK565" i="1"/>
  <c r="AK567" i="1"/>
  <c r="AK569" i="1"/>
  <c r="AK571" i="1"/>
  <c r="AK573" i="1"/>
  <c r="AK575" i="1"/>
  <c r="AK577" i="1"/>
  <c r="AK579" i="1"/>
  <c r="AK581" i="1"/>
  <c r="AK583" i="1"/>
  <c r="AK585" i="1"/>
  <c r="AK587" i="1"/>
  <c r="AK589" i="1"/>
  <c r="AK591" i="1"/>
  <c r="AK593" i="1"/>
  <c r="AK595" i="1"/>
  <c r="AK597" i="1"/>
  <c r="AK599" i="1"/>
  <c r="AK601" i="1"/>
  <c r="AK603" i="1"/>
  <c r="AK605" i="1"/>
  <c r="AK607" i="1"/>
  <c r="AK609" i="1"/>
  <c r="AK627" i="1"/>
  <c r="AF628" i="1"/>
  <c r="AG628" i="1" s="1"/>
  <c r="AK631" i="1"/>
  <c r="AF632" i="1"/>
  <c r="AG632" i="1" s="1"/>
  <c r="AK635" i="1"/>
  <c r="AF636" i="1"/>
  <c r="AG636" i="1" s="1"/>
  <c r="AL650" i="1"/>
  <c r="AM658" i="1"/>
  <c r="AL658" i="1"/>
  <c r="AM664" i="1"/>
  <c r="AL664" i="1"/>
  <c r="AM672" i="1"/>
  <c r="AL672" i="1"/>
  <c r="AM680" i="1"/>
  <c r="AL680" i="1"/>
  <c r="AM688" i="1"/>
  <c r="AL688" i="1"/>
  <c r="AM696" i="1"/>
  <c r="AL696" i="1"/>
  <c r="AM704" i="1"/>
  <c r="AL704" i="1"/>
  <c r="AM712" i="1"/>
  <c r="AL712" i="1"/>
  <c r="AL810" i="1"/>
  <c r="AM810" i="1"/>
  <c r="AL818" i="1"/>
  <c r="AM818" i="1"/>
  <c r="AL826" i="1"/>
  <c r="AM826" i="1"/>
  <c r="AL834" i="1"/>
  <c r="AM834" i="1"/>
  <c r="AF613" i="1"/>
  <c r="AG613" i="1" s="1"/>
  <c r="AF615" i="1"/>
  <c r="AG615" i="1" s="1"/>
  <c r="AF617" i="1"/>
  <c r="AG617" i="1" s="1"/>
  <c r="AF619" i="1"/>
  <c r="AG619" i="1" s="1"/>
  <c r="AF621" i="1"/>
  <c r="AG621" i="1" s="1"/>
  <c r="AF623" i="1"/>
  <c r="AG623" i="1" s="1"/>
  <c r="AF625" i="1"/>
  <c r="AG625" i="1" s="1"/>
  <c r="AK628" i="1"/>
  <c r="AK632" i="1"/>
  <c r="AK636" i="1"/>
  <c r="AM662" i="1"/>
  <c r="AL662" i="1"/>
  <c r="AM666" i="1"/>
  <c r="AL666" i="1"/>
  <c r="AM674" i="1"/>
  <c r="AL674" i="1"/>
  <c r="AM682" i="1"/>
  <c r="AL682" i="1"/>
  <c r="AM690" i="1"/>
  <c r="AL690" i="1"/>
  <c r="AM698" i="1"/>
  <c r="AL698" i="1"/>
  <c r="AM706" i="1"/>
  <c r="AL706" i="1"/>
  <c r="AL798" i="1"/>
  <c r="AM798" i="1"/>
  <c r="AL802" i="1"/>
  <c r="AM802" i="1"/>
  <c r="AL808" i="1"/>
  <c r="AM808" i="1"/>
  <c r="AL816" i="1"/>
  <c r="AM816" i="1"/>
  <c r="AL824" i="1"/>
  <c r="AM824" i="1"/>
  <c r="AL832" i="1"/>
  <c r="AM832" i="1"/>
  <c r="AL654" i="1"/>
  <c r="AM660" i="1"/>
  <c r="AL660" i="1"/>
  <c r="AM668" i="1"/>
  <c r="AL668" i="1"/>
  <c r="AM676" i="1"/>
  <c r="AL676" i="1"/>
  <c r="AM684" i="1"/>
  <c r="AL684" i="1"/>
  <c r="AM692" i="1"/>
  <c r="AL692" i="1"/>
  <c r="AM700" i="1"/>
  <c r="AL700" i="1"/>
  <c r="AM708" i="1"/>
  <c r="AL708" i="1"/>
  <c r="AL714" i="1"/>
  <c r="AM714" i="1"/>
  <c r="AL716" i="1"/>
  <c r="AM716" i="1"/>
  <c r="AL720" i="1"/>
  <c r="AM720" i="1"/>
  <c r="AL722" i="1"/>
  <c r="AM722" i="1"/>
  <c r="AL724" i="1"/>
  <c r="AM724" i="1"/>
  <c r="AL726" i="1"/>
  <c r="AM726" i="1"/>
  <c r="AL728" i="1"/>
  <c r="AM728" i="1"/>
  <c r="AL730" i="1"/>
  <c r="AM730" i="1"/>
  <c r="AL734" i="1"/>
  <c r="AM734" i="1"/>
  <c r="AL736" i="1"/>
  <c r="AM736" i="1"/>
  <c r="AL738" i="1"/>
  <c r="AM738" i="1"/>
  <c r="AL740" i="1"/>
  <c r="AM740" i="1"/>
  <c r="AL744" i="1"/>
  <c r="AM744" i="1"/>
  <c r="AL746" i="1"/>
  <c r="AM746" i="1"/>
  <c r="AL748" i="1"/>
  <c r="AM748" i="1"/>
  <c r="AL750" i="1"/>
  <c r="AM750" i="1"/>
  <c r="AL752" i="1"/>
  <c r="AM752" i="1"/>
  <c r="AM754" i="1"/>
  <c r="AL756" i="1"/>
  <c r="AM756" i="1"/>
  <c r="AL758" i="1"/>
  <c r="AM758" i="1"/>
  <c r="AL760" i="1"/>
  <c r="AM760" i="1"/>
  <c r="AL762" i="1"/>
  <c r="AM762" i="1"/>
  <c r="AL766" i="1"/>
  <c r="AM766" i="1"/>
  <c r="AL768" i="1"/>
  <c r="AM768" i="1"/>
  <c r="AL770" i="1"/>
  <c r="AM770" i="1"/>
  <c r="AL772" i="1"/>
  <c r="AM772" i="1"/>
  <c r="AL776" i="1"/>
  <c r="AM776" i="1"/>
  <c r="AL778" i="1"/>
  <c r="AM778" i="1"/>
  <c r="AL780" i="1"/>
  <c r="AM780" i="1"/>
  <c r="AL782" i="1"/>
  <c r="AM782" i="1"/>
  <c r="AL784" i="1"/>
  <c r="AM784" i="1"/>
  <c r="AL788" i="1"/>
  <c r="AM788" i="1"/>
  <c r="AL790" i="1"/>
  <c r="AM790" i="1"/>
  <c r="AL792" i="1"/>
  <c r="AM792" i="1"/>
  <c r="AL796" i="1"/>
  <c r="AM796" i="1"/>
  <c r="AL806" i="1"/>
  <c r="AM806" i="1"/>
  <c r="AL814" i="1"/>
  <c r="AM814" i="1"/>
  <c r="AL822" i="1"/>
  <c r="AM822" i="1"/>
  <c r="AL830" i="1"/>
  <c r="AM830" i="1"/>
  <c r="AM670" i="1"/>
  <c r="AL670" i="1"/>
  <c r="AM678" i="1"/>
  <c r="AL678" i="1"/>
  <c r="AM686" i="1"/>
  <c r="AL686" i="1"/>
  <c r="AM694" i="1"/>
  <c r="AL694" i="1"/>
  <c r="AM702" i="1"/>
  <c r="AL702" i="1"/>
  <c r="AM710" i="1"/>
  <c r="AL710" i="1"/>
  <c r="AL800" i="1"/>
  <c r="AM800" i="1"/>
  <c r="AL804" i="1"/>
  <c r="AM804" i="1"/>
  <c r="AL812" i="1"/>
  <c r="AM812" i="1"/>
  <c r="AL820" i="1"/>
  <c r="AM820" i="1"/>
  <c r="AL828" i="1"/>
  <c r="AM828" i="1"/>
  <c r="AC665" i="1"/>
  <c r="AU665" i="1" s="1"/>
  <c r="AC667" i="1"/>
  <c r="AU667" i="1" s="1"/>
  <c r="AC669" i="1"/>
  <c r="AU669" i="1" s="1"/>
  <c r="AC671" i="1"/>
  <c r="AU671" i="1" s="1"/>
  <c r="AC673" i="1"/>
  <c r="AU673" i="1" s="1"/>
  <c r="AC675" i="1"/>
  <c r="AU675" i="1" s="1"/>
  <c r="AC677" i="1"/>
  <c r="AU677" i="1" s="1"/>
  <c r="AC679" i="1"/>
  <c r="AU679" i="1" s="1"/>
  <c r="AC681" i="1"/>
  <c r="AU681" i="1" s="1"/>
  <c r="AC683" i="1"/>
  <c r="AU683" i="1" s="1"/>
  <c r="AC685" i="1"/>
  <c r="AU685" i="1" s="1"/>
  <c r="AC687" i="1"/>
  <c r="AU687" i="1" s="1"/>
  <c r="AC689" i="1"/>
  <c r="AU689" i="1" s="1"/>
  <c r="AC691" i="1"/>
  <c r="AU691" i="1" s="1"/>
  <c r="AC693" i="1"/>
  <c r="AU693" i="1" s="1"/>
  <c r="AC695" i="1"/>
  <c r="AU695" i="1" s="1"/>
  <c r="AC697" i="1"/>
  <c r="AU697" i="1" s="1"/>
  <c r="AC699" i="1"/>
  <c r="AU699" i="1" s="1"/>
  <c r="AC701" i="1"/>
  <c r="AU701" i="1" s="1"/>
  <c r="AC703" i="1"/>
  <c r="AU703" i="1" s="1"/>
  <c r="AC705" i="1"/>
  <c r="AU705" i="1" s="1"/>
  <c r="AC707" i="1"/>
  <c r="AU707" i="1" s="1"/>
  <c r="AC709" i="1"/>
  <c r="AU709" i="1" s="1"/>
  <c r="AC711" i="1"/>
  <c r="AU711" i="1" s="1"/>
  <c r="AF714" i="1"/>
  <c r="AG714" i="1" s="1"/>
  <c r="AF716" i="1"/>
  <c r="AG716" i="1" s="1"/>
  <c r="AF718" i="1"/>
  <c r="AG718" i="1" s="1"/>
  <c r="AF720" i="1"/>
  <c r="AG720" i="1" s="1"/>
  <c r="AF722" i="1"/>
  <c r="AG722" i="1" s="1"/>
  <c r="AF724" i="1"/>
  <c r="AG724" i="1" s="1"/>
  <c r="AF726" i="1"/>
  <c r="AG726" i="1" s="1"/>
  <c r="AF728" i="1"/>
  <c r="AG728" i="1" s="1"/>
  <c r="AF730" i="1"/>
  <c r="AG730" i="1" s="1"/>
  <c r="AF732" i="1"/>
  <c r="AG732" i="1" s="1"/>
  <c r="AF734" i="1"/>
  <c r="AG734" i="1" s="1"/>
  <c r="AF736" i="1"/>
  <c r="AG736" i="1" s="1"/>
  <c r="AF738" i="1"/>
  <c r="AG738" i="1" s="1"/>
  <c r="AF740" i="1"/>
  <c r="AG740" i="1" s="1"/>
  <c r="AF742" i="1"/>
  <c r="AG742" i="1" s="1"/>
  <c r="AF744" i="1"/>
  <c r="AG744" i="1" s="1"/>
  <c r="AF746" i="1"/>
  <c r="AG746" i="1" s="1"/>
  <c r="AF748" i="1"/>
  <c r="AG748" i="1" s="1"/>
  <c r="AF750" i="1"/>
  <c r="AG750" i="1" s="1"/>
  <c r="AF752" i="1"/>
  <c r="AG752" i="1" s="1"/>
  <c r="AF754" i="1"/>
  <c r="AG754" i="1" s="1"/>
  <c r="AF756" i="1"/>
  <c r="AG756" i="1" s="1"/>
  <c r="AF758" i="1"/>
  <c r="AG758" i="1" s="1"/>
  <c r="AF760" i="1"/>
  <c r="AG760" i="1" s="1"/>
  <c r="AF762" i="1"/>
  <c r="AG762" i="1" s="1"/>
  <c r="AF764" i="1"/>
  <c r="AG764" i="1" s="1"/>
  <c r="AF766" i="1"/>
  <c r="AG766" i="1" s="1"/>
  <c r="AF768" i="1"/>
  <c r="AG768" i="1" s="1"/>
  <c r="AF770" i="1"/>
  <c r="AG770" i="1" s="1"/>
  <c r="AF772" i="1"/>
  <c r="AG772" i="1" s="1"/>
  <c r="AF774" i="1"/>
  <c r="AG774" i="1" s="1"/>
  <c r="AF776" i="1"/>
  <c r="AG776" i="1" s="1"/>
  <c r="AF778" i="1"/>
  <c r="AG778" i="1" s="1"/>
  <c r="AF780" i="1"/>
  <c r="AG780" i="1" s="1"/>
  <c r="AF782" i="1"/>
  <c r="AG782" i="1" s="1"/>
  <c r="AF784" i="1"/>
  <c r="AG784" i="1" s="1"/>
  <c r="AF786" i="1"/>
  <c r="AG786" i="1" s="1"/>
  <c r="AF788" i="1"/>
  <c r="AG788" i="1" s="1"/>
  <c r="AF790" i="1"/>
  <c r="AG790" i="1" s="1"/>
  <c r="AF792" i="1"/>
  <c r="AG792" i="1" s="1"/>
  <c r="AF794" i="1"/>
  <c r="AG794" i="1" s="1"/>
  <c r="AF796" i="1"/>
  <c r="AG796" i="1" s="1"/>
  <c r="AF798" i="1"/>
  <c r="AG798" i="1" s="1"/>
  <c r="AF800" i="1"/>
  <c r="AG800" i="1" s="1"/>
  <c r="AF802" i="1"/>
  <c r="AG802" i="1" s="1"/>
  <c r="AF804" i="1"/>
  <c r="AG804" i="1" s="1"/>
  <c r="AF806" i="1"/>
  <c r="AG806" i="1" s="1"/>
  <c r="AF808" i="1"/>
  <c r="AG808" i="1" s="1"/>
  <c r="AF810" i="1"/>
  <c r="AG810" i="1" s="1"/>
  <c r="AF812" i="1"/>
  <c r="AG812" i="1" s="1"/>
  <c r="AF814" i="1"/>
  <c r="AG814" i="1" s="1"/>
  <c r="AF816" i="1"/>
  <c r="AG816" i="1" s="1"/>
  <c r="AF818" i="1"/>
  <c r="AG818" i="1" s="1"/>
  <c r="AF820" i="1"/>
  <c r="AG820" i="1" s="1"/>
  <c r="AF822" i="1"/>
  <c r="AG822" i="1" s="1"/>
  <c r="AF824" i="1"/>
  <c r="AG824" i="1" s="1"/>
  <c r="AF826" i="1"/>
  <c r="AG826" i="1" s="1"/>
  <c r="AF828" i="1"/>
  <c r="AG828" i="1" s="1"/>
  <c r="AF830" i="1"/>
  <c r="AG830" i="1" s="1"/>
  <c r="AF832" i="1"/>
  <c r="AG832" i="1" s="1"/>
  <c r="AF834" i="1"/>
  <c r="AG834" i="1" s="1"/>
  <c r="AF650" i="1"/>
  <c r="AG650" i="1" s="1"/>
  <c r="AF652" i="1"/>
  <c r="AG652" i="1" s="1"/>
  <c r="AF654" i="1"/>
  <c r="AG654" i="1" s="1"/>
  <c r="AF656" i="1"/>
  <c r="AG656" i="1" s="1"/>
  <c r="AF658" i="1"/>
  <c r="AG658" i="1" s="1"/>
  <c r="AF660" i="1"/>
  <c r="AG660" i="1" s="1"/>
  <c r="AF662" i="1"/>
  <c r="AG662" i="1" s="1"/>
  <c r="AF664" i="1"/>
  <c r="AG664" i="1" s="1"/>
  <c r="AF666" i="1"/>
  <c r="AG666" i="1" s="1"/>
  <c r="AF668" i="1"/>
  <c r="AG668" i="1" s="1"/>
  <c r="AF670" i="1"/>
  <c r="AG670" i="1" s="1"/>
  <c r="AF672" i="1"/>
  <c r="AG672" i="1" s="1"/>
  <c r="AF674" i="1"/>
  <c r="AG674" i="1" s="1"/>
  <c r="AF676" i="1"/>
  <c r="AG676" i="1" s="1"/>
  <c r="AF678" i="1"/>
  <c r="AG678" i="1" s="1"/>
  <c r="AF680" i="1"/>
  <c r="AG680" i="1" s="1"/>
  <c r="AF682" i="1"/>
  <c r="AG682" i="1" s="1"/>
  <c r="AF684" i="1"/>
  <c r="AG684" i="1" s="1"/>
  <c r="AF686" i="1"/>
  <c r="AG686" i="1" s="1"/>
  <c r="AF688" i="1"/>
  <c r="AG688" i="1" s="1"/>
  <c r="AF690" i="1"/>
  <c r="AG690" i="1" s="1"/>
  <c r="AF692" i="1"/>
  <c r="AG692" i="1" s="1"/>
  <c r="AF694" i="1"/>
  <c r="AG694" i="1" s="1"/>
  <c r="AF696" i="1"/>
  <c r="AG696" i="1" s="1"/>
  <c r="AF698" i="1"/>
  <c r="AG698" i="1" s="1"/>
  <c r="AF700" i="1"/>
  <c r="AG700" i="1" s="1"/>
  <c r="AF702" i="1"/>
  <c r="AG702" i="1" s="1"/>
  <c r="AF704" i="1"/>
  <c r="AG704" i="1" s="1"/>
  <c r="AF706" i="1"/>
  <c r="AG706" i="1" s="1"/>
  <c r="AF708" i="1"/>
  <c r="AG708" i="1" s="1"/>
  <c r="AF710" i="1"/>
  <c r="AG710" i="1" s="1"/>
  <c r="AF712" i="1"/>
  <c r="AG712" i="1" s="1"/>
  <c r="AC798" i="1"/>
  <c r="AU798" i="1" s="1"/>
  <c r="AC800" i="1"/>
  <c r="AU800" i="1" s="1"/>
  <c r="AC802" i="1"/>
  <c r="AU802" i="1" s="1"/>
  <c r="AC804" i="1"/>
  <c r="AU804" i="1" s="1"/>
  <c r="AC806" i="1"/>
  <c r="AU806" i="1" s="1"/>
  <c r="AL807" i="1"/>
  <c r="AC808" i="1"/>
  <c r="AU808" i="1" s="1"/>
  <c r="AC810" i="1"/>
  <c r="AU810" i="1" s="1"/>
  <c r="AC812" i="1"/>
  <c r="AU812" i="1" s="1"/>
  <c r="AC814" i="1"/>
  <c r="AU814" i="1" s="1"/>
  <c r="AL815" i="1"/>
  <c r="AC816" i="1"/>
  <c r="AU816" i="1" s="1"/>
  <c r="AC818" i="1"/>
  <c r="AU818" i="1" s="1"/>
  <c r="AC820" i="1"/>
  <c r="AU820" i="1" s="1"/>
  <c r="AC822" i="1"/>
  <c r="AU822" i="1" s="1"/>
  <c r="AL823" i="1"/>
  <c r="AC824" i="1"/>
  <c r="AU824" i="1" s="1"/>
  <c r="AC826" i="1"/>
  <c r="AU826" i="1" s="1"/>
  <c r="AC828" i="1"/>
  <c r="AU828" i="1" s="1"/>
  <c r="AC830" i="1"/>
  <c r="AU830" i="1" s="1"/>
  <c r="AL831" i="1"/>
  <c r="AC832" i="1"/>
  <c r="AU832" i="1" s="1"/>
  <c r="AC834" i="1"/>
  <c r="AU834" i="1" s="1"/>
  <c r="AK836" i="1"/>
  <c r="AF838" i="1"/>
  <c r="AG838" i="1" s="1"/>
  <c r="AF840" i="1"/>
  <c r="AG840" i="1" s="1"/>
  <c r="AK842" i="1"/>
  <c r="AC842" i="1"/>
  <c r="AU842" i="1" s="1"/>
  <c r="AK846" i="1"/>
  <c r="AC846" i="1"/>
  <c r="AU846" i="1" s="1"/>
  <c r="AK850" i="1"/>
  <c r="AC850" i="1"/>
  <c r="AU850" i="1" s="1"/>
  <c r="AK854" i="1"/>
  <c r="AC854" i="1"/>
  <c r="AU854" i="1" s="1"/>
  <c r="AK858" i="1"/>
  <c r="AC858" i="1"/>
  <c r="AU858" i="1" s="1"/>
  <c r="AK862" i="1"/>
  <c r="AC862" i="1"/>
  <c r="AU862" i="1" s="1"/>
  <c r="AK866" i="1"/>
  <c r="AC866" i="1"/>
  <c r="AU866" i="1" s="1"/>
  <c r="AK870" i="1"/>
  <c r="AC870" i="1"/>
  <c r="AU870" i="1" s="1"/>
  <c r="AK874" i="1"/>
  <c r="AC874" i="1"/>
  <c r="AU874" i="1" s="1"/>
  <c r="AK878" i="1"/>
  <c r="AC878" i="1"/>
  <c r="AU878" i="1" s="1"/>
  <c r="AC650" i="1"/>
  <c r="AU650" i="1" s="1"/>
  <c r="AC652" i="1"/>
  <c r="AU652" i="1" s="1"/>
  <c r="AC654" i="1"/>
  <c r="AU654" i="1" s="1"/>
  <c r="AC656" i="1"/>
  <c r="AU656" i="1" s="1"/>
  <c r="AC658" i="1"/>
  <c r="AU658" i="1" s="1"/>
  <c r="AC660" i="1"/>
  <c r="AU660" i="1" s="1"/>
  <c r="AC662" i="1"/>
  <c r="AU662" i="1" s="1"/>
  <c r="AC664" i="1"/>
  <c r="AU664" i="1" s="1"/>
  <c r="AL665" i="1"/>
  <c r="AC666" i="1"/>
  <c r="AU666" i="1" s="1"/>
  <c r="AC668" i="1"/>
  <c r="AU668" i="1" s="1"/>
  <c r="AC670" i="1"/>
  <c r="AU670" i="1" s="1"/>
  <c r="AL671" i="1"/>
  <c r="AC672" i="1"/>
  <c r="AU672" i="1" s="1"/>
  <c r="AL673" i="1"/>
  <c r="AC674" i="1"/>
  <c r="AU674" i="1" s="1"/>
  <c r="AC676" i="1"/>
  <c r="AU676" i="1" s="1"/>
  <c r="AC678" i="1"/>
  <c r="AU678" i="1" s="1"/>
  <c r="AL679" i="1"/>
  <c r="AC680" i="1"/>
  <c r="AU680" i="1" s="1"/>
  <c r="AL681" i="1"/>
  <c r="AC682" i="1"/>
  <c r="AU682" i="1" s="1"/>
  <c r="AC684" i="1"/>
  <c r="AU684" i="1" s="1"/>
  <c r="AC686" i="1"/>
  <c r="AU686" i="1" s="1"/>
  <c r="AC688" i="1"/>
  <c r="AU688" i="1" s="1"/>
  <c r="AL689" i="1"/>
  <c r="AC690" i="1"/>
  <c r="AU690" i="1" s="1"/>
  <c r="AC692" i="1"/>
  <c r="AU692" i="1" s="1"/>
  <c r="AC694" i="1"/>
  <c r="AU694" i="1" s="1"/>
  <c r="AC696" i="1"/>
  <c r="AU696" i="1" s="1"/>
  <c r="AL697" i="1"/>
  <c r="AC698" i="1"/>
  <c r="AU698" i="1" s="1"/>
  <c r="AC700" i="1"/>
  <c r="AU700" i="1" s="1"/>
  <c r="AC702" i="1"/>
  <c r="AU702" i="1" s="1"/>
  <c r="AL703" i="1"/>
  <c r="AC704" i="1"/>
  <c r="AU704" i="1" s="1"/>
  <c r="AL705" i="1"/>
  <c r="AC706" i="1"/>
  <c r="AU706" i="1" s="1"/>
  <c r="AC708" i="1"/>
  <c r="AU708" i="1" s="1"/>
  <c r="AC710" i="1"/>
  <c r="AU710" i="1" s="1"/>
  <c r="AL711" i="1"/>
  <c r="AC712" i="1"/>
  <c r="AU712" i="1" s="1"/>
  <c r="AK837" i="1"/>
  <c r="AC838" i="1"/>
  <c r="AU838" i="1" s="1"/>
  <c r="AC840" i="1"/>
  <c r="AU840" i="1" s="1"/>
  <c r="AK844" i="1"/>
  <c r="AC844" i="1"/>
  <c r="AU844" i="1" s="1"/>
  <c r="AU847" i="1"/>
  <c r="AK848" i="1"/>
  <c r="AC848" i="1"/>
  <c r="AU848" i="1" s="1"/>
  <c r="AK852" i="1"/>
  <c r="AC852" i="1"/>
  <c r="AU852" i="1" s="1"/>
  <c r="AL853" i="1"/>
  <c r="AK856" i="1"/>
  <c r="AC856" i="1"/>
  <c r="AU856" i="1" s="1"/>
  <c r="AK860" i="1"/>
  <c r="AC860" i="1"/>
  <c r="AU860" i="1" s="1"/>
  <c r="AK864" i="1"/>
  <c r="AC864" i="1"/>
  <c r="AU864" i="1" s="1"/>
  <c r="AK868" i="1"/>
  <c r="AC868" i="1"/>
  <c r="AU868" i="1" s="1"/>
  <c r="AK872" i="1"/>
  <c r="AC872" i="1"/>
  <c r="AU872" i="1" s="1"/>
  <c r="AK876" i="1"/>
  <c r="AC876" i="1"/>
  <c r="AU876" i="1" s="1"/>
  <c r="AU879" i="1"/>
  <c r="AK880" i="1"/>
  <c r="AC880" i="1"/>
  <c r="AU880" i="1" s="1"/>
  <c r="AU882" i="1"/>
  <c r="AC916" i="1"/>
  <c r="AU916" i="1" s="1"/>
  <c r="AC918" i="1"/>
  <c r="AU918" i="1" s="1"/>
  <c r="AC920" i="1"/>
  <c r="AU920" i="1" s="1"/>
  <c r="AC922" i="1"/>
  <c r="AU922" i="1" s="1"/>
  <c r="AC924" i="1"/>
  <c r="AU924" i="1" s="1"/>
  <c r="AC926" i="1"/>
  <c r="AU926" i="1" s="1"/>
  <c r="AC928" i="1"/>
  <c r="AU928" i="1" s="1"/>
  <c r="AF931" i="1"/>
  <c r="AG931" i="1" s="1"/>
  <c r="AL933" i="1"/>
  <c r="AF935" i="1"/>
  <c r="AG935" i="1" s="1"/>
  <c r="AU1013" i="1"/>
  <c r="AK882" i="1"/>
  <c r="AK884" i="1"/>
  <c r="AK886" i="1"/>
  <c r="AK888" i="1"/>
  <c r="AK890" i="1"/>
  <c r="AK892" i="1"/>
  <c r="AK894" i="1"/>
  <c r="AK896" i="1"/>
  <c r="AK898" i="1"/>
  <c r="AK900" i="1"/>
  <c r="AK902" i="1"/>
  <c r="AK904" i="1"/>
  <c r="AK906" i="1"/>
  <c r="AK908" i="1"/>
  <c r="AK910" i="1"/>
  <c r="AK912" i="1"/>
  <c r="AK914" i="1"/>
  <c r="AK916" i="1"/>
  <c r="AK918" i="1"/>
  <c r="AK920" i="1"/>
  <c r="AK922" i="1"/>
  <c r="AK924" i="1"/>
  <c r="AK926" i="1"/>
  <c r="AK928" i="1"/>
  <c r="AC945" i="1"/>
  <c r="AU945" i="1" s="1"/>
  <c r="AK945" i="1"/>
  <c r="AC949" i="1"/>
  <c r="AU949" i="1" s="1"/>
  <c r="AK949" i="1"/>
  <c r="AC953" i="1"/>
  <c r="AU953" i="1" s="1"/>
  <c r="AK953" i="1"/>
  <c r="AC957" i="1"/>
  <c r="AU957" i="1" s="1"/>
  <c r="AK957" i="1"/>
  <c r="AC961" i="1"/>
  <c r="AU961" i="1" s="1"/>
  <c r="AK961" i="1"/>
  <c r="AC965" i="1"/>
  <c r="AU965" i="1" s="1"/>
  <c r="AK965" i="1"/>
  <c r="AC969" i="1"/>
  <c r="AU969" i="1" s="1"/>
  <c r="AK969" i="1"/>
  <c r="AC973" i="1"/>
  <c r="AU973" i="1" s="1"/>
  <c r="AK973" i="1"/>
  <c r="AC977" i="1"/>
  <c r="AU977" i="1" s="1"/>
  <c r="AK977" i="1"/>
  <c r="AC981" i="1"/>
  <c r="AU981" i="1" s="1"/>
  <c r="AK981" i="1"/>
  <c r="AC985" i="1"/>
  <c r="AU985" i="1" s="1"/>
  <c r="AK985" i="1"/>
  <c r="AC989" i="1"/>
  <c r="AU989" i="1" s="1"/>
  <c r="AK989" i="1"/>
  <c r="AC993" i="1"/>
  <c r="AU993" i="1" s="1"/>
  <c r="AK993" i="1"/>
  <c r="AC997" i="1"/>
  <c r="AU997" i="1" s="1"/>
  <c r="AK997" i="1"/>
  <c r="AC1001" i="1"/>
  <c r="AU1001" i="1" s="1"/>
  <c r="AK1001" i="1"/>
  <c r="AF839" i="1"/>
  <c r="AG839" i="1" s="1"/>
  <c r="AF841" i="1"/>
  <c r="AG841" i="1" s="1"/>
  <c r="AF843" i="1"/>
  <c r="AG843" i="1" s="1"/>
  <c r="AF845" i="1"/>
  <c r="AG845" i="1" s="1"/>
  <c r="AF847" i="1"/>
  <c r="AG847" i="1" s="1"/>
  <c r="AF849" i="1"/>
  <c r="AG849" i="1" s="1"/>
  <c r="AF851" i="1"/>
  <c r="AG851" i="1" s="1"/>
  <c r="AF853" i="1"/>
  <c r="AG853" i="1" s="1"/>
  <c r="AF855" i="1"/>
  <c r="AG855" i="1" s="1"/>
  <c r="AF857" i="1"/>
  <c r="AG857" i="1" s="1"/>
  <c r="AF859" i="1"/>
  <c r="AG859" i="1" s="1"/>
  <c r="AF861" i="1"/>
  <c r="AG861" i="1" s="1"/>
  <c r="AF863" i="1"/>
  <c r="AG863" i="1" s="1"/>
  <c r="AF865" i="1"/>
  <c r="AG865" i="1" s="1"/>
  <c r="AF867" i="1"/>
  <c r="AG867" i="1" s="1"/>
  <c r="AF869" i="1"/>
  <c r="AG869" i="1" s="1"/>
  <c r="AF871" i="1"/>
  <c r="AG871" i="1" s="1"/>
  <c r="AF873" i="1"/>
  <c r="AG873" i="1" s="1"/>
  <c r="AF875" i="1"/>
  <c r="AG875" i="1" s="1"/>
  <c r="AF877" i="1"/>
  <c r="AG877" i="1" s="1"/>
  <c r="AF879" i="1"/>
  <c r="AG879" i="1" s="1"/>
  <c r="AU929" i="1"/>
  <c r="AF933" i="1"/>
  <c r="AG933" i="1" s="1"/>
  <c r="AU933" i="1"/>
  <c r="AC943" i="1"/>
  <c r="AU943" i="1" s="1"/>
  <c r="AK943" i="1"/>
  <c r="AC937" i="1"/>
  <c r="AU937" i="1" s="1"/>
  <c r="AK937" i="1"/>
  <c r="AC939" i="1"/>
  <c r="AU939" i="1" s="1"/>
  <c r="AK939" i="1"/>
  <c r="AC941" i="1"/>
  <c r="AU941" i="1" s="1"/>
  <c r="AK941" i="1"/>
  <c r="AC947" i="1"/>
  <c r="AU947" i="1" s="1"/>
  <c r="AK947" i="1"/>
  <c r="AC951" i="1"/>
  <c r="AU951" i="1" s="1"/>
  <c r="AK951" i="1"/>
  <c r="AC955" i="1"/>
  <c r="AU955" i="1" s="1"/>
  <c r="AK955" i="1"/>
  <c r="AC959" i="1"/>
  <c r="AU959" i="1" s="1"/>
  <c r="AK959" i="1"/>
  <c r="AU962" i="1"/>
  <c r="AC963" i="1"/>
  <c r="AU963" i="1" s="1"/>
  <c r="AK963" i="1"/>
  <c r="AM964" i="1"/>
  <c r="AC967" i="1"/>
  <c r="AU967" i="1" s="1"/>
  <c r="AK967" i="1"/>
  <c r="AC971" i="1"/>
  <c r="AU971" i="1" s="1"/>
  <c r="AK971" i="1"/>
  <c r="AU974" i="1"/>
  <c r="AC975" i="1"/>
  <c r="AU975" i="1" s="1"/>
  <c r="AK975" i="1"/>
  <c r="AC979" i="1"/>
  <c r="AU979" i="1" s="1"/>
  <c r="AK979" i="1"/>
  <c r="AC983" i="1"/>
  <c r="AU983" i="1" s="1"/>
  <c r="AK983" i="1"/>
  <c r="AU986" i="1"/>
  <c r="AC987" i="1"/>
  <c r="AU987" i="1" s="1"/>
  <c r="AK987" i="1"/>
  <c r="AC991" i="1"/>
  <c r="AU991" i="1" s="1"/>
  <c r="AK991" i="1"/>
  <c r="AC995" i="1"/>
  <c r="AU995" i="1" s="1"/>
  <c r="AK995" i="1"/>
  <c r="AL996" i="1"/>
  <c r="AM996" i="1"/>
  <c r="AC999" i="1"/>
  <c r="AU999" i="1" s="1"/>
  <c r="AK999" i="1"/>
  <c r="AC1003" i="1"/>
  <c r="AU1003" i="1" s="1"/>
  <c r="AK1003" i="1"/>
  <c r="AM1004" i="1"/>
  <c r="AF946" i="1"/>
  <c r="AG946" i="1" s="1"/>
  <c r="AF948" i="1"/>
  <c r="AG948" i="1" s="1"/>
  <c r="AF950" i="1"/>
  <c r="AG950" i="1" s="1"/>
  <c r="AF952" i="1"/>
  <c r="AG952" i="1" s="1"/>
  <c r="AF954" i="1"/>
  <c r="AG954" i="1" s="1"/>
  <c r="AF956" i="1"/>
  <c r="AG956" i="1" s="1"/>
  <c r="AF958" i="1"/>
  <c r="AG958" i="1" s="1"/>
  <c r="AF960" i="1"/>
  <c r="AG960" i="1" s="1"/>
  <c r="AF962" i="1"/>
  <c r="AG962" i="1" s="1"/>
  <c r="AF964" i="1"/>
  <c r="AG964" i="1" s="1"/>
  <c r="AF966" i="1"/>
  <c r="AG966" i="1" s="1"/>
  <c r="AF968" i="1"/>
  <c r="AG968" i="1" s="1"/>
  <c r="AF970" i="1"/>
  <c r="AG970" i="1" s="1"/>
  <c r="AF972" i="1"/>
  <c r="AG972" i="1" s="1"/>
  <c r="AF974" i="1"/>
  <c r="AG974" i="1" s="1"/>
  <c r="AF976" i="1"/>
  <c r="AG976" i="1" s="1"/>
  <c r="AF978" i="1"/>
  <c r="AG978" i="1" s="1"/>
  <c r="AF980" i="1"/>
  <c r="AG980" i="1" s="1"/>
  <c r="AF982" i="1"/>
  <c r="AG982" i="1" s="1"/>
  <c r="AF984" i="1"/>
  <c r="AG984" i="1" s="1"/>
  <c r="AF986" i="1"/>
  <c r="AG986" i="1" s="1"/>
  <c r="AF988" i="1"/>
  <c r="AG988" i="1" s="1"/>
  <c r="AF990" i="1"/>
  <c r="AG990" i="1" s="1"/>
  <c r="AF992" i="1"/>
  <c r="AG992" i="1" s="1"/>
  <c r="AF994" i="1"/>
  <c r="AG994" i="1" s="1"/>
  <c r="AF996" i="1"/>
  <c r="AG996" i="1" s="1"/>
  <c r="AF998" i="1"/>
  <c r="AG998" i="1" s="1"/>
  <c r="AF1000" i="1"/>
  <c r="AG1000" i="1" s="1"/>
  <c r="AF1002" i="1"/>
  <c r="AG1002" i="1" s="1"/>
  <c r="AF1004" i="1"/>
  <c r="AG1004" i="1" s="1"/>
  <c r="AK1005" i="1"/>
  <c r="AF1006" i="1"/>
  <c r="AG1006" i="1" s="1"/>
  <c r="AK1007" i="1"/>
  <c r="AF1008" i="1"/>
  <c r="AG1008" i="1" s="1"/>
  <c r="AK1009" i="1"/>
  <c r="AF1010" i="1"/>
  <c r="AG1010" i="1" s="1"/>
  <c r="AK1011" i="1"/>
  <c r="AF1012" i="1"/>
  <c r="AG1012" i="1" s="1"/>
  <c r="AK1013" i="1"/>
  <c r="AL1014" i="1"/>
  <c r="AF1016" i="1"/>
  <c r="AG1016" i="1" s="1"/>
  <c r="AL1018" i="1"/>
  <c r="AF1020" i="1"/>
  <c r="AG1020" i="1" s="1"/>
  <c r="AL1022" i="1"/>
  <c r="AF1024" i="1"/>
  <c r="AG1024" i="1" s="1"/>
  <c r="AU1035" i="1"/>
  <c r="AU1051" i="1"/>
  <c r="AU1067" i="1"/>
  <c r="AL1088" i="1"/>
  <c r="AU1093" i="1"/>
  <c r="AF1015" i="1"/>
  <c r="AG1015" i="1" s="1"/>
  <c r="AC1016" i="1"/>
  <c r="AU1016" i="1" s="1"/>
  <c r="AL1017" i="1"/>
  <c r="AF1019" i="1"/>
  <c r="AG1019" i="1" s="1"/>
  <c r="AC1020" i="1"/>
  <c r="AU1020" i="1" s="1"/>
  <c r="AF1023" i="1"/>
  <c r="AG1023" i="1" s="1"/>
  <c r="AC1024" i="1"/>
  <c r="AU1024" i="1" s="1"/>
  <c r="AF1027" i="1"/>
  <c r="AG1027" i="1" s="1"/>
  <c r="AU1030" i="1"/>
  <c r="AL1032" i="1"/>
  <c r="AF1035" i="1"/>
  <c r="AG1035" i="1" s="1"/>
  <c r="AL1040" i="1"/>
  <c r="AF1043" i="1"/>
  <c r="AG1043" i="1" s="1"/>
  <c r="AL1048" i="1"/>
  <c r="AF1051" i="1"/>
  <c r="AG1051" i="1" s="1"/>
  <c r="AL1056" i="1"/>
  <c r="AF1059" i="1"/>
  <c r="AG1059" i="1" s="1"/>
  <c r="AL1064" i="1"/>
  <c r="AF1067" i="1"/>
  <c r="AG1067" i="1" s="1"/>
  <c r="AL1072" i="1"/>
  <c r="AL1078" i="1"/>
  <c r="AL1092" i="1"/>
  <c r="AK1097" i="1"/>
  <c r="AC1097" i="1"/>
  <c r="AU1097" i="1" s="1"/>
  <c r="AF1005" i="1"/>
  <c r="AG1005" i="1" s="1"/>
  <c r="AF1007" i="1"/>
  <c r="AG1007" i="1" s="1"/>
  <c r="AF1009" i="1"/>
  <c r="AG1009" i="1" s="1"/>
  <c r="AF1011" i="1"/>
  <c r="AG1011" i="1" s="1"/>
  <c r="AF1013" i="1"/>
  <c r="AG1013" i="1" s="1"/>
  <c r="AF1014" i="1"/>
  <c r="AG1014" i="1" s="1"/>
  <c r="AF1018" i="1"/>
  <c r="AG1018" i="1" s="1"/>
  <c r="AF1022" i="1"/>
  <c r="AG1022" i="1" s="1"/>
  <c r="AL1080" i="1"/>
  <c r="AU1083" i="1"/>
  <c r="AL1084" i="1"/>
  <c r="AU1091" i="1"/>
  <c r="AC1014" i="1"/>
  <c r="AU1014" i="1" s="1"/>
  <c r="AF1017" i="1"/>
  <c r="AG1017" i="1" s="1"/>
  <c r="AC1018" i="1"/>
  <c r="AU1018" i="1" s="1"/>
  <c r="AL1019" i="1"/>
  <c r="AF1021" i="1"/>
  <c r="AG1021" i="1" s="1"/>
  <c r="AC1022" i="1"/>
  <c r="AU1022" i="1" s="1"/>
  <c r="AF1025" i="1"/>
  <c r="AG1025" i="1" s="1"/>
  <c r="AL1028" i="1"/>
  <c r="AF1031" i="1"/>
  <c r="AG1031" i="1" s="1"/>
  <c r="AU1033" i="1"/>
  <c r="AL1036" i="1"/>
  <c r="AF1039" i="1"/>
  <c r="AG1039" i="1" s="1"/>
  <c r="AL1044" i="1"/>
  <c r="AF1047" i="1"/>
  <c r="AG1047" i="1" s="1"/>
  <c r="AU1049" i="1"/>
  <c r="AL1052" i="1"/>
  <c r="AF1055" i="1"/>
  <c r="AG1055" i="1" s="1"/>
  <c r="AL1060" i="1"/>
  <c r="AF1063" i="1"/>
  <c r="AG1063" i="1" s="1"/>
  <c r="AU1065" i="1"/>
  <c r="AL1068" i="1"/>
  <c r="AF1071" i="1"/>
  <c r="AG1071" i="1" s="1"/>
  <c r="AL1090" i="1"/>
  <c r="AF1101" i="1"/>
  <c r="AG1101" i="1" s="1"/>
  <c r="AF1105" i="1"/>
  <c r="AG1105" i="1" s="1"/>
  <c r="AF1109" i="1"/>
  <c r="AG1109" i="1" s="1"/>
  <c r="AF1113" i="1"/>
  <c r="AG1113" i="1" s="1"/>
  <c r="AU1165" i="1"/>
  <c r="AL1173" i="1"/>
  <c r="AM1173" i="1"/>
  <c r="AL1175" i="1"/>
  <c r="AM1175" i="1"/>
  <c r="AL1179" i="1"/>
  <c r="AM1179" i="1"/>
  <c r="AL1187" i="1"/>
  <c r="AM1187" i="1"/>
  <c r="AF1026" i="1"/>
  <c r="AG1026" i="1" s="1"/>
  <c r="AF1028" i="1"/>
  <c r="AG1028" i="1" s="1"/>
  <c r="AF1030" i="1"/>
  <c r="AG1030" i="1" s="1"/>
  <c r="AF1032" i="1"/>
  <c r="AG1032" i="1" s="1"/>
  <c r="AF1034" i="1"/>
  <c r="AG1034" i="1" s="1"/>
  <c r="AF1036" i="1"/>
  <c r="AG1036" i="1" s="1"/>
  <c r="AF1038" i="1"/>
  <c r="AG1038" i="1" s="1"/>
  <c r="AF1040" i="1"/>
  <c r="AG1040" i="1" s="1"/>
  <c r="AF1042" i="1"/>
  <c r="AG1042" i="1" s="1"/>
  <c r="AF1044" i="1"/>
  <c r="AG1044" i="1" s="1"/>
  <c r="AF1046" i="1"/>
  <c r="AG1046" i="1" s="1"/>
  <c r="AF1048" i="1"/>
  <c r="AG1048" i="1" s="1"/>
  <c r="AF1050" i="1"/>
  <c r="AG1050" i="1" s="1"/>
  <c r="AF1052" i="1"/>
  <c r="AG1052" i="1" s="1"/>
  <c r="AF1054" i="1"/>
  <c r="AG1054" i="1" s="1"/>
  <c r="AF1056" i="1"/>
  <c r="AG1056" i="1" s="1"/>
  <c r="AF1058" i="1"/>
  <c r="AG1058" i="1" s="1"/>
  <c r="AF1060" i="1"/>
  <c r="AG1060" i="1" s="1"/>
  <c r="AF1062" i="1"/>
  <c r="AG1062" i="1" s="1"/>
  <c r="AF1064" i="1"/>
  <c r="AG1064" i="1" s="1"/>
  <c r="AF1066" i="1"/>
  <c r="AG1066" i="1" s="1"/>
  <c r="AF1068" i="1"/>
  <c r="AG1068" i="1" s="1"/>
  <c r="AF1070" i="1"/>
  <c r="AG1070" i="1" s="1"/>
  <c r="AF1072" i="1"/>
  <c r="AG1072" i="1" s="1"/>
  <c r="AF1074" i="1"/>
  <c r="AG1074" i="1" s="1"/>
  <c r="AF1076" i="1"/>
  <c r="AG1076" i="1" s="1"/>
  <c r="AF1078" i="1"/>
  <c r="AG1078" i="1" s="1"/>
  <c r="AF1080" i="1"/>
  <c r="AG1080" i="1" s="1"/>
  <c r="AF1082" i="1"/>
  <c r="AG1082" i="1" s="1"/>
  <c r="AK1083" i="1"/>
  <c r="AF1084" i="1"/>
  <c r="AG1084" i="1" s="1"/>
  <c r="AK1085" i="1"/>
  <c r="AF1086" i="1"/>
  <c r="AG1086" i="1" s="1"/>
  <c r="AK1087" i="1"/>
  <c r="AF1088" i="1"/>
  <c r="AG1088" i="1" s="1"/>
  <c r="AK1089" i="1"/>
  <c r="AF1090" i="1"/>
  <c r="AG1090" i="1" s="1"/>
  <c r="AK1091" i="1"/>
  <c r="AF1092" i="1"/>
  <c r="AG1092" i="1" s="1"/>
  <c r="AK1093" i="1"/>
  <c r="AF1096" i="1"/>
  <c r="AG1096" i="1" s="1"/>
  <c r="AF1100" i="1"/>
  <c r="AG1100" i="1" s="1"/>
  <c r="AC1101" i="1"/>
  <c r="AU1101" i="1" s="1"/>
  <c r="AF1104" i="1"/>
  <c r="AG1104" i="1" s="1"/>
  <c r="AC1105" i="1"/>
  <c r="AU1105" i="1" s="1"/>
  <c r="AF1108" i="1"/>
  <c r="AG1108" i="1" s="1"/>
  <c r="AC1109" i="1"/>
  <c r="AU1109" i="1" s="1"/>
  <c r="AF1112" i="1"/>
  <c r="AG1112" i="1" s="1"/>
  <c r="AC1113" i="1"/>
  <c r="AU1113" i="1" s="1"/>
  <c r="AF1116" i="1"/>
  <c r="AG1116" i="1" s="1"/>
  <c r="AL1121" i="1"/>
  <c r="AF1124" i="1"/>
  <c r="AG1124" i="1" s="1"/>
  <c r="AU1126" i="1"/>
  <c r="AL1129" i="1"/>
  <c r="AF1132" i="1"/>
  <c r="AG1132" i="1" s="1"/>
  <c r="AL1137" i="1"/>
  <c r="AF1140" i="1"/>
  <c r="AG1140" i="1" s="1"/>
  <c r="AL1145" i="1"/>
  <c r="AF1148" i="1"/>
  <c r="AG1148" i="1" s="1"/>
  <c r="AL1153" i="1"/>
  <c r="AF1156" i="1"/>
  <c r="AG1156" i="1" s="1"/>
  <c r="AL1181" i="1"/>
  <c r="AM1181" i="1"/>
  <c r="AC1092" i="1"/>
  <c r="AU1092" i="1" s="1"/>
  <c r="AF1095" i="1"/>
  <c r="AG1095" i="1" s="1"/>
  <c r="AF1099" i="1"/>
  <c r="AG1099" i="1" s="1"/>
  <c r="AL1101" i="1"/>
  <c r="AF1103" i="1"/>
  <c r="AG1103" i="1" s="1"/>
  <c r="AL1105" i="1"/>
  <c r="AF1107" i="1"/>
  <c r="AG1107" i="1" s="1"/>
  <c r="AL1109" i="1"/>
  <c r="AF1111" i="1"/>
  <c r="AG1111" i="1" s="1"/>
  <c r="AL1113" i="1"/>
  <c r="AF1115" i="1"/>
  <c r="AG1115" i="1" s="1"/>
  <c r="AF1118" i="1"/>
  <c r="AG1118" i="1" s="1"/>
  <c r="AF1126" i="1"/>
  <c r="AG1126" i="1" s="1"/>
  <c r="AF1134" i="1"/>
  <c r="AG1134" i="1" s="1"/>
  <c r="AL1139" i="1"/>
  <c r="AF1142" i="1"/>
  <c r="AG1142" i="1" s="1"/>
  <c r="AL1147" i="1"/>
  <c r="AF1150" i="1"/>
  <c r="AG1150" i="1" s="1"/>
  <c r="AF1158" i="1"/>
  <c r="AG1158" i="1" s="1"/>
  <c r="AL1183" i="1"/>
  <c r="AM1183" i="1"/>
  <c r="AL1161" i="1"/>
  <c r="AM1161" i="1"/>
  <c r="AL1169" i="1"/>
  <c r="AM1169" i="1"/>
  <c r="AL1177" i="1"/>
  <c r="AM1177" i="1"/>
  <c r="AL1185" i="1"/>
  <c r="AM1185" i="1"/>
  <c r="AF1117" i="1"/>
  <c r="AG1117" i="1" s="1"/>
  <c r="AF1119" i="1"/>
  <c r="AG1119" i="1" s="1"/>
  <c r="AF1121" i="1"/>
  <c r="AG1121" i="1" s="1"/>
  <c r="AF1123" i="1"/>
  <c r="AG1123" i="1" s="1"/>
  <c r="AF1125" i="1"/>
  <c r="AG1125" i="1" s="1"/>
  <c r="AF1127" i="1"/>
  <c r="AG1127" i="1" s="1"/>
  <c r="AF1129" i="1"/>
  <c r="AG1129" i="1" s="1"/>
  <c r="AF1131" i="1"/>
  <c r="AG1131" i="1" s="1"/>
  <c r="AF1133" i="1"/>
  <c r="AG1133" i="1" s="1"/>
  <c r="AF1135" i="1"/>
  <c r="AG1135" i="1" s="1"/>
  <c r="AF1137" i="1"/>
  <c r="AG1137" i="1" s="1"/>
  <c r="AF1139" i="1"/>
  <c r="AG1139" i="1" s="1"/>
  <c r="AF1141" i="1"/>
  <c r="AG1141" i="1" s="1"/>
  <c r="AF1143" i="1"/>
  <c r="AG1143" i="1" s="1"/>
  <c r="AF1145" i="1"/>
  <c r="AG1145" i="1" s="1"/>
  <c r="AF1147" i="1"/>
  <c r="AG1147" i="1" s="1"/>
  <c r="AF1149" i="1"/>
  <c r="AG1149" i="1" s="1"/>
  <c r="AF1151" i="1"/>
  <c r="AG1151" i="1" s="1"/>
  <c r="AF1153" i="1"/>
  <c r="AG1153" i="1" s="1"/>
  <c r="AF1155" i="1"/>
  <c r="AG1155" i="1" s="1"/>
  <c r="AF1157" i="1"/>
  <c r="AG1157" i="1" s="1"/>
  <c r="AF1159" i="1"/>
  <c r="AG1159" i="1" s="1"/>
  <c r="AF1161" i="1"/>
  <c r="AG1161" i="1" s="1"/>
  <c r="AF1163" i="1"/>
  <c r="AG1163" i="1" s="1"/>
  <c r="AF1165" i="1"/>
  <c r="AG1165" i="1" s="1"/>
  <c r="AF1167" i="1"/>
  <c r="AG1167" i="1" s="1"/>
  <c r="AF1169" i="1"/>
  <c r="AG1169" i="1" s="1"/>
  <c r="AF1171" i="1"/>
  <c r="AG1171" i="1" s="1"/>
  <c r="AF1173" i="1"/>
  <c r="AG1173" i="1" s="1"/>
  <c r="AF1175" i="1"/>
  <c r="AG1175" i="1" s="1"/>
  <c r="AF1177" i="1"/>
  <c r="AG1177" i="1" s="1"/>
  <c r="AF1179" i="1"/>
  <c r="AG1179" i="1" s="1"/>
  <c r="AF1181" i="1"/>
  <c r="AG1181" i="1" s="1"/>
  <c r="AF1183" i="1"/>
  <c r="AG1183" i="1" s="1"/>
  <c r="AF1185" i="1"/>
  <c r="AG1185" i="1" s="1"/>
  <c r="AF1187" i="1"/>
  <c r="AG1187" i="1" s="1"/>
  <c r="AF1189" i="1"/>
  <c r="AG1189" i="1" s="1"/>
  <c r="AF1193" i="1"/>
  <c r="AG1193" i="1" s="1"/>
  <c r="AF1197" i="1"/>
  <c r="AG1197" i="1" s="1"/>
  <c r="AF1201" i="1"/>
  <c r="AG1201" i="1" s="1"/>
  <c r="AF1205" i="1"/>
  <c r="AG1205" i="1" s="1"/>
  <c r="AC1175" i="1"/>
  <c r="AU1175" i="1" s="1"/>
  <c r="AL1176" i="1"/>
  <c r="AC1177" i="1"/>
  <c r="AU1177" i="1" s="1"/>
  <c r="AC1179" i="1"/>
  <c r="AU1179" i="1" s="1"/>
  <c r="AC1181" i="1"/>
  <c r="AU1181" i="1" s="1"/>
  <c r="AC1183" i="1"/>
  <c r="AU1183" i="1" s="1"/>
  <c r="AC1185" i="1"/>
  <c r="AU1185" i="1" s="1"/>
  <c r="AC1187" i="1"/>
  <c r="AU1187" i="1" s="1"/>
  <c r="AF1188" i="1"/>
  <c r="AG1188" i="1" s="1"/>
  <c r="AC1189" i="1"/>
  <c r="AU1189" i="1" s="1"/>
  <c r="AL1190" i="1"/>
  <c r="AF1192" i="1"/>
  <c r="AG1192" i="1" s="1"/>
  <c r="AC1193" i="1"/>
  <c r="AU1193" i="1" s="1"/>
  <c r="AL1194" i="1"/>
  <c r="AF1196" i="1"/>
  <c r="AG1196" i="1" s="1"/>
  <c r="AC1197" i="1"/>
  <c r="AU1197" i="1" s="1"/>
  <c r="AF1200" i="1"/>
  <c r="AG1200" i="1" s="1"/>
  <c r="AC1201" i="1"/>
  <c r="AU1201" i="1" s="1"/>
  <c r="AF1204" i="1"/>
  <c r="AG1204" i="1" s="1"/>
  <c r="AC1205" i="1"/>
  <c r="AU1205" i="1" s="1"/>
  <c r="AL1206" i="1"/>
  <c r="AF1208" i="1"/>
  <c r="AG1208" i="1" s="1"/>
  <c r="AM1215" i="1"/>
  <c r="AL1215" i="1"/>
  <c r="AM1223" i="1"/>
  <c r="AL1223" i="1"/>
  <c r="AF1231" i="1"/>
  <c r="AG1231" i="1" s="1"/>
  <c r="AF1178" i="1"/>
  <c r="AG1178" i="1" s="1"/>
  <c r="AF1180" i="1"/>
  <c r="AG1180" i="1" s="1"/>
  <c r="AF1182" i="1"/>
  <c r="AG1182" i="1" s="1"/>
  <c r="AF1184" i="1"/>
  <c r="AG1184" i="1" s="1"/>
  <c r="AF1186" i="1"/>
  <c r="AG1186" i="1" s="1"/>
  <c r="AL1189" i="1"/>
  <c r="AF1191" i="1"/>
  <c r="AG1191" i="1" s="1"/>
  <c r="AL1193" i="1"/>
  <c r="AF1195" i="1"/>
  <c r="AG1195" i="1" s="1"/>
  <c r="AL1197" i="1"/>
  <c r="AF1199" i="1"/>
  <c r="AG1199" i="1" s="1"/>
  <c r="AL1201" i="1"/>
  <c r="AF1203" i="1"/>
  <c r="AG1203" i="1" s="1"/>
  <c r="AL1205" i="1"/>
  <c r="AF1207" i="1"/>
  <c r="AG1207" i="1" s="1"/>
  <c r="AK1210" i="1"/>
  <c r="AC1210" i="1"/>
  <c r="AU1210" i="1" s="1"/>
  <c r="AF1211" i="1"/>
  <c r="AG1211" i="1" s="1"/>
  <c r="AK1214" i="1"/>
  <c r="AC1214" i="1"/>
  <c r="AU1214" i="1" s="1"/>
  <c r="AK1218" i="1"/>
  <c r="AC1218" i="1"/>
  <c r="AU1218" i="1" s="1"/>
  <c r="AK1222" i="1"/>
  <c r="AC1222" i="1"/>
  <c r="AU1222" i="1" s="1"/>
  <c r="AK1226" i="1"/>
  <c r="AC1226" i="1"/>
  <c r="AU1226" i="1" s="1"/>
  <c r="AF1190" i="1"/>
  <c r="AG1190" i="1" s="1"/>
  <c r="AC1191" i="1"/>
  <c r="AU1191" i="1" s="1"/>
  <c r="AF1194" i="1"/>
  <c r="AG1194" i="1" s="1"/>
  <c r="AC1195" i="1"/>
  <c r="AU1195" i="1" s="1"/>
  <c r="AF1198" i="1"/>
  <c r="AG1198" i="1" s="1"/>
  <c r="AC1199" i="1"/>
  <c r="AU1199" i="1" s="1"/>
  <c r="AF1202" i="1"/>
  <c r="AG1202" i="1" s="1"/>
  <c r="AC1203" i="1"/>
  <c r="AU1203" i="1" s="1"/>
  <c r="AF1206" i="1"/>
  <c r="AG1206" i="1" s="1"/>
  <c r="AC1207" i="1"/>
  <c r="AU1207" i="1" s="1"/>
  <c r="AF1212" i="1"/>
  <c r="AG1212" i="1" s="1"/>
  <c r="AF1238" i="1"/>
  <c r="AG1238" i="1" s="1"/>
  <c r="AF1239" i="1"/>
  <c r="AG1239" i="1" s="1"/>
  <c r="AF1246" i="1"/>
  <c r="AG1246" i="1" s="1"/>
  <c r="AF1247" i="1"/>
  <c r="AG1247" i="1" s="1"/>
  <c r="AF1254" i="1"/>
  <c r="AG1254" i="1" s="1"/>
  <c r="AF1255" i="1"/>
  <c r="AG1255" i="1" s="1"/>
  <c r="AF1209" i="1"/>
  <c r="AG1209" i="1" s="1"/>
  <c r="AF1213" i="1"/>
  <c r="AG1213" i="1" s="1"/>
  <c r="AF1217" i="1"/>
  <c r="AG1217" i="1" s="1"/>
  <c r="AF1221" i="1"/>
  <c r="AG1221" i="1" s="1"/>
  <c r="AF1225" i="1"/>
  <c r="AG1225" i="1" s="1"/>
  <c r="AF1232" i="1"/>
  <c r="AG1232" i="1" s="1"/>
  <c r="AF1233" i="1"/>
  <c r="AG1233" i="1" s="1"/>
  <c r="AU1235" i="1"/>
  <c r="AU1236" i="1"/>
  <c r="AF1240" i="1"/>
  <c r="AG1240" i="1" s="1"/>
  <c r="AF1241" i="1"/>
  <c r="AG1241" i="1" s="1"/>
  <c r="AU1243" i="1"/>
  <c r="AF1248" i="1"/>
  <c r="AG1248" i="1" s="1"/>
  <c r="AF1249" i="1"/>
  <c r="AG1249" i="1" s="1"/>
  <c r="AU1251" i="1"/>
  <c r="AF1256" i="1"/>
  <c r="AG1256" i="1" s="1"/>
  <c r="AF1257" i="1"/>
  <c r="AG1257" i="1" s="1"/>
  <c r="AU1259" i="1"/>
  <c r="AU1276" i="1"/>
  <c r="AF1216" i="1"/>
  <c r="AG1216" i="1" s="1"/>
  <c r="AF1220" i="1"/>
  <c r="AG1220" i="1" s="1"/>
  <c r="AF1224" i="1"/>
  <c r="AG1224" i="1" s="1"/>
  <c r="AU1224" i="1"/>
  <c r="AF1228" i="1"/>
  <c r="AG1228" i="1" s="1"/>
  <c r="AU1237" i="1"/>
  <c r="AU1245" i="1"/>
  <c r="AU1282" i="1"/>
  <c r="AK1230" i="1"/>
  <c r="AK1232" i="1"/>
  <c r="AK1234" i="1"/>
  <c r="AK1236" i="1"/>
  <c r="AK1238" i="1"/>
  <c r="AK1240" i="1"/>
  <c r="AK1242" i="1"/>
  <c r="AK1244" i="1"/>
  <c r="AK1246" i="1"/>
  <c r="AK1248" i="1"/>
  <c r="AK1250" i="1"/>
  <c r="AK1252" i="1"/>
  <c r="AK1254" i="1"/>
  <c r="AK1256" i="1"/>
  <c r="AK1258" i="1"/>
  <c r="AK1260" i="1"/>
  <c r="AK1262" i="1"/>
  <c r="AK1264" i="1"/>
  <c r="AK1266" i="1"/>
  <c r="AK1268" i="1"/>
  <c r="AK1270" i="1"/>
  <c r="AK1272" i="1"/>
  <c r="AK1274" i="1"/>
  <c r="AK1276" i="1"/>
  <c r="AM1277" i="1"/>
  <c r="AK1278" i="1"/>
  <c r="AK1280" i="1"/>
  <c r="AK1282" i="1"/>
  <c r="AK1284" i="1"/>
  <c r="AL1285" i="1"/>
  <c r="AF1287" i="1"/>
  <c r="AG1287" i="1" s="1"/>
  <c r="AC1288" i="1"/>
  <c r="AU1288" i="1" s="1"/>
  <c r="AF1292" i="1"/>
  <c r="AG1292" i="1" s="1"/>
  <c r="AF1293" i="1"/>
  <c r="AG1293" i="1" s="1"/>
  <c r="AU1296" i="1"/>
  <c r="AF1300" i="1"/>
  <c r="AG1300" i="1" s="1"/>
  <c r="AF1301" i="1"/>
  <c r="AG1301" i="1" s="1"/>
  <c r="AU1303" i="1"/>
  <c r="AU1304" i="1"/>
  <c r="AF1308" i="1"/>
  <c r="AG1308" i="1" s="1"/>
  <c r="AF1309" i="1"/>
  <c r="AG1309" i="1" s="1"/>
  <c r="AU1311" i="1"/>
  <c r="AU1312" i="1"/>
  <c r="AF1286" i="1"/>
  <c r="AG1286" i="1" s="1"/>
  <c r="AU1289" i="1"/>
  <c r="AU1290" i="1"/>
  <c r="AF1294" i="1"/>
  <c r="AG1294" i="1" s="1"/>
  <c r="AF1295" i="1"/>
  <c r="AG1295" i="1" s="1"/>
  <c r="AU1297" i="1"/>
  <c r="AU1298" i="1"/>
  <c r="AF1302" i="1"/>
  <c r="AG1302" i="1" s="1"/>
  <c r="AU1305" i="1"/>
  <c r="AU1306" i="1"/>
  <c r="AF1310" i="1"/>
  <c r="AG1310" i="1" s="1"/>
  <c r="AU1313" i="1"/>
  <c r="AU1314" i="1"/>
  <c r="AF1276" i="1"/>
  <c r="AG1276" i="1" s="1"/>
  <c r="AF1278" i="1"/>
  <c r="AG1278" i="1" s="1"/>
  <c r="AF1280" i="1"/>
  <c r="AG1280" i="1" s="1"/>
  <c r="AF1282" i="1"/>
  <c r="AG1282" i="1" s="1"/>
  <c r="AF1284" i="1"/>
  <c r="AG1284" i="1" s="1"/>
  <c r="AU1284" i="1"/>
  <c r="AF1288" i="1"/>
  <c r="AG1288" i="1" s="1"/>
  <c r="AF1290" i="1"/>
  <c r="AG1290" i="1" s="1"/>
  <c r="AF1291" i="1"/>
  <c r="AG1291" i="1" s="1"/>
  <c r="AU1294" i="1"/>
  <c r="AF1298" i="1"/>
  <c r="AG1298" i="1" s="1"/>
  <c r="AF1299" i="1"/>
  <c r="AG1299" i="1" s="1"/>
  <c r="AU1302" i="1"/>
  <c r="AF1306" i="1"/>
  <c r="AG1306" i="1" s="1"/>
  <c r="AF1307" i="1"/>
  <c r="AG1307" i="1" s="1"/>
  <c r="AU1310" i="1"/>
  <c r="AF1314" i="1"/>
  <c r="AG1314" i="1" s="1"/>
  <c r="AK1290" i="1"/>
  <c r="AK1292" i="1"/>
  <c r="AK1294" i="1"/>
  <c r="AK1296" i="1"/>
  <c r="AK1298" i="1"/>
  <c r="AK1300" i="1"/>
  <c r="AK1302" i="1"/>
  <c r="AK1304" i="1"/>
  <c r="AK1306" i="1"/>
  <c r="AK1308" i="1"/>
  <c r="AK1310" i="1"/>
  <c r="AK1312" i="1"/>
  <c r="AK1314" i="1"/>
  <c r="AK1316" i="1"/>
  <c r="AK1318" i="1"/>
  <c r="AK1320" i="1"/>
  <c r="AK1322" i="1"/>
  <c r="AK1324" i="1"/>
  <c r="AK1326" i="1"/>
  <c r="AF1327" i="1"/>
  <c r="AG1327" i="1" s="1"/>
  <c r="AK1328" i="1"/>
  <c r="AF1329" i="1"/>
  <c r="AG1329" i="1" s="1"/>
  <c r="AK1330" i="1"/>
  <c r="AF1331" i="1"/>
  <c r="AG1331" i="1" s="1"/>
  <c r="AK1332" i="1"/>
  <c r="AF1333" i="1"/>
  <c r="AG1333" i="1" s="1"/>
  <c r="AK1334" i="1"/>
  <c r="AF1335" i="1"/>
  <c r="AG1335" i="1" s="1"/>
  <c r="AK1336" i="1"/>
  <c r="AF1337" i="1"/>
  <c r="AG1337" i="1" s="1"/>
  <c r="AK1338" i="1"/>
  <c r="AK1363" i="1"/>
  <c r="AC1363" i="1"/>
  <c r="AU1363" i="1" s="1"/>
  <c r="AF1363" i="1"/>
  <c r="AG1363" i="1" s="1"/>
  <c r="AF1339" i="1"/>
  <c r="AG1339" i="1" s="1"/>
  <c r="AF1340" i="1"/>
  <c r="AG1340" i="1" s="1"/>
  <c r="AF1341" i="1"/>
  <c r="AG1341" i="1" s="1"/>
  <c r="AF1342" i="1"/>
  <c r="AG1342" i="1" s="1"/>
  <c r="AF1343" i="1"/>
  <c r="AG1343" i="1" s="1"/>
  <c r="AF1344" i="1"/>
  <c r="AG1344" i="1" s="1"/>
  <c r="AF1345" i="1"/>
  <c r="AG1345" i="1" s="1"/>
  <c r="AF1346" i="1"/>
  <c r="AG1346" i="1" s="1"/>
  <c r="AF1347" i="1"/>
  <c r="AG1347" i="1" s="1"/>
  <c r="AF1348" i="1"/>
  <c r="AG1348" i="1" s="1"/>
  <c r="AF1349" i="1"/>
  <c r="AG1349" i="1" s="1"/>
  <c r="AF1350" i="1"/>
  <c r="AG1350" i="1" s="1"/>
  <c r="AF1351" i="1"/>
  <c r="AG1351" i="1" s="1"/>
  <c r="AF1352" i="1"/>
  <c r="AG1352" i="1" s="1"/>
  <c r="AF1353" i="1"/>
  <c r="AG1353" i="1" s="1"/>
  <c r="AF1324" i="1"/>
  <c r="AG1324" i="1" s="1"/>
  <c r="AF1326" i="1"/>
  <c r="AG1326" i="1" s="1"/>
  <c r="AF1328" i="1"/>
  <c r="AG1328" i="1" s="1"/>
  <c r="AF1330" i="1"/>
  <c r="AG1330" i="1" s="1"/>
  <c r="AF1332" i="1"/>
  <c r="AG1332" i="1" s="1"/>
  <c r="AF1334" i="1"/>
  <c r="AG1334" i="1" s="1"/>
  <c r="AF1336" i="1"/>
  <c r="AG1336" i="1" s="1"/>
  <c r="AF1338" i="1"/>
  <c r="AG1338" i="1" s="1"/>
  <c r="AK1339" i="1"/>
  <c r="AK1340" i="1"/>
  <c r="AK1341" i="1"/>
  <c r="AK1342" i="1"/>
  <c r="AK1343" i="1"/>
  <c r="AK1344" i="1"/>
  <c r="AK1345" i="1"/>
  <c r="AK1346" i="1"/>
  <c r="AK1347" i="1"/>
  <c r="AK1348" i="1"/>
  <c r="AK1349" i="1"/>
  <c r="AK1350" i="1"/>
  <c r="AK1351" i="1"/>
  <c r="AK1352" i="1"/>
  <c r="AK1353" i="1"/>
  <c r="AF1367" i="1"/>
  <c r="AG1367" i="1" s="1"/>
  <c r="AM1370" i="1"/>
  <c r="AL1370" i="1"/>
  <c r="AK1359" i="1"/>
  <c r="AC1359" i="1"/>
  <c r="AU1359" i="1" s="1"/>
  <c r="AF1359" i="1"/>
  <c r="AG1359" i="1" s="1"/>
  <c r="AM1362" i="1"/>
  <c r="AL1362" i="1"/>
  <c r="AK1371" i="1"/>
  <c r="AC1371" i="1"/>
  <c r="AU1371" i="1" s="1"/>
  <c r="AF1371" i="1"/>
  <c r="AG1371" i="1" s="1"/>
  <c r="AU1353" i="1"/>
  <c r="AF1357" i="1"/>
  <c r="AG1357" i="1" s="1"/>
  <c r="AF1361" i="1"/>
  <c r="AG1361" i="1" s="1"/>
  <c r="AF1369" i="1"/>
  <c r="AG1369" i="1" s="1"/>
  <c r="AL1374" i="1"/>
  <c r="AM1387" i="1"/>
  <c r="AL1387" i="1"/>
  <c r="AF1355" i="1"/>
  <c r="AG1355" i="1" s="1"/>
  <c r="AL1361" i="1"/>
  <c r="AF1365" i="1"/>
  <c r="AG1365" i="1" s="1"/>
  <c r="AF1373" i="1"/>
  <c r="AG1373" i="1" s="1"/>
  <c r="AK1367" i="1"/>
  <c r="AC1367" i="1"/>
  <c r="AU1367" i="1" s="1"/>
  <c r="AF1375" i="1"/>
  <c r="AG1375" i="1" s="1"/>
  <c r="AL1377" i="1"/>
  <c r="AF1379" i="1"/>
  <c r="AG1379" i="1" s="1"/>
  <c r="AF1382" i="1"/>
  <c r="AG1382" i="1" s="1"/>
  <c r="AU1385" i="1"/>
  <c r="AF1390" i="1"/>
  <c r="AG1390" i="1" s="1"/>
  <c r="AF1362" i="1"/>
  <c r="AG1362" i="1" s="1"/>
  <c r="AF1366" i="1"/>
  <c r="AG1366" i="1" s="1"/>
  <c r="AF1370" i="1"/>
  <c r="AG1370" i="1" s="1"/>
  <c r="AF1374" i="1"/>
  <c r="AG1374" i="1" s="1"/>
  <c r="AC1375" i="1"/>
  <c r="AU1375" i="1" s="1"/>
  <c r="AF1378" i="1"/>
  <c r="AG1378" i="1" s="1"/>
  <c r="AC1379" i="1"/>
  <c r="AU1379" i="1" s="1"/>
  <c r="AF1384" i="1"/>
  <c r="AG1384" i="1" s="1"/>
  <c r="AU1386" i="1"/>
  <c r="AU1387" i="1"/>
  <c r="AF1377" i="1"/>
  <c r="AG1377" i="1" s="1"/>
  <c r="AF1381" i="1"/>
  <c r="AG1381" i="1" s="1"/>
  <c r="AF1383" i="1"/>
  <c r="AG1383" i="1" s="1"/>
  <c r="AF1385" i="1"/>
  <c r="AG1385" i="1" s="1"/>
  <c r="AF1387" i="1"/>
  <c r="AG1387" i="1" s="1"/>
  <c r="AF1389" i="1"/>
  <c r="AG1389" i="1" s="1"/>
  <c r="AF1391" i="1"/>
  <c r="AG1391" i="1" s="1"/>
  <c r="AU1391" i="1"/>
  <c r="AF1395" i="1"/>
  <c r="AG1395" i="1" s="1"/>
  <c r="AF1399" i="1"/>
  <c r="AG1399" i="1" s="1"/>
  <c r="AF1403" i="1"/>
  <c r="AG1403" i="1" s="1"/>
  <c r="AF1408" i="1"/>
  <c r="AG1408" i="1" s="1"/>
  <c r="AF1411" i="1"/>
  <c r="AG1411" i="1" s="1"/>
  <c r="AF1416" i="1"/>
  <c r="AG1416" i="1" s="1"/>
  <c r="AF1419" i="1"/>
  <c r="AG1419" i="1" s="1"/>
  <c r="AF1424" i="1"/>
  <c r="AG1424" i="1" s="1"/>
  <c r="AF1393" i="1"/>
  <c r="AG1393" i="1" s="1"/>
  <c r="AU1393" i="1"/>
  <c r="AF1397" i="1"/>
  <c r="AG1397" i="1" s="1"/>
  <c r="AF1401" i="1"/>
  <c r="AG1401" i="1" s="1"/>
  <c r="AL1403" i="1"/>
  <c r="AF1404" i="1"/>
  <c r="AG1404" i="1" s="1"/>
  <c r="AF1407" i="1"/>
  <c r="AG1407" i="1" s="1"/>
  <c r="AF1412" i="1"/>
  <c r="AG1412" i="1" s="1"/>
  <c r="AF1415" i="1"/>
  <c r="AG1415" i="1" s="1"/>
  <c r="AM1416" i="1"/>
  <c r="AF1420" i="1"/>
  <c r="AG1420" i="1" s="1"/>
  <c r="AF1423" i="1"/>
  <c r="AG1423" i="1" s="1"/>
  <c r="AF1427" i="1"/>
  <c r="AG1427" i="1" s="1"/>
  <c r="AF1406" i="1"/>
  <c r="AG1406" i="1" s="1"/>
  <c r="AF1410" i="1"/>
  <c r="AG1410" i="1" s="1"/>
  <c r="AF1414" i="1"/>
  <c r="AG1414" i="1" s="1"/>
  <c r="AF1418" i="1"/>
  <c r="AG1418" i="1" s="1"/>
  <c r="AF1422" i="1"/>
  <c r="AG1422" i="1" s="1"/>
  <c r="AF1426" i="1"/>
  <c r="AG1426" i="1" s="1"/>
  <c r="AF1430" i="1"/>
  <c r="AG1430" i="1" s="1"/>
  <c r="AF1429" i="1"/>
  <c r="AG1429" i="1" s="1"/>
  <c r="AC1430" i="1"/>
  <c r="AU1430" i="1" s="1"/>
  <c r="AF1428" i="1"/>
  <c r="AG1428" i="1" s="1"/>
  <c r="AU1428" i="1"/>
  <c r="AL938" i="1" l="1"/>
  <c r="AM256" i="1"/>
  <c r="AM224" i="1"/>
  <c r="AL338" i="1"/>
  <c r="AM236" i="1"/>
  <c r="AM1002" i="1"/>
  <c r="AL314" i="1"/>
  <c r="AL48" i="1"/>
  <c r="AL377" i="1"/>
  <c r="AM621" i="1"/>
  <c r="AL438" i="1"/>
  <c r="AM1360" i="1"/>
  <c r="AL1025" i="1"/>
  <c r="AL877" i="1"/>
  <c r="AL849" i="1"/>
  <c r="AL328" i="1"/>
  <c r="AL130" i="1"/>
  <c r="AM1408" i="1"/>
  <c r="AL359" i="1"/>
  <c r="AL122" i="1"/>
  <c r="AM1094" i="1"/>
  <c r="AM1012" i="1"/>
  <c r="AL990" i="1"/>
  <c r="AM1283" i="1"/>
  <c r="AL1376" i="1"/>
  <c r="AL1364" i="1"/>
  <c r="AL1202" i="1"/>
  <c r="AM958" i="1"/>
  <c r="AL675" i="1"/>
  <c r="AL470" i="1"/>
  <c r="AL230" i="1"/>
  <c r="AL1257" i="1"/>
  <c r="AL506" i="1"/>
  <c r="AL379" i="1"/>
  <c r="AM434" i="1"/>
  <c r="AM264" i="1"/>
  <c r="AL330" i="1"/>
  <c r="AL198" i="1"/>
  <c r="AL661" i="1"/>
  <c r="AL498" i="1"/>
  <c r="AL458" i="1"/>
  <c r="AL446" i="1"/>
  <c r="AM272" i="1"/>
  <c r="AL258" i="1"/>
  <c r="AM346" i="1"/>
  <c r="AL144" i="1"/>
  <c r="AM294" i="1"/>
  <c r="AL1104" i="1"/>
  <c r="AL250" i="1"/>
  <c r="AL1167" i="1"/>
  <c r="AL522" i="1"/>
  <c r="AL1188" i="1"/>
  <c r="AL1180" i="1"/>
  <c r="AM976" i="1"/>
  <c r="AL944" i="1"/>
  <c r="AL936" i="1"/>
  <c r="AL835" i="1"/>
  <c r="AL1204" i="1"/>
  <c r="AL841" i="1"/>
  <c r="AL268" i="1"/>
  <c r="AM974" i="1"/>
  <c r="AL254" i="1"/>
  <c r="AL1000" i="1"/>
  <c r="AL1358" i="1"/>
  <c r="AL1082" i="1"/>
  <c r="AM968" i="1"/>
  <c r="AM952" i="1"/>
  <c r="AM1008" i="1"/>
  <c r="AL988" i="1"/>
  <c r="AL984" i="1"/>
  <c r="AL871" i="1"/>
  <c r="AM322" i="1"/>
  <c r="AL302" i="1"/>
  <c r="AL519" i="1"/>
  <c r="AL1021" i="1"/>
  <c r="AM986" i="1"/>
  <c r="AM954" i="1"/>
  <c r="AL925" i="1"/>
  <c r="AL919" i="1"/>
  <c r="AL683" i="1"/>
  <c r="AM875" i="1"/>
  <c r="AL817" i="1"/>
  <c r="AL799" i="1"/>
  <c r="AM1219" i="1"/>
  <c r="AL1102" i="1"/>
  <c r="AM980" i="1"/>
  <c r="AM970" i="1"/>
  <c r="AM946" i="1"/>
  <c r="AL663" i="1"/>
  <c r="AL827" i="1"/>
  <c r="AL494" i="1"/>
  <c r="AM1411" i="1"/>
  <c r="AL1382" i="1"/>
  <c r="AL948" i="1"/>
  <c r="AL927" i="1"/>
  <c r="AM1333" i="1"/>
  <c r="AL367" i="1"/>
  <c r="AL248" i="1"/>
  <c r="AM1325" i="1"/>
  <c r="AL855" i="1"/>
  <c r="AL112" i="1"/>
  <c r="AL52" i="1"/>
  <c r="AL16" i="1"/>
  <c r="AL915" i="1"/>
  <c r="AL879" i="1"/>
  <c r="AL833" i="1"/>
  <c r="AL615" i="1"/>
  <c r="AL170" i="1"/>
  <c r="AL334" i="1"/>
  <c r="AL118" i="1"/>
  <c r="AL978" i="1"/>
  <c r="AL962" i="1"/>
  <c r="AM994" i="1"/>
  <c r="AL1106" i="1"/>
  <c r="AL695" i="1"/>
  <c r="AM847" i="1"/>
  <c r="AL645" i="1"/>
  <c r="AM234" i="1"/>
  <c r="AL128" i="1"/>
  <c r="AM1331" i="1"/>
  <c r="AL1209" i="1"/>
  <c r="AL1184" i="1"/>
  <c r="AL1174" i="1"/>
  <c r="AM863" i="1"/>
  <c r="AL742" i="1"/>
  <c r="AL300" i="1"/>
  <c r="AL92" i="1"/>
  <c r="AL80" i="1"/>
  <c r="AL647" i="1"/>
  <c r="AL546" i="1"/>
  <c r="AL353" i="1"/>
  <c r="AM288" i="1"/>
  <c r="AL44" i="1"/>
  <c r="AM1279" i="1"/>
  <c r="AM1275" i="1"/>
  <c r="AL1200" i="1"/>
  <c r="AL940" i="1"/>
  <c r="AL655" i="1"/>
  <c r="AL649" i="1"/>
  <c r="AL786" i="1"/>
  <c r="AM426" i="1"/>
  <c r="AM344" i="1"/>
  <c r="AM1291" i="1"/>
  <c r="AL1372" i="1"/>
  <c r="AL1211" i="1"/>
  <c r="AL1110" i="1"/>
  <c r="AL929" i="1"/>
  <c r="AL1192" i="1"/>
  <c r="AL1114" i="1"/>
  <c r="AL617" i="1"/>
  <c r="AL280" i="1"/>
  <c r="AM216" i="1"/>
  <c r="AM342" i="1"/>
  <c r="AL32" i="1"/>
  <c r="AM318" i="1"/>
  <c r="AM1337" i="1"/>
  <c r="AL1015" i="1"/>
  <c r="AL857" i="1"/>
  <c r="AL474" i="1"/>
  <c r="AL114" i="1"/>
  <c r="AL40" i="1"/>
  <c r="AM1159" i="1"/>
  <c r="AL1074" i="1"/>
  <c r="AL1023" i="1"/>
  <c r="AL651" i="1"/>
  <c r="AM332" i="1"/>
  <c r="AM246" i="1"/>
  <c r="AL222" i="1"/>
  <c r="AM829" i="1"/>
  <c r="AL829" i="1"/>
  <c r="AL764" i="1"/>
  <c r="AM764" i="1"/>
  <c r="AM1389" i="1"/>
  <c r="AL1389" i="1"/>
  <c r="AL1323" i="1"/>
  <c r="AM1323" i="1"/>
  <c r="AL1030" i="1"/>
  <c r="AM220" i="1"/>
  <c r="AL220" i="1"/>
  <c r="AM150" i="1"/>
  <c r="AL150" i="1"/>
  <c r="AM76" i="1"/>
  <c r="AL76" i="1"/>
  <c r="AM57" i="1"/>
  <c r="AL57" i="1"/>
  <c r="AM186" i="1"/>
  <c r="AL186" i="1"/>
  <c r="AM53" i="1"/>
  <c r="AL53" i="1"/>
  <c r="AL1010" i="1"/>
  <c r="AM1010" i="1"/>
  <c r="AM1381" i="1"/>
  <c r="AL1381" i="1"/>
  <c r="AM1178" i="1"/>
  <c r="AL1178" i="1"/>
  <c r="AM1098" i="1"/>
  <c r="AL1098" i="1"/>
  <c r="AL982" i="1"/>
  <c r="AM982" i="1"/>
  <c r="AM966" i="1"/>
  <c r="AL966" i="1"/>
  <c r="AM801" i="1"/>
  <c r="AL801" i="1"/>
  <c r="AM718" i="1"/>
  <c r="AM1165" i="1"/>
  <c r="AL998" i="1"/>
  <c r="AL813" i="1"/>
  <c r="AL794" i="1"/>
  <c r="AL643" i="1"/>
  <c r="AM1391" i="1"/>
  <c r="AL1329" i="1"/>
  <c r="AM1329" i="1"/>
  <c r="AL1281" i="1"/>
  <c r="AM1281" i="1"/>
  <c r="AL1239" i="1"/>
  <c r="AL942" i="1"/>
  <c r="AM942" i="1"/>
  <c r="AM825" i="1"/>
  <c r="AL825" i="1"/>
  <c r="AM691" i="1"/>
  <c r="AL691" i="1"/>
  <c r="AM659" i="1"/>
  <c r="AL659" i="1"/>
  <c r="AM518" i="1"/>
  <c r="AL518" i="1"/>
  <c r="AM1076" i="1"/>
  <c r="AL1076" i="1"/>
  <c r="AM89" i="1"/>
  <c r="AL89" i="1"/>
  <c r="AM72" i="1"/>
  <c r="AL72" i="1"/>
  <c r="AL508" i="1"/>
  <c r="AM508" i="1"/>
  <c r="AM156" i="1"/>
  <c r="AL156" i="1"/>
  <c r="AM1131" i="1"/>
  <c r="AL1131" i="1"/>
  <c r="AM371" i="1"/>
  <c r="AL371" i="1"/>
  <c r="AM867" i="1"/>
  <c r="AL851" i="1"/>
  <c r="AM950" i="1"/>
  <c r="AL238" i="1"/>
  <c r="AL206" i="1"/>
  <c r="AM466" i="1"/>
  <c r="AL466" i="1"/>
  <c r="AM960" i="1"/>
  <c r="AL923" i="1"/>
  <c r="AL845" i="1"/>
  <c r="AL677" i="1"/>
  <c r="AL450" i="1"/>
  <c r="AL422" i="1"/>
  <c r="AL1198" i="1"/>
  <c r="AL709" i="1"/>
  <c r="AL699" i="1"/>
  <c r="AL653" i="1"/>
  <c r="AL811" i="1"/>
  <c r="AL482" i="1"/>
  <c r="AL639" i="1"/>
  <c r="AM639" i="1"/>
  <c r="AM20" i="1"/>
  <c r="AL20" i="1"/>
  <c r="AL1155" i="1"/>
  <c r="AL1123" i="1"/>
  <c r="AL1086" i="1"/>
  <c r="AM992" i="1"/>
  <c r="AL687" i="1"/>
  <c r="AM843" i="1"/>
  <c r="AL821" i="1"/>
  <c r="AL430" i="1"/>
  <c r="AL350" i="1"/>
  <c r="AL108" i="1"/>
  <c r="AL436" i="1"/>
  <c r="AM805" i="1"/>
  <c r="AL805" i="1"/>
  <c r="AM667" i="1"/>
  <c r="AL667" i="1"/>
  <c r="AL262" i="1"/>
  <c r="AM262" i="1"/>
  <c r="AM385" i="1"/>
  <c r="AL385" i="1"/>
  <c r="AL1368" i="1"/>
  <c r="AM809" i="1"/>
  <c r="AL809" i="1"/>
  <c r="AM369" i="1"/>
  <c r="AL369" i="1"/>
  <c r="AM1335" i="1"/>
  <c r="AL1182" i="1"/>
  <c r="AM861" i="1"/>
  <c r="AL641" i="1"/>
  <c r="AM619" i="1"/>
  <c r="AL530" i="1"/>
  <c r="AL490" i="1"/>
  <c r="AL613" i="1"/>
  <c r="AL391" i="1"/>
  <c r="AL348" i="1"/>
  <c r="AM340" i="1"/>
  <c r="AM296" i="1"/>
  <c r="AM208" i="1"/>
  <c r="AL146" i="1"/>
  <c r="AL316" i="1"/>
  <c r="AL564" i="1"/>
  <c r="AM24" i="1"/>
  <c r="AL24" i="1"/>
  <c r="AM70" i="1"/>
  <c r="AL70" i="1"/>
  <c r="AM1415" i="1"/>
  <c r="AL1415" i="1"/>
  <c r="AM1027" i="1"/>
  <c r="AL1027" i="1"/>
  <c r="AM774" i="1"/>
  <c r="AL774" i="1"/>
  <c r="AL732" i="1"/>
  <c r="AM732" i="1"/>
  <c r="AM134" i="1"/>
  <c r="AL134" i="1"/>
  <c r="AL797" i="1"/>
  <c r="AL1241" i="1"/>
  <c r="AM166" i="1"/>
  <c r="AL166" i="1"/>
  <c r="AM182" i="1"/>
  <c r="AL182" i="1"/>
  <c r="AM1118" i="1"/>
  <c r="AL1118" i="1"/>
  <c r="AM1112" i="1"/>
  <c r="AL1112" i="1"/>
  <c r="AM1058" i="1"/>
  <c r="AL1058" i="1"/>
  <c r="AM440" i="1"/>
  <c r="AL440" i="1"/>
  <c r="AL1369" i="1"/>
  <c r="AL1366" i="1"/>
  <c r="AM1327" i="1"/>
  <c r="AL1208" i="1"/>
  <c r="AL1186" i="1"/>
  <c r="AM869" i="1"/>
  <c r="AL865" i="1"/>
  <c r="AM1006" i="1"/>
  <c r="AL921" i="1"/>
  <c r="AL707" i="1"/>
  <c r="AM859" i="1"/>
  <c r="AM312" i="1"/>
  <c r="AM282" i="1"/>
  <c r="AL218" i="1"/>
  <c r="AL192" i="1"/>
  <c r="AM538" i="1"/>
  <c r="AL538" i="1"/>
  <c r="AL286" i="1"/>
  <c r="AM286" i="1"/>
  <c r="AM96" i="1"/>
  <c r="AL96" i="1"/>
  <c r="AM60" i="1"/>
  <c r="AL60" i="1"/>
  <c r="AM1299" i="1"/>
  <c r="AL1299" i="1"/>
  <c r="AM693" i="1"/>
  <c r="AL693" i="1"/>
  <c r="AM401" i="1"/>
  <c r="AL401" i="1"/>
  <c r="AM164" i="1"/>
  <c r="AL164" i="1"/>
  <c r="AM136" i="1"/>
  <c r="AL136" i="1"/>
  <c r="AL1227" i="1"/>
  <c r="AM1163" i="1"/>
  <c r="AM1171" i="1"/>
  <c r="AM972" i="1"/>
  <c r="AM956" i="1"/>
  <c r="AL917" i="1"/>
  <c r="AL873" i="1"/>
  <c r="AL701" i="1"/>
  <c r="AL685" i="1"/>
  <c r="AL669" i="1"/>
  <c r="AL657" i="1"/>
  <c r="AL462" i="1"/>
  <c r="AL625" i="1"/>
  <c r="AL270" i="1"/>
  <c r="AL1249" i="1"/>
  <c r="AL548" i="1"/>
  <c r="AM179" i="1"/>
  <c r="AL85" i="1"/>
  <c r="AM1424" i="1"/>
  <c r="AL1196" i="1"/>
  <c r="AL819" i="1"/>
  <c r="AL803" i="1"/>
  <c r="AL514" i="1"/>
  <c r="AM324" i="1"/>
  <c r="AM232" i="1"/>
  <c r="AM200" i="1"/>
  <c r="AM266" i="1"/>
  <c r="AL162" i="1"/>
  <c r="AL160" i="1"/>
  <c r="AL1141" i="1"/>
  <c r="AM540" i="1"/>
  <c r="AL196" i="1"/>
  <c r="AL550" i="1"/>
  <c r="AL502" i="1"/>
  <c r="AL154" i="1"/>
  <c r="AM260" i="1"/>
  <c r="AL104" i="1"/>
  <c r="AL56" i="1"/>
  <c r="AM284" i="1"/>
  <c r="AL100" i="1"/>
  <c r="AM1295" i="1"/>
  <c r="AL1042" i="1"/>
  <c r="AM298" i="1"/>
  <c r="AM326" i="1"/>
  <c r="AM252" i="1"/>
  <c r="AL88" i="1"/>
  <c r="AM278" i="1"/>
  <c r="AL1307" i="1"/>
  <c r="AL1132" i="1"/>
  <c r="AL1247" i="1"/>
  <c r="AL515" i="1"/>
  <c r="AL172" i="1"/>
  <c r="AL64" i="1"/>
  <c r="AL1134" i="1"/>
  <c r="AL148" i="1"/>
  <c r="AL1397" i="1"/>
  <c r="AM1397" i="1"/>
  <c r="AM304" i="1"/>
  <c r="AM310" i="1"/>
  <c r="AM214" i="1"/>
  <c r="AL1150" i="1"/>
  <c r="AL68" i="1"/>
  <c r="AL36" i="1"/>
  <c r="AM115" i="1"/>
  <c r="AL132" i="1"/>
  <c r="AM1386" i="1"/>
  <c r="AL1386" i="1"/>
  <c r="AM1380" i="1"/>
  <c r="AL1380" i="1"/>
  <c r="AM1417" i="1"/>
  <c r="AL1417" i="1"/>
  <c r="AM1392" i="1"/>
  <c r="AL1392" i="1"/>
  <c r="AM1427" i="1"/>
  <c r="AL1427" i="1"/>
  <c r="AM1321" i="1"/>
  <c r="AL1321" i="1"/>
  <c r="AM1317" i="1"/>
  <c r="AL1317" i="1"/>
  <c r="AM1313" i="1"/>
  <c r="AL1313" i="1"/>
  <c r="AM1305" i="1"/>
  <c r="AL1305" i="1"/>
  <c r="AM1297" i="1"/>
  <c r="AL1297" i="1"/>
  <c r="AM1406" i="1"/>
  <c r="AL1406" i="1"/>
  <c r="AM1168" i="1"/>
  <c r="AL1168" i="1"/>
  <c r="AM1160" i="1"/>
  <c r="AL1160" i="1"/>
  <c r="AM1259" i="1"/>
  <c r="AL1259" i="1"/>
  <c r="AM1235" i="1"/>
  <c r="AL1235" i="1"/>
  <c r="AM1261" i="1"/>
  <c r="AL1261" i="1"/>
  <c r="AM1213" i="1"/>
  <c r="AL1213" i="1"/>
  <c r="AM1162" i="1"/>
  <c r="AL1162" i="1"/>
  <c r="AM1255" i="1"/>
  <c r="AL1255" i="1"/>
  <c r="AM1217" i="1"/>
  <c r="AL1217" i="1"/>
  <c r="AM1061" i="1"/>
  <c r="AL1061" i="1"/>
  <c r="AM1029" i="1"/>
  <c r="AL1029" i="1"/>
  <c r="AM1035" i="1"/>
  <c r="AL1035" i="1"/>
  <c r="AM1216" i="1"/>
  <c r="AL1216" i="1"/>
  <c r="AM1135" i="1"/>
  <c r="AL1135" i="1"/>
  <c r="AM889" i="1"/>
  <c r="AL889" i="1"/>
  <c r="AM907" i="1"/>
  <c r="AL907" i="1"/>
  <c r="AM795" i="1"/>
  <c r="AL795" i="1"/>
  <c r="AM791" i="1"/>
  <c r="AL791" i="1"/>
  <c r="AM787" i="1"/>
  <c r="AL787" i="1"/>
  <c r="AM783" i="1"/>
  <c r="AL783" i="1"/>
  <c r="AM779" i="1"/>
  <c r="AL779" i="1"/>
  <c r="AM775" i="1"/>
  <c r="AL775" i="1"/>
  <c r="AM771" i="1"/>
  <c r="AL771" i="1"/>
  <c r="AM767" i="1"/>
  <c r="AL767" i="1"/>
  <c r="AM763" i="1"/>
  <c r="AL763" i="1"/>
  <c r="AM759" i="1"/>
  <c r="AL759" i="1"/>
  <c r="AM755" i="1"/>
  <c r="AL755" i="1"/>
  <c r="AM751" i="1"/>
  <c r="AL751" i="1"/>
  <c r="AM747" i="1"/>
  <c r="AL747" i="1"/>
  <c r="AM743" i="1"/>
  <c r="AL743" i="1"/>
  <c r="AM739" i="1"/>
  <c r="AL739" i="1"/>
  <c r="AM735" i="1"/>
  <c r="AL735" i="1"/>
  <c r="AM731" i="1"/>
  <c r="AL731" i="1"/>
  <c r="AM727" i="1"/>
  <c r="AL727" i="1"/>
  <c r="AM723" i="1"/>
  <c r="AL723" i="1"/>
  <c r="AM719" i="1"/>
  <c r="AL719" i="1"/>
  <c r="AM715" i="1"/>
  <c r="AL715" i="1"/>
  <c r="AM903" i="1"/>
  <c r="AL903" i="1"/>
  <c r="AM560" i="1"/>
  <c r="AL560" i="1"/>
  <c r="AM602" i="1"/>
  <c r="AL602" i="1"/>
  <c r="AM598" i="1"/>
  <c r="AL598" i="1"/>
  <c r="AM584" i="1"/>
  <c r="AL584" i="1"/>
  <c r="AM570" i="1"/>
  <c r="AL570" i="1"/>
  <c r="AM566" i="1"/>
  <c r="AL566" i="1"/>
  <c r="AM512" i="1"/>
  <c r="AL512" i="1"/>
  <c r="AM456" i="1"/>
  <c r="AL456" i="1"/>
  <c r="AM444" i="1"/>
  <c r="AL444" i="1"/>
  <c r="AM524" i="1"/>
  <c r="AL524" i="1"/>
  <c r="AM475" i="1"/>
  <c r="AL475" i="1"/>
  <c r="AM492" i="1"/>
  <c r="AL492" i="1"/>
  <c r="AM476" i="1"/>
  <c r="AL476" i="1"/>
  <c r="AM62" i="1"/>
  <c r="AL62" i="1"/>
  <c r="AL155" i="1"/>
  <c r="AM155" i="1"/>
  <c r="AM124" i="1"/>
  <c r="AL124" i="1"/>
  <c r="AM1398" i="1"/>
  <c r="AL1398" i="1"/>
  <c r="AM1421" i="1"/>
  <c r="AL1421" i="1"/>
  <c r="AM1409" i="1"/>
  <c r="AL1409" i="1"/>
  <c r="AM1356" i="1"/>
  <c r="AL1356" i="1"/>
  <c r="AM1355" i="1"/>
  <c r="AL1355" i="1"/>
  <c r="AL1399" i="1"/>
  <c r="AM1399" i="1"/>
  <c r="AM1273" i="1"/>
  <c r="AL1273" i="1"/>
  <c r="AM1243" i="1"/>
  <c r="AL1243" i="1"/>
  <c r="AM1229" i="1"/>
  <c r="AL1229" i="1"/>
  <c r="AM1265" i="1"/>
  <c r="AL1265" i="1"/>
  <c r="AM1414" i="1"/>
  <c r="AL1414" i="1"/>
  <c r="AM1267" i="1"/>
  <c r="AL1267" i="1"/>
  <c r="AM1166" i="1"/>
  <c r="AL1166" i="1"/>
  <c r="AM1069" i="1"/>
  <c r="AL1069" i="1"/>
  <c r="AM1057" i="1"/>
  <c r="AL1057" i="1"/>
  <c r="AM1127" i="1"/>
  <c r="AL1127" i="1"/>
  <c r="AM1079" i="1"/>
  <c r="AL1079" i="1"/>
  <c r="AM1045" i="1"/>
  <c r="AL1045" i="1"/>
  <c r="AM1071" i="1"/>
  <c r="AL1071" i="1"/>
  <c r="AM932" i="1"/>
  <c r="AL932" i="1"/>
  <c r="AM913" i="1"/>
  <c r="AL913" i="1"/>
  <c r="AM909" i="1"/>
  <c r="AL909" i="1"/>
  <c r="AM897" i="1"/>
  <c r="AL897" i="1"/>
  <c r="AM887" i="1"/>
  <c r="AL887" i="1"/>
  <c r="AM895" i="1"/>
  <c r="AL895" i="1"/>
  <c r="AM604" i="1"/>
  <c r="AL604" i="1"/>
  <c r="AM588" i="1"/>
  <c r="AL588" i="1"/>
  <c r="AM572" i="1"/>
  <c r="AL572" i="1"/>
  <c r="AL637" i="1"/>
  <c r="AM637" i="1"/>
  <c r="AM552" i="1"/>
  <c r="AL552" i="1"/>
  <c r="AM606" i="1"/>
  <c r="AL606" i="1"/>
  <c r="AM592" i="1"/>
  <c r="AL592" i="1"/>
  <c r="AM578" i="1"/>
  <c r="AL578" i="1"/>
  <c r="AM574" i="1"/>
  <c r="AL574" i="1"/>
  <c r="AM496" i="1"/>
  <c r="AL496" i="1"/>
  <c r="AM491" i="1"/>
  <c r="AL491" i="1"/>
  <c r="AM432" i="1"/>
  <c r="AL432" i="1"/>
  <c r="AM452" i="1"/>
  <c r="AL452" i="1"/>
  <c r="AL139" i="1"/>
  <c r="AM139" i="1"/>
  <c r="AL187" i="1"/>
  <c r="AM187" i="1"/>
  <c r="AL123" i="1"/>
  <c r="AM123" i="1"/>
  <c r="AM105" i="1"/>
  <c r="AL105" i="1"/>
  <c r="AM97" i="1"/>
  <c r="AL97" i="1"/>
  <c r="AM46" i="1"/>
  <c r="AL46" i="1"/>
  <c r="AL171" i="1"/>
  <c r="AM171" i="1"/>
  <c r="AM1413" i="1"/>
  <c r="AL1413" i="1"/>
  <c r="AM1394" i="1"/>
  <c r="AL1394" i="1"/>
  <c r="AM1390" i="1"/>
  <c r="AL1390" i="1"/>
  <c r="AM1319" i="1"/>
  <c r="AL1319" i="1"/>
  <c r="AM1315" i="1"/>
  <c r="AL1315" i="1"/>
  <c r="AM1311" i="1"/>
  <c r="AL1311" i="1"/>
  <c r="AM1303" i="1"/>
  <c r="AL1303" i="1"/>
  <c r="AM1289" i="1"/>
  <c r="AL1289" i="1"/>
  <c r="AM1271" i="1"/>
  <c r="AL1271" i="1"/>
  <c r="AM1263" i="1"/>
  <c r="AL1263" i="1"/>
  <c r="AM1422" i="1"/>
  <c r="AL1422" i="1"/>
  <c r="AM1253" i="1"/>
  <c r="AL1253" i="1"/>
  <c r="AM1164" i="1"/>
  <c r="AL1164" i="1"/>
  <c r="AM1237" i="1"/>
  <c r="AL1237" i="1"/>
  <c r="AM1400" i="1"/>
  <c r="AL1400" i="1"/>
  <c r="AL1395" i="1"/>
  <c r="AM1395" i="1"/>
  <c r="AM1233" i="1"/>
  <c r="AL1233" i="1"/>
  <c r="AM1221" i="1"/>
  <c r="AL1221" i="1"/>
  <c r="AM1170" i="1"/>
  <c r="AL1170" i="1"/>
  <c r="AM1269" i="1"/>
  <c r="AL1269" i="1"/>
  <c r="AM1073" i="1"/>
  <c r="AL1073" i="1"/>
  <c r="AM1049" i="1"/>
  <c r="AL1049" i="1"/>
  <c r="AM1081" i="1"/>
  <c r="AL1081" i="1"/>
  <c r="AM1067" i="1"/>
  <c r="AL1067" i="1"/>
  <c r="AM1055" i="1"/>
  <c r="AL1055" i="1"/>
  <c r="AM1151" i="1"/>
  <c r="AL1151" i="1"/>
  <c r="AM1119" i="1"/>
  <c r="AL1119" i="1"/>
  <c r="AM1053" i="1"/>
  <c r="AL1053" i="1"/>
  <c r="AM1041" i="1"/>
  <c r="AL1041" i="1"/>
  <c r="AM905" i="1"/>
  <c r="AL905" i="1"/>
  <c r="AM885" i="1"/>
  <c r="AL885" i="1"/>
  <c r="AM899" i="1"/>
  <c r="AL899" i="1"/>
  <c r="AM901" i="1"/>
  <c r="AL901" i="1"/>
  <c r="AM893" i="1"/>
  <c r="AL893" i="1"/>
  <c r="AM793" i="1"/>
  <c r="AL793" i="1"/>
  <c r="AM789" i="1"/>
  <c r="AL789" i="1"/>
  <c r="AM785" i="1"/>
  <c r="AL785" i="1"/>
  <c r="AM781" i="1"/>
  <c r="AL781" i="1"/>
  <c r="AM777" i="1"/>
  <c r="AL777" i="1"/>
  <c r="AM773" i="1"/>
  <c r="AL773" i="1"/>
  <c r="AM769" i="1"/>
  <c r="AL769" i="1"/>
  <c r="AM765" i="1"/>
  <c r="AL765" i="1"/>
  <c r="AM761" i="1"/>
  <c r="AL761" i="1"/>
  <c r="AM757" i="1"/>
  <c r="AL757" i="1"/>
  <c r="AM753" i="1"/>
  <c r="AL753" i="1"/>
  <c r="AM749" i="1"/>
  <c r="AL749" i="1"/>
  <c r="AM745" i="1"/>
  <c r="AL745" i="1"/>
  <c r="AM741" i="1"/>
  <c r="AL741" i="1"/>
  <c r="AM737" i="1"/>
  <c r="AL737" i="1"/>
  <c r="AM733" i="1"/>
  <c r="AL733" i="1"/>
  <c r="AM729" i="1"/>
  <c r="AL729" i="1"/>
  <c r="AM725" i="1"/>
  <c r="AL725" i="1"/>
  <c r="AM721" i="1"/>
  <c r="AL721" i="1"/>
  <c r="AM717" i="1"/>
  <c r="AL717" i="1"/>
  <c r="AM610" i="1"/>
  <c r="AL610" i="1"/>
  <c r="AM839" i="1"/>
  <c r="AL839" i="1"/>
  <c r="AL633" i="1"/>
  <c r="AM633" i="1"/>
  <c r="AM600" i="1"/>
  <c r="AL600" i="1"/>
  <c r="AM586" i="1"/>
  <c r="AL586" i="1"/>
  <c r="AM582" i="1"/>
  <c r="AL582" i="1"/>
  <c r="AM568" i="1"/>
  <c r="AL568" i="1"/>
  <c r="AM544" i="1"/>
  <c r="AL544" i="1"/>
  <c r="AM480" i="1"/>
  <c r="AL480" i="1"/>
  <c r="AM435" i="1"/>
  <c r="AL435" i="1"/>
  <c r="AM451" i="1"/>
  <c r="AL451" i="1"/>
  <c r="AM523" i="1"/>
  <c r="AL523" i="1"/>
  <c r="AM30" i="1"/>
  <c r="AL30" i="1"/>
  <c r="AM140" i="1"/>
  <c r="AL140" i="1"/>
  <c r="AM188" i="1"/>
  <c r="AL188" i="1"/>
  <c r="AD1432" i="1"/>
  <c r="AM1388" i="1"/>
  <c r="AL1388" i="1"/>
  <c r="AM1425" i="1"/>
  <c r="AL1425" i="1"/>
  <c r="AM1405" i="1"/>
  <c r="AL1405" i="1"/>
  <c r="AM1354" i="1"/>
  <c r="AL1354" i="1"/>
  <c r="AM1393" i="1"/>
  <c r="AL1393" i="1"/>
  <c r="AM1245" i="1"/>
  <c r="AL1245" i="1"/>
  <c r="AM1396" i="1"/>
  <c r="AL1396" i="1"/>
  <c r="AM1251" i="1"/>
  <c r="AL1251" i="1"/>
  <c r="AM1172" i="1"/>
  <c r="AL1172" i="1"/>
  <c r="AM1077" i="1"/>
  <c r="AL1077" i="1"/>
  <c r="AM1231" i="1"/>
  <c r="AL1231" i="1"/>
  <c r="AM1152" i="1"/>
  <c r="AL1152" i="1"/>
  <c r="AM1144" i="1"/>
  <c r="AL1144" i="1"/>
  <c r="AM1136" i="1"/>
  <c r="AL1136" i="1"/>
  <c r="AM1128" i="1"/>
  <c r="AL1128" i="1"/>
  <c r="AM1120" i="1"/>
  <c r="AL1120" i="1"/>
  <c r="AM1115" i="1"/>
  <c r="AL1115" i="1"/>
  <c r="AM1111" i="1"/>
  <c r="AL1111" i="1"/>
  <c r="AM1107" i="1"/>
  <c r="AL1107" i="1"/>
  <c r="AM1103" i="1"/>
  <c r="AL1103" i="1"/>
  <c r="AM1099" i="1"/>
  <c r="AL1099" i="1"/>
  <c r="AM1037" i="1"/>
  <c r="AL1037" i="1"/>
  <c r="AM930" i="1"/>
  <c r="AL930" i="1"/>
  <c r="AM1143" i="1"/>
  <c r="AL1143" i="1"/>
  <c r="AM1065" i="1"/>
  <c r="AL1065" i="1"/>
  <c r="AM1033" i="1"/>
  <c r="AL1033" i="1"/>
  <c r="AM1051" i="1"/>
  <c r="AL1051" i="1"/>
  <c r="AM1039" i="1"/>
  <c r="AL1039" i="1"/>
  <c r="AM911" i="1"/>
  <c r="AL911" i="1"/>
  <c r="AM883" i="1"/>
  <c r="AL883" i="1"/>
  <c r="AM891" i="1"/>
  <c r="AL891" i="1"/>
  <c r="AM596" i="1"/>
  <c r="AL596" i="1"/>
  <c r="AM580" i="1"/>
  <c r="AL580" i="1"/>
  <c r="AM562" i="1"/>
  <c r="AL562" i="1"/>
  <c r="AM554" i="1"/>
  <c r="AL554" i="1"/>
  <c r="AM608" i="1"/>
  <c r="AL608" i="1"/>
  <c r="AM594" i="1"/>
  <c r="AL594" i="1"/>
  <c r="AM590" i="1"/>
  <c r="AL590" i="1"/>
  <c r="AM576" i="1"/>
  <c r="AL576" i="1"/>
  <c r="AM528" i="1"/>
  <c r="AL528" i="1"/>
  <c r="AM468" i="1"/>
  <c r="AL468" i="1"/>
  <c r="AL629" i="1"/>
  <c r="AM629" i="1"/>
  <c r="AM439" i="1"/>
  <c r="AL439" i="1"/>
  <c r="AM539" i="1"/>
  <c r="AL539" i="1"/>
  <c r="AM428" i="1"/>
  <c r="AL428" i="1"/>
  <c r="AM507" i="1"/>
  <c r="AL507" i="1"/>
  <c r="AM109" i="1"/>
  <c r="AL109" i="1"/>
  <c r="AM101" i="1"/>
  <c r="AL101" i="1"/>
  <c r="AM78" i="1"/>
  <c r="AL78" i="1"/>
  <c r="AM14" i="1"/>
  <c r="AL14" i="1"/>
  <c r="AU15" i="1"/>
  <c r="AL1339" i="1"/>
  <c r="AM1339" i="1"/>
  <c r="AM1318" i="1"/>
  <c r="AL1318" i="1"/>
  <c r="AM1266" i="1"/>
  <c r="AL1266" i="1"/>
  <c r="AL995" i="1"/>
  <c r="AM995" i="1"/>
  <c r="AL985" i="1"/>
  <c r="AM985" i="1"/>
  <c r="AL856" i="1"/>
  <c r="AM856" i="1"/>
  <c r="AL837" i="1"/>
  <c r="AM837" i="1"/>
  <c r="AL622" i="1"/>
  <c r="AM622" i="1"/>
  <c r="AM421" i="1"/>
  <c r="AL421" i="1"/>
  <c r="AL437" i="1"/>
  <c r="AM437" i="1"/>
  <c r="AL429" i="1"/>
  <c r="AM429" i="1"/>
  <c r="AL339" i="1"/>
  <c r="AM339" i="1"/>
  <c r="AL323" i="1"/>
  <c r="AM323" i="1"/>
  <c r="AL309" i="1"/>
  <c r="AM309" i="1"/>
  <c r="AL293" i="1"/>
  <c r="AM293" i="1"/>
  <c r="AL277" i="1"/>
  <c r="AM277" i="1"/>
  <c r="AL261" i="1"/>
  <c r="AM261" i="1"/>
  <c r="AL245" i="1"/>
  <c r="AM245" i="1"/>
  <c r="AL229" i="1"/>
  <c r="AM229" i="1"/>
  <c r="AL213" i="1"/>
  <c r="AM213" i="1"/>
  <c r="AM356" i="1"/>
  <c r="AL356" i="1"/>
  <c r="AL345" i="1"/>
  <c r="AM345" i="1"/>
  <c r="AL329" i="1"/>
  <c r="AM329" i="1"/>
  <c r="AL313" i="1"/>
  <c r="AM313" i="1"/>
  <c r="AL297" i="1"/>
  <c r="AM297" i="1"/>
  <c r="AL281" i="1"/>
  <c r="AM281" i="1"/>
  <c r="AL265" i="1"/>
  <c r="AM265" i="1"/>
  <c r="AL249" i="1"/>
  <c r="AM249" i="1"/>
  <c r="AL233" i="1"/>
  <c r="AM233" i="1"/>
  <c r="AL217" i="1"/>
  <c r="AM217" i="1"/>
  <c r="AL201" i="1"/>
  <c r="AM201" i="1"/>
  <c r="AL307" i="1"/>
  <c r="AM307" i="1"/>
  <c r="AL291" i="1"/>
  <c r="AM291" i="1"/>
  <c r="AL275" i="1"/>
  <c r="AM275" i="1"/>
  <c r="AL259" i="1"/>
  <c r="AM259" i="1"/>
  <c r="AL243" i="1"/>
  <c r="AM243" i="1"/>
  <c r="AL227" i="1"/>
  <c r="AM227" i="1"/>
  <c r="AL211" i="1"/>
  <c r="AM211" i="1"/>
  <c r="AU19" i="1"/>
  <c r="AM1330" i="1"/>
  <c r="AL1330" i="1"/>
  <c r="AM1324" i="1"/>
  <c r="AL1324" i="1"/>
  <c r="AM1310" i="1"/>
  <c r="AL1310" i="1"/>
  <c r="AM1278" i="1"/>
  <c r="AL1278" i="1"/>
  <c r="AM1250" i="1"/>
  <c r="AL1250" i="1"/>
  <c r="AM1234" i="1"/>
  <c r="AL1234" i="1"/>
  <c r="AL979" i="1"/>
  <c r="AM979" i="1"/>
  <c r="AL963" i="1"/>
  <c r="AM963" i="1"/>
  <c r="AM926" i="1"/>
  <c r="AL926" i="1"/>
  <c r="AM902" i="1"/>
  <c r="AL902" i="1"/>
  <c r="AL846" i="1"/>
  <c r="AM846" i="1"/>
  <c r="AL636" i="1"/>
  <c r="AM636" i="1"/>
  <c r="AM605" i="1"/>
  <c r="AL605" i="1"/>
  <c r="AM597" i="1"/>
  <c r="AL597" i="1"/>
  <c r="AM589" i="1"/>
  <c r="AL589" i="1"/>
  <c r="AM581" i="1"/>
  <c r="AL581" i="1"/>
  <c r="AM573" i="1"/>
  <c r="AL573" i="1"/>
  <c r="AM565" i="1"/>
  <c r="AL565" i="1"/>
  <c r="AM557" i="1"/>
  <c r="AL557" i="1"/>
  <c r="AM640" i="1"/>
  <c r="AL640" i="1"/>
  <c r="AL624" i="1"/>
  <c r="AM624" i="1"/>
  <c r="AL1350" i="1"/>
  <c r="AM1350" i="1"/>
  <c r="AL1346" i="1"/>
  <c r="AM1346" i="1"/>
  <c r="AL1342" i="1"/>
  <c r="AM1342" i="1"/>
  <c r="AM1332" i="1"/>
  <c r="AL1332" i="1"/>
  <c r="AM1316" i="1"/>
  <c r="AL1316" i="1"/>
  <c r="AM1308" i="1"/>
  <c r="AL1308" i="1"/>
  <c r="AM1300" i="1"/>
  <c r="AL1300" i="1"/>
  <c r="AM1292" i="1"/>
  <c r="AL1292" i="1"/>
  <c r="AM1272" i="1"/>
  <c r="AL1272" i="1"/>
  <c r="AM1264" i="1"/>
  <c r="AL1264" i="1"/>
  <c r="AM1256" i="1"/>
  <c r="AL1256" i="1"/>
  <c r="AM1248" i="1"/>
  <c r="AL1248" i="1"/>
  <c r="AM1240" i="1"/>
  <c r="AL1240" i="1"/>
  <c r="AM1232" i="1"/>
  <c r="AL1232" i="1"/>
  <c r="AL1222" i="1"/>
  <c r="AM1222" i="1"/>
  <c r="AL1214" i="1"/>
  <c r="AM1214" i="1"/>
  <c r="AM1210" i="1"/>
  <c r="AL1210" i="1"/>
  <c r="AM1093" i="1"/>
  <c r="AL1093" i="1"/>
  <c r="AM1089" i="1"/>
  <c r="AL1089" i="1"/>
  <c r="AM1085" i="1"/>
  <c r="AL1085" i="1"/>
  <c r="AM1013" i="1"/>
  <c r="AL1013" i="1"/>
  <c r="AM1005" i="1"/>
  <c r="AL1005" i="1"/>
  <c r="AL991" i="1"/>
  <c r="AM991" i="1"/>
  <c r="AL975" i="1"/>
  <c r="AM975" i="1"/>
  <c r="AL959" i="1"/>
  <c r="AM959" i="1"/>
  <c r="AL941" i="1"/>
  <c r="AM941" i="1"/>
  <c r="AL937" i="1"/>
  <c r="AM937" i="1"/>
  <c r="AL997" i="1"/>
  <c r="AM997" i="1"/>
  <c r="AL981" i="1"/>
  <c r="AM981" i="1"/>
  <c r="AL965" i="1"/>
  <c r="AM965" i="1"/>
  <c r="AL949" i="1"/>
  <c r="AM949" i="1"/>
  <c r="AM924" i="1"/>
  <c r="AL924" i="1"/>
  <c r="AM916" i="1"/>
  <c r="AL916" i="1"/>
  <c r="AM908" i="1"/>
  <c r="AL908" i="1"/>
  <c r="AM900" i="1"/>
  <c r="AL900" i="1"/>
  <c r="AM892" i="1"/>
  <c r="AL892" i="1"/>
  <c r="AM884" i="1"/>
  <c r="AL884" i="1"/>
  <c r="AL868" i="1"/>
  <c r="AM868" i="1"/>
  <c r="AL852" i="1"/>
  <c r="AM852" i="1"/>
  <c r="AL874" i="1"/>
  <c r="AM874" i="1"/>
  <c r="AL858" i="1"/>
  <c r="AM858" i="1"/>
  <c r="AL842" i="1"/>
  <c r="AM842" i="1"/>
  <c r="AL836" i="1"/>
  <c r="AM836" i="1"/>
  <c r="AL632" i="1"/>
  <c r="AM632" i="1"/>
  <c r="AL635" i="1"/>
  <c r="AM635" i="1"/>
  <c r="AL627" i="1"/>
  <c r="AM627" i="1"/>
  <c r="AM603" i="1"/>
  <c r="AL603" i="1"/>
  <c r="AM595" i="1"/>
  <c r="AL595" i="1"/>
  <c r="AM587" i="1"/>
  <c r="AL587" i="1"/>
  <c r="AM579" i="1"/>
  <c r="AL579" i="1"/>
  <c r="AM571" i="1"/>
  <c r="AL571" i="1"/>
  <c r="AM563" i="1"/>
  <c r="AL563" i="1"/>
  <c r="AM555" i="1"/>
  <c r="AL555" i="1"/>
  <c r="AM638" i="1"/>
  <c r="AL638" i="1"/>
  <c r="AL618" i="1"/>
  <c r="AM618" i="1"/>
  <c r="AM551" i="1"/>
  <c r="AL551" i="1"/>
  <c r="AM644" i="1"/>
  <c r="AL644" i="1"/>
  <c r="AL620" i="1"/>
  <c r="AM620" i="1"/>
  <c r="AM425" i="1"/>
  <c r="AL425" i="1"/>
  <c r="AM351" i="1"/>
  <c r="AL351" i="1"/>
  <c r="AL335" i="1"/>
  <c r="AM335" i="1"/>
  <c r="AL311" i="1"/>
  <c r="AM311" i="1"/>
  <c r="AL295" i="1"/>
  <c r="AM295" i="1"/>
  <c r="AL279" i="1"/>
  <c r="AM279" i="1"/>
  <c r="AL263" i="1"/>
  <c r="AM263" i="1"/>
  <c r="AL247" i="1"/>
  <c r="AM247" i="1"/>
  <c r="AL231" i="1"/>
  <c r="AM231" i="1"/>
  <c r="AL215" i="1"/>
  <c r="AM215" i="1"/>
  <c r="AL199" i="1"/>
  <c r="AM199" i="1"/>
  <c r="AL341" i="1"/>
  <c r="AM341" i="1"/>
  <c r="AL325" i="1"/>
  <c r="AM325" i="1"/>
  <c r="AL1347" i="1"/>
  <c r="AM1347" i="1"/>
  <c r="AM1274" i="1"/>
  <c r="AL1274" i="1"/>
  <c r="AL1001" i="1"/>
  <c r="AM1001" i="1"/>
  <c r="AL969" i="1"/>
  <c r="AM969" i="1"/>
  <c r="AM910" i="1"/>
  <c r="AL910" i="1"/>
  <c r="AM886" i="1"/>
  <c r="AL886" i="1"/>
  <c r="AL872" i="1"/>
  <c r="AM872" i="1"/>
  <c r="AL1367" i="1"/>
  <c r="AM1367" i="1"/>
  <c r="AL1353" i="1"/>
  <c r="AM1353" i="1"/>
  <c r="AL1345" i="1"/>
  <c r="AM1345" i="1"/>
  <c r="AL1341" i="1"/>
  <c r="AM1341" i="1"/>
  <c r="AM1326" i="1"/>
  <c r="AL1326" i="1"/>
  <c r="AM1280" i="1"/>
  <c r="AL1280" i="1"/>
  <c r="AM1270" i="1"/>
  <c r="AL1270" i="1"/>
  <c r="AM1254" i="1"/>
  <c r="AL1254" i="1"/>
  <c r="AM1007" i="1"/>
  <c r="AL1007" i="1"/>
  <c r="AL1003" i="1"/>
  <c r="AM1003" i="1"/>
  <c r="AL987" i="1"/>
  <c r="AM987" i="1"/>
  <c r="AL971" i="1"/>
  <c r="AM971" i="1"/>
  <c r="AL955" i="1"/>
  <c r="AM955" i="1"/>
  <c r="AL993" i="1"/>
  <c r="AM993" i="1"/>
  <c r="AL977" i="1"/>
  <c r="AM977" i="1"/>
  <c r="AL961" i="1"/>
  <c r="AM961" i="1"/>
  <c r="AL945" i="1"/>
  <c r="AM945" i="1"/>
  <c r="AM922" i="1"/>
  <c r="AL922" i="1"/>
  <c r="AM914" i="1"/>
  <c r="AL914" i="1"/>
  <c r="AM906" i="1"/>
  <c r="AL906" i="1"/>
  <c r="AM898" i="1"/>
  <c r="AL898" i="1"/>
  <c r="AM890" i="1"/>
  <c r="AL890" i="1"/>
  <c r="AM882" i="1"/>
  <c r="AL882" i="1"/>
  <c r="AL880" i="1"/>
  <c r="AM880" i="1"/>
  <c r="AL864" i="1"/>
  <c r="AM864" i="1"/>
  <c r="AL848" i="1"/>
  <c r="AM848" i="1"/>
  <c r="AL870" i="1"/>
  <c r="AM870" i="1"/>
  <c r="AL854" i="1"/>
  <c r="AM854" i="1"/>
  <c r="AL628" i="1"/>
  <c r="AM628" i="1"/>
  <c r="AM609" i="1"/>
  <c r="AL609" i="1"/>
  <c r="AM601" i="1"/>
  <c r="AL601" i="1"/>
  <c r="AM593" i="1"/>
  <c r="AL593" i="1"/>
  <c r="AM585" i="1"/>
  <c r="AL585" i="1"/>
  <c r="AM577" i="1"/>
  <c r="AL577" i="1"/>
  <c r="AM569" i="1"/>
  <c r="AL569" i="1"/>
  <c r="AM561" i="1"/>
  <c r="AL561" i="1"/>
  <c r="AM553" i="1"/>
  <c r="AL553" i="1"/>
  <c r="AM642" i="1"/>
  <c r="AL642" i="1"/>
  <c r="AL614" i="1"/>
  <c r="AM614" i="1"/>
  <c r="AM648" i="1"/>
  <c r="AL648" i="1"/>
  <c r="AL616" i="1"/>
  <c r="AM616" i="1"/>
  <c r="AL433" i="1"/>
  <c r="AM433" i="1"/>
  <c r="AM360" i="1"/>
  <c r="AL360" i="1"/>
  <c r="AL347" i="1"/>
  <c r="AM347" i="1"/>
  <c r="AL331" i="1"/>
  <c r="AM331" i="1"/>
  <c r="AL317" i="1"/>
  <c r="AM317" i="1"/>
  <c r="AL301" i="1"/>
  <c r="AM301" i="1"/>
  <c r="AL285" i="1"/>
  <c r="AM285" i="1"/>
  <c r="AL269" i="1"/>
  <c r="AM269" i="1"/>
  <c r="AL253" i="1"/>
  <c r="AM253" i="1"/>
  <c r="AL237" i="1"/>
  <c r="AM237" i="1"/>
  <c r="AL221" i="1"/>
  <c r="AM221" i="1"/>
  <c r="AL205" i="1"/>
  <c r="AM205" i="1"/>
  <c r="AL337" i="1"/>
  <c r="AM337" i="1"/>
  <c r="AL321" i="1"/>
  <c r="AM321" i="1"/>
  <c r="AL305" i="1"/>
  <c r="AM305" i="1"/>
  <c r="AL289" i="1"/>
  <c r="AM289" i="1"/>
  <c r="AL273" i="1"/>
  <c r="AM273" i="1"/>
  <c r="AL257" i="1"/>
  <c r="AM257" i="1"/>
  <c r="AL241" i="1"/>
  <c r="AM241" i="1"/>
  <c r="AL225" i="1"/>
  <c r="AM225" i="1"/>
  <c r="AL209" i="1"/>
  <c r="AM209" i="1"/>
  <c r="AL315" i="1"/>
  <c r="AM315" i="1"/>
  <c r="AL299" i="1"/>
  <c r="AM299" i="1"/>
  <c r="AL283" i="1"/>
  <c r="AM283" i="1"/>
  <c r="AL267" i="1"/>
  <c r="AM267" i="1"/>
  <c r="AL251" i="1"/>
  <c r="AM251" i="1"/>
  <c r="AL235" i="1"/>
  <c r="AM235" i="1"/>
  <c r="AL219" i="1"/>
  <c r="AM219" i="1"/>
  <c r="AL203" i="1"/>
  <c r="AM203" i="1"/>
  <c r="AU12" i="1"/>
  <c r="AL1351" i="1"/>
  <c r="AM1351" i="1"/>
  <c r="AL1343" i="1"/>
  <c r="AM1343" i="1"/>
  <c r="AM1338" i="1"/>
  <c r="AL1338" i="1"/>
  <c r="AM1302" i="1"/>
  <c r="AL1302" i="1"/>
  <c r="AM1294" i="1"/>
  <c r="AL1294" i="1"/>
  <c r="AM1282" i="1"/>
  <c r="AL1282" i="1"/>
  <c r="AM1258" i="1"/>
  <c r="AL1258" i="1"/>
  <c r="AM1242" i="1"/>
  <c r="AL1242" i="1"/>
  <c r="AM1011" i="1"/>
  <c r="AL1011" i="1"/>
  <c r="AL947" i="1"/>
  <c r="AM947" i="1"/>
  <c r="AL953" i="1"/>
  <c r="AM953" i="1"/>
  <c r="AM918" i="1"/>
  <c r="AL918" i="1"/>
  <c r="AM894" i="1"/>
  <c r="AL894" i="1"/>
  <c r="AL878" i="1"/>
  <c r="AM878" i="1"/>
  <c r="AL862" i="1"/>
  <c r="AM862" i="1"/>
  <c r="AL1349" i="1"/>
  <c r="AM1349" i="1"/>
  <c r="AM1334" i="1"/>
  <c r="AL1334" i="1"/>
  <c r="AM1322" i="1"/>
  <c r="AL1322" i="1"/>
  <c r="AM1314" i="1"/>
  <c r="AL1314" i="1"/>
  <c r="AM1306" i="1"/>
  <c r="AL1306" i="1"/>
  <c r="AM1298" i="1"/>
  <c r="AL1298" i="1"/>
  <c r="AM1290" i="1"/>
  <c r="AL1290" i="1"/>
  <c r="AM1284" i="1"/>
  <c r="AL1284" i="1"/>
  <c r="AM1276" i="1"/>
  <c r="AL1276" i="1"/>
  <c r="AM1262" i="1"/>
  <c r="AL1262" i="1"/>
  <c r="AM1246" i="1"/>
  <c r="AL1246" i="1"/>
  <c r="AM1238" i="1"/>
  <c r="AL1238" i="1"/>
  <c r="AM1230" i="1"/>
  <c r="AL1230" i="1"/>
  <c r="AM1371" i="1"/>
  <c r="AL1371" i="1"/>
  <c r="AM1359" i="1"/>
  <c r="AL1359" i="1"/>
  <c r="AL1352" i="1"/>
  <c r="AM1352" i="1"/>
  <c r="AL1348" i="1"/>
  <c r="AM1348" i="1"/>
  <c r="AL1344" i="1"/>
  <c r="AM1344" i="1"/>
  <c r="AL1340" i="1"/>
  <c r="AM1340" i="1"/>
  <c r="AM1363" i="1"/>
  <c r="AL1363" i="1"/>
  <c r="AM1336" i="1"/>
  <c r="AL1336" i="1"/>
  <c r="AM1328" i="1"/>
  <c r="AL1328" i="1"/>
  <c r="AM1320" i="1"/>
  <c r="AL1320" i="1"/>
  <c r="AM1312" i="1"/>
  <c r="AL1312" i="1"/>
  <c r="AM1304" i="1"/>
  <c r="AL1304" i="1"/>
  <c r="AM1296" i="1"/>
  <c r="AL1296" i="1"/>
  <c r="AM1268" i="1"/>
  <c r="AL1268" i="1"/>
  <c r="AM1260" i="1"/>
  <c r="AL1260" i="1"/>
  <c r="AM1252" i="1"/>
  <c r="AL1252" i="1"/>
  <c r="AM1244" i="1"/>
  <c r="AL1244" i="1"/>
  <c r="AM1236" i="1"/>
  <c r="AL1236" i="1"/>
  <c r="AL1226" i="1"/>
  <c r="AM1226" i="1"/>
  <c r="AL1218" i="1"/>
  <c r="AM1218" i="1"/>
  <c r="AM1091" i="1"/>
  <c r="AL1091" i="1"/>
  <c r="AM1087" i="1"/>
  <c r="AL1087" i="1"/>
  <c r="AM1083" i="1"/>
  <c r="AL1083" i="1"/>
  <c r="AM1097" i="1"/>
  <c r="AL1097" i="1"/>
  <c r="AM1009" i="1"/>
  <c r="AL1009" i="1"/>
  <c r="AL999" i="1"/>
  <c r="AM999" i="1"/>
  <c r="AL983" i="1"/>
  <c r="AM983" i="1"/>
  <c r="AL967" i="1"/>
  <c r="AM967" i="1"/>
  <c r="AL951" i="1"/>
  <c r="AM951" i="1"/>
  <c r="AL939" i="1"/>
  <c r="AM939" i="1"/>
  <c r="AL943" i="1"/>
  <c r="AM943" i="1"/>
  <c r="AL989" i="1"/>
  <c r="AM989" i="1"/>
  <c r="AL973" i="1"/>
  <c r="AM973" i="1"/>
  <c r="AL957" i="1"/>
  <c r="AM957" i="1"/>
  <c r="AM928" i="1"/>
  <c r="AL928" i="1"/>
  <c r="AM920" i="1"/>
  <c r="AL920" i="1"/>
  <c r="AM912" i="1"/>
  <c r="AL912" i="1"/>
  <c r="AM904" i="1"/>
  <c r="AL904" i="1"/>
  <c r="AM896" i="1"/>
  <c r="AL896" i="1"/>
  <c r="AM888" i="1"/>
  <c r="AL888" i="1"/>
  <c r="AL876" i="1"/>
  <c r="AM876" i="1"/>
  <c r="AL860" i="1"/>
  <c r="AM860" i="1"/>
  <c r="AL844" i="1"/>
  <c r="AM844" i="1"/>
  <c r="AL866" i="1"/>
  <c r="AM866" i="1"/>
  <c r="AL850" i="1"/>
  <c r="AM850" i="1"/>
  <c r="AL631" i="1"/>
  <c r="AM631" i="1"/>
  <c r="AM607" i="1"/>
  <c r="AL607" i="1"/>
  <c r="AM599" i="1"/>
  <c r="AL599" i="1"/>
  <c r="AM591" i="1"/>
  <c r="AL591" i="1"/>
  <c r="AM583" i="1"/>
  <c r="AL583" i="1"/>
  <c r="AM575" i="1"/>
  <c r="AL575" i="1"/>
  <c r="AM567" i="1"/>
  <c r="AL567" i="1"/>
  <c r="AM559" i="1"/>
  <c r="AL559" i="1"/>
  <c r="AM646" i="1"/>
  <c r="AL646" i="1"/>
  <c r="AL612" i="1"/>
  <c r="AM612" i="1"/>
  <c r="AM418" i="1"/>
  <c r="AL418" i="1"/>
  <c r="AM352" i="1"/>
  <c r="AL352" i="1"/>
  <c r="AL343" i="1"/>
  <c r="AM343" i="1"/>
  <c r="AL327" i="1"/>
  <c r="AM327" i="1"/>
  <c r="AL319" i="1"/>
  <c r="AM319" i="1"/>
  <c r="AL303" i="1"/>
  <c r="AM303" i="1"/>
  <c r="AL287" i="1"/>
  <c r="AM287" i="1"/>
  <c r="AL271" i="1"/>
  <c r="AM271" i="1"/>
  <c r="AL255" i="1"/>
  <c r="AM255" i="1"/>
  <c r="AL239" i="1"/>
  <c r="AM239" i="1"/>
  <c r="AL223" i="1"/>
  <c r="AM223" i="1"/>
  <c r="AL207" i="1"/>
  <c r="AM207" i="1"/>
  <c r="AM364" i="1"/>
  <c r="AL364" i="1"/>
  <c r="AL349" i="1"/>
  <c r="AM349" i="1"/>
  <c r="AL333" i="1"/>
  <c r="AM333" i="1"/>
  <c r="AT1432" i="1"/>
  <c r="AU1432" i="1" l="1"/>
  <c r="AS1432" i="1"/>
  <c r="C7" i="1" l="1"/>
</calcChain>
</file>

<file path=xl/sharedStrings.xml><?xml version="1.0" encoding="utf-8"?>
<sst xmlns="http://schemas.openxmlformats.org/spreadsheetml/2006/main" count="19072" uniqueCount="937">
  <si>
    <t>EVEN GROUPS</t>
  </si>
  <si>
    <t>Please prepare the merit increase, promotion and final salary revision for the attached list of 1419 employees. Guidelines for the same are as below :</t>
  </si>
  <si>
    <t>1. Industry and competitor guidance for overall manpower cost increase is 10% YOY</t>
  </si>
  <si>
    <t>2. At max, only 10% of promotions to be given within each function and within the organization.</t>
  </si>
  <si>
    <t>3. Promotion increase can be at max 10% increase over the annual increase planned.</t>
  </si>
  <si>
    <t>4. Unutilised promotion budget can be allocated to overall increase or corrections budgets, but under no circumstances is the overall budget to be exceeded for each function and the organization.</t>
  </si>
  <si>
    <t xml:space="preserve">5. Sales 2 and Service have seen 22% and 19% attrition during the year. </t>
  </si>
  <si>
    <t>6 At max 0.5 % of function budget may be kept aside( optional) for any mid-year corrections. If not kept aside, the entire amount may be utilized for salary, correction and promotion increases</t>
  </si>
  <si>
    <t>7. Current total CTC is given in column AA</t>
  </si>
  <si>
    <t>The questions :</t>
  </si>
  <si>
    <t>1. Please prepare the merit increase grid in a separate sheet, after allocating 1% for promotion and 1 % for corrections</t>
  </si>
  <si>
    <t>2. Please recommend the final list of employees who are to be given promotions.</t>
  </si>
  <si>
    <t>3. Please high light the recommended cases for salary correction, along with some recommendations</t>
  </si>
  <si>
    <t>4. Please populate columns AR to AU and indicate new Compa-ratio for each employee.</t>
  </si>
  <si>
    <t>ODD GROUPS:</t>
  </si>
  <si>
    <t>Headcount</t>
  </si>
  <si>
    <t>Increment Budget</t>
  </si>
  <si>
    <t>Merit Utilization</t>
  </si>
  <si>
    <t>Correction Utilization</t>
  </si>
  <si>
    <t>Promotion Utilization</t>
  </si>
  <si>
    <t>Category</t>
  </si>
  <si>
    <t>Employee Code</t>
  </si>
  <si>
    <t>Designation</t>
  </si>
  <si>
    <t>Grade</t>
  </si>
  <si>
    <t>Location</t>
  </si>
  <si>
    <t>Date of Joining</t>
  </si>
  <si>
    <t>Date of Birth</t>
  </si>
  <si>
    <t>Age</t>
  </si>
  <si>
    <t>Cost Center</t>
  </si>
  <si>
    <t>Rating 2016</t>
  </si>
  <si>
    <t>Rating 2021</t>
  </si>
  <si>
    <t>Rating 2022</t>
  </si>
  <si>
    <t>3 Year Rating Combo</t>
  </si>
  <si>
    <t>Last promotion</t>
  </si>
  <si>
    <t>Last increment date</t>
  </si>
  <si>
    <t>Last increment</t>
  </si>
  <si>
    <t>Department</t>
  </si>
  <si>
    <t>Head of Department</t>
  </si>
  <si>
    <t>Function</t>
  </si>
  <si>
    <t>PC</t>
  </si>
  <si>
    <t>Basic</t>
  </si>
  <si>
    <t>Relocation Allowance</t>
  </si>
  <si>
    <t>Hardship Allowance</t>
  </si>
  <si>
    <t>Variable pay</t>
  </si>
  <si>
    <t>One Time</t>
  </si>
  <si>
    <t>Total CTC</t>
  </si>
  <si>
    <t>Target CTC</t>
  </si>
  <si>
    <t>Incrementable CTC</t>
  </si>
  <si>
    <t>Pro-ration Days</t>
  </si>
  <si>
    <t>Average Cost</t>
  </si>
  <si>
    <t>Internal Parity</t>
  </si>
  <si>
    <t>Internal Parity Category</t>
  </si>
  <si>
    <t>Market Reference Data</t>
  </si>
  <si>
    <t>Market Reference - A</t>
  </si>
  <si>
    <t>Market reference - M</t>
  </si>
  <si>
    <t>Compa Ratio</t>
  </si>
  <si>
    <t>Compa Category</t>
  </si>
  <si>
    <t>Position in Range</t>
  </si>
  <si>
    <t>Promotion Recommedation</t>
  </si>
  <si>
    <t>Promotion Justification</t>
  </si>
  <si>
    <t>PIP Recommendation</t>
  </si>
  <si>
    <t>Increment %</t>
  </si>
  <si>
    <t>Increment Amount (in INR)</t>
  </si>
  <si>
    <t>Pro-rated Inc amount (in INR)</t>
  </si>
  <si>
    <t>New Target CTC</t>
  </si>
  <si>
    <t>New Compa Ratio</t>
  </si>
  <si>
    <t>Regular</t>
  </si>
  <si>
    <t>AREA SALES MANAGER</t>
  </si>
  <si>
    <t>4B</t>
  </si>
  <si>
    <t>NAGPUR</t>
  </si>
  <si>
    <t>13011PSBXX</t>
  </si>
  <si>
    <t>2 - Competent</t>
  </si>
  <si>
    <t>New Joiner</t>
  </si>
  <si>
    <t>PSB Sales</t>
  </si>
  <si>
    <t>AS</t>
  </si>
  <si>
    <t>SALES1</t>
  </si>
  <si>
    <t>No</t>
  </si>
  <si>
    <t>SENIOR BRANCH MANAGER</t>
  </si>
  <si>
    <t>6A</t>
  </si>
  <si>
    <t>GURGAON</t>
  </si>
  <si>
    <t>30011PSBXX</t>
  </si>
  <si>
    <t>4 - High Performer</t>
  </si>
  <si>
    <t>SENIOR EXECUTIVE</t>
  </si>
  <si>
    <t>3B</t>
  </si>
  <si>
    <t>30013SRINB</t>
  </si>
  <si>
    <t>3 - Performer</t>
  </si>
  <si>
    <t>2013 or Before</t>
  </si>
  <si>
    <t>Service</t>
  </si>
  <si>
    <t>SS</t>
  </si>
  <si>
    <t xml:space="preserve">SERVICE </t>
  </si>
  <si>
    <t>BRANCH INCHARGE</t>
  </si>
  <si>
    <t>5A</t>
  </si>
  <si>
    <t>BHUBANESWAR</t>
  </si>
  <si>
    <t>18011SRINB</t>
  </si>
  <si>
    <t>AREA SERVICE INCHARGE</t>
  </si>
  <si>
    <t>4A</t>
  </si>
  <si>
    <t>COCHIN</t>
  </si>
  <si>
    <t>11011SRINB</t>
  </si>
  <si>
    <t>New Joiner - Restructuring</t>
  </si>
  <si>
    <t>SENIOR VICE PRESIDENT</t>
  </si>
  <si>
    <t>HO011RDINV</t>
  </si>
  <si>
    <t>PSB R&amp;D</t>
  </si>
  <si>
    <t>VS</t>
  </si>
  <si>
    <t xml:space="preserve">CORPORATE   </t>
  </si>
  <si>
    <t>EXECUTIVE</t>
  </si>
  <si>
    <t>PUNE</t>
  </si>
  <si>
    <t>13021CMFUN</t>
  </si>
  <si>
    <t>Commercial</t>
  </si>
  <si>
    <t>BBN</t>
  </si>
  <si>
    <t>SUPPORT</t>
  </si>
  <si>
    <t>SENIOR ENGINEER</t>
  </si>
  <si>
    <t>FACTORY 2</t>
  </si>
  <si>
    <t>GA01QTYNDV</t>
  </si>
  <si>
    <t>Battery Production</t>
  </si>
  <si>
    <t>AKD</t>
  </si>
  <si>
    <t>MFG 1</t>
  </si>
  <si>
    <t>MANAGER</t>
  </si>
  <si>
    <t>5B</t>
  </si>
  <si>
    <t>Yes</t>
  </si>
  <si>
    <t>Very well handled the team in critical situation, no quality deterioration observed.
Matured way of controlling all the KPI's and all targets achieved.
New process development and adherence is the major achievement.</t>
  </si>
  <si>
    <t>13021HRFUN</t>
  </si>
  <si>
    <t>No Promotion so far</t>
  </si>
  <si>
    <t>HR</t>
  </si>
  <si>
    <t>GA05MAINDV</t>
  </si>
  <si>
    <t>2014 or Before</t>
  </si>
  <si>
    <t>HED Production</t>
  </si>
  <si>
    <t>RG</t>
  </si>
  <si>
    <t>MFG 2</t>
  </si>
  <si>
    <t>HO011MKINB</t>
  </si>
  <si>
    <t>1 - Under-performer</t>
  </si>
  <si>
    <t>No increment last year</t>
  </si>
  <si>
    <t>Marketing</t>
  </si>
  <si>
    <t>SB</t>
  </si>
  <si>
    <t xml:space="preserve">MARKETING   </t>
  </si>
  <si>
    <t>ASSISTANT MANAGER</t>
  </si>
  <si>
    <t>No Data</t>
  </si>
  <si>
    <t>DEPUTY MANAGER</t>
  </si>
  <si>
    <t>PATNA</t>
  </si>
  <si>
    <t>HO011HRFUN</t>
  </si>
  <si>
    <t>HO011QAPSB</t>
  </si>
  <si>
    <t>PSB Quality</t>
  </si>
  <si>
    <t>AK</t>
  </si>
  <si>
    <t>R&amp;D 2</t>
  </si>
  <si>
    <t>Dedication to job and in his profile. Also supported in systematization of process related to SVC. Proactive in defining the worst areas and improvement</t>
  </si>
  <si>
    <t>JUNIOR OFFICER</t>
  </si>
  <si>
    <t>3A</t>
  </si>
  <si>
    <t>GA041HRFUN</t>
  </si>
  <si>
    <t>ASSISTANT GENERAL MANAGER</t>
  </si>
  <si>
    <t>7B</t>
  </si>
  <si>
    <t>FACTORY1</t>
  </si>
  <si>
    <t>BA011MINDV</t>
  </si>
  <si>
    <t>Inverter Production</t>
  </si>
  <si>
    <t>ENGINEER</t>
  </si>
  <si>
    <t>Taking challenges then doing it perfectly, guiding peers. He has rich Inverter testing experience which is always used &amp;amp; shortening testing time. There are very less equivalent resource in Inverter industry. He deserve to be promoted based on his performance.</t>
  </si>
  <si>
    <t>TERRITORY MANAGER</t>
  </si>
  <si>
    <t>JALANDHAR</t>
  </si>
  <si>
    <t>19011VBXXX</t>
  </si>
  <si>
    <t>TEZPUR</t>
  </si>
  <si>
    <t>03011PSBXX</t>
  </si>
  <si>
    <t>ROORKEE</t>
  </si>
  <si>
    <t>35021SRINB</t>
  </si>
  <si>
    <t>VARANASI</t>
  </si>
  <si>
    <t>24037SRINB</t>
  </si>
  <si>
    <t>TERRITORY SERVICE INCHARGE</t>
  </si>
  <si>
    <t>RANCHI</t>
  </si>
  <si>
    <t>34013SRINB</t>
  </si>
  <si>
    <t>Yes can be promoted to BSI level.</t>
  </si>
  <si>
    <t>OFFICER</t>
  </si>
  <si>
    <t>GA01BPMNDV</t>
  </si>
  <si>
    <t>GA041OPCOM</t>
  </si>
  <si>
    <t>SENIOR OFFICER</t>
  </si>
  <si>
    <t>GA05MFWNDV</t>
  </si>
  <si>
    <t>SUPERVISOR</t>
  </si>
  <si>
    <t>2B</t>
  </si>
  <si>
    <t>GA05ASHNDV</t>
  </si>
  <si>
    <t>CHANDIGARH</t>
  </si>
  <si>
    <t>19031HEEWA</t>
  </si>
  <si>
    <t>HEB</t>
  </si>
  <si>
    <t>JJA</t>
  </si>
  <si>
    <t>SALES 2</t>
  </si>
  <si>
    <t>REGIONAL MANAGER</t>
  </si>
  <si>
    <t>19031HEFAN</t>
  </si>
  <si>
    <t>HO011CMFUN</t>
  </si>
  <si>
    <t>HO011ITFUN</t>
  </si>
  <si>
    <t>IT</t>
  </si>
  <si>
    <t>he is doing&amp;nbsp;multiple job in infrastructure.He is network administration.Handling internet security, monitoring;cyber security threat. active directory administrator. Server administration</t>
  </si>
  <si>
    <t>SAHARANPUR</t>
  </si>
  <si>
    <t>PURNEA</t>
  </si>
  <si>
    <t>04011PSBXX</t>
  </si>
  <si>
    <t>HO011SCINB</t>
  </si>
  <si>
    <t>Supply Chain &amp; Logistics</t>
  </si>
  <si>
    <t>GA011OPCOM</t>
  </si>
  <si>
    <t>GA04STONDV</t>
  </si>
  <si>
    <t>JUNIOR ENGINEER</t>
  </si>
  <si>
    <t>GA02MAINDC</t>
  </si>
  <si>
    <t>GA05MFFNDV</t>
  </si>
  <si>
    <t>07012PSBXX</t>
  </si>
  <si>
    <t>SENIOR MANAGER</t>
  </si>
  <si>
    <t>GENERAL MANAGER</t>
  </si>
  <si>
    <t>8B</t>
  </si>
  <si>
    <t>Recommended for promotion in view of exceptional performance, though he has been on this role for one year only</t>
  </si>
  <si>
    <t>BA011PUXXX</t>
  </si>
  <si>
    <t>Excellent performance in the current role since last 2 and half year and now taking the extra responsibility to drive the department further.</t>
  </si>
  <si>
    <t>SITAPUR</t>
  </si>
  <si>
    <t>24031PSBXX</t>
  </si>
  <si>
    <t>BRANCH MANAGER</t>
  </si>
  <si>
    <t>HYDERABAD</t>
  </si>
  <si>
    <t>36011PSBXX</t>
  </si>
  <si>
    <t>Showing every characteristic of handling bigger business ..</t>
  </si>
  <si>
    <t>JAIPUR</t>
  </si>
  <si>
    <t>20011PSBXX</t>
  </si>
  <si>
    <t>SENIOR COORDINATOR</t>
  </si>
  <si>
    <t>HO011HECOM</t>
  </si>
  <si>
    <t>HO011SRINB</t>
  </si>
  <si>
    <t>He has potential to take additional responsibility</t>
  </si>
  <si>
    <t>BRANCH SERVICE INCHARGE</t>
  </si>
  <si>
    <t>7A</t>
  </si>
  <si>
    <t>HO011RDLIG</t>
  </si>
  <si>
    <t>HEB R&amp;D</t>
  </si>
  <si>
    <t>NG</t>
  </si>
  <si>
    <t>R&amp;D 1</t>
  </si>
  <si>
    <t>HO011PUHED</t>
  </si>
  <si>
    <t>HEB Purchase</t>
  </si>
  <si>
    <t>HO011FAFUN</t>
  </si>
  <si>
    <t>Finance</t>
  </si>
  <si>
    <t>GA021EHXXX</t>
  </si>
  <si>
    <t>GA051HRFUN</t>
  </si>
  <si>
    <t>GA031STNDV</t>
  </si>
  <si>
    <t>SENIOR ASSISTANT</t>
  </si>
  <si>
    <t>BA011STNDV</t>
  </si>
  <si>
    <t>Excellent Job Done for Verification &amp;amp; Lab Inventory as well as for Technical Support in Process</t>
  </si>
  <si>
    <t>NEW DELHI</t>
  </si>
  <si>
    <t>07011PSBXX</t>
  </si>
  <si>
    <t>TRIVANDRUM</t>
  </si>
  <si>
    <t>11011PSBXX</t>
  </si>
  <si>
    <t>GHAZIABAD</t>
  </si>
  <si>
    <t>13022SRINB</t>
  </si>
  <si>
    <t>MORADABAD</t>
  </si>
  <si>
    <t>24231SRINB</t>
  </si>
  <si>
    <t>GA01ACHNDV</t>
  </si>
  <si>
    <t>GA01STONDV</t>
  </si>
  <si>
    <t>GA04MAINDV</t>
  </si>
  <si>
    <t>GA011PUXXX</t>
  </si>
  <si>
    <t>ZONAL COORDINATOR</t>
  </si>
  <si>
    <t>INDORE</t>
  </si>
  <si>
    <t>12011HEFAN</t>
  </si>
  <si>
    <t>BHATINDA</t>
  </si>
  <si>
    <t>19021HEFAN</t>
  </si>
  <si>
    <t>HO011HEFAN</t>
  </si>
  <si>
    <t>Sandeep is a good asset and needs to keep motivated.
Recommended for grade promotion.</t>
  </si>
  <si>
    <t>BA011FANDV</t>
  </si>
  <si>
    <t>BA011TRNDV</t>
  </si>
  <si>
    <t>DEORIA</t>
  </si>
  <si>
    <t>GUWAHATI</t>
  </si>
  <si>
    <t>Capable to handle next level role as Zonal manager.</t>
  </si>
  <si>
    <t>KATIHAAR</t>
  </si>
  <si>
    <t>LUDHIANA</t>
  </si>
  <si>
    <t>19011PSBXX</t>
  </si>
  <si>
    <t>Need to gave him opportunity to handle Punjab as product manager</t>
  </si>
  <si>
    <t>HUBLI</t>
  </si>
  <si>
    <t>10011SRINB</t>
  </si>
  <si>
    <t>HO011RDHED</t>
  </si>
  <si>
    <t>good job done in Current year employee ready for next level.</t>
  </si>
  <si>
    <t>GA04LOGNDV</t>
  </si>
  <si>
    <t>He is effectively and accurately handling the dispatch activities alone since a long time. He is eligible to take higher responsibility of entire dispatch activities and to be promoted to the next level.</t>
  </si>
  <si>
    <t>DEPUTY GENERAL MANAGER</t>
  </si>
  <si>
    <t>Good knowledge of Product.
Visionary
Good initiator.Good Team player</t>
  </si>
  <si>
    <t>GA05PAFNDV</t>
  </si>
  <si>
    <t>Yes he is recommended for promotion . As he had big contribution in paint shop to meet production target.</t>
  </si>
  <si>
    <t>HO011PUPSB</t>
  </si>
  <si>
    <t>PSB Purchase</t>
  </si>
  <si>
    <t>Good show on the invoicing front. Looking forward to more efficiencies in the new DMS system as well.</t>
  </si>
  <si>
    <t>HO011HEEWA</t>
  </si>
  <si>
    <t>KOLKATTA</t>
  </si>
  <si>
    <t>25011CMFUN</t>
  </si>
  <si>
    <t>must be consider</t>
  </si>
  <si>
    <t>GA021FAFUN</t>
  </si>
  <si>
    <t>34011PSBXX</t>
  </si>
  <si>
    <t>LUCKNOW</t>
  </si>
  <si>
    <t>24021VBXXX</t>
  </si>
  <si>
    <t>Performing task as per his ability and taking leads to delivery extraordinary results</t>
  </si>
  <si>
    <t>12011PSBXX</t>
  </si>
  <si>
    <t>CURRENT PERFORMANCE IS GOOD ,SO I RECOMMENDED;IS PROMOTION .</t>
  </si>
  <si>
    <t>AGRA</t>
  </si>
  <si>
    <t>24011PSBXX</t>
  </si>
  <si>
    <t>RAIPUR</t>
  </si>
  <si>
    <t>BAREILLY</t>
  </si>
  <si>
    <t>19031HECOM</t>
  </si>
  <si>
    <t>No increment last year - Restructuring</t>
  </si>
  <si>
    <t>SRINAGAR</t>
  </si>
  <si>
    <t>09011SRINB</t>
  </si>
  <si>
    <t>24031SRINB</t>
  </si>
  <si>
    <t>He knows his job and works efficiently</t>
  </si>
  <si>
    <t>08023WHXXX</t>
  </si>
  <si>
    <t>GA05LOGNDV</t>
  </si>
  <si>
    <t>13021HEEWA</t>
  </si>
  <si>
    <t>ASSISTANT</t>
  </si>
  <si>
    <t>2A</t>
  </si>
  <si>
    <t>HO011ADFUN</t>
  </si>
  <si>
    <t>Admin</t>
  </si>
  <si>
    <t>CSRCOMXXX</t>
  </si>
  <si>
    <t>CSR</t>
  </si>
  <si>
    <t>HOSUR</t>
  </si>
  <si>
    <t>HS011HRFUN</t>
  </si>
  <si>
    <t>Abhishek is ready to accept any kind of responsibility, so as per my view I will recommend him for the next promotion.</t>
  </si>
  <si>
    <t>MUZAFFARPUR</t>
  </si>
  <si>
    <t>Should be promoted as a BI he&amp;nbsp;performer in very experienced employee</t>
  </si>
  <si>
    <t>ALLAHABAD</t>
  </si>
  <si>
    <t>24034SRINB</t>
  </si>
  <si>
    <t>he is with organization since 5 Years and has shown good performance, Promotion will help him to deliver more towards his Role.</t>
  </si>
  <si>
    <t>CALICUT</t>
  </si>
  <si>
    <t>PANIPAT</t>
  </si>
  <si>
    <t>07012SRINB</t>
  </si>
  <si>
    <t>GA02ACHNDV</t>
  </si>
  <si>
    <t>BANGALORE</t>
  </si>
  <si>
    <t>10011CMFUN</t>
  </si>
  <si>
    <t>HO011RDFAN</t>
  </si>
  <si>
    <t>GA041FAFUN</t>
  </si>
  <si>
    <t>MUZAFFARNAGAR</t>
  </si>
  <si>
    <t>DEHRADUN</t>
  </si>
  <si>
    <t>35011PSBXX</t>
  </si>
  <si>
    <t>Meets Expectation</t>
  </si>
  <si>
    <t>19021SRINB</t>
  </si>
  <si>
    <t>24351SRINB</t>
  </si>
  <si>
    <t>04012SRINB</t>
  </si>
  <si>
    <t>recommended for promotion</t>
  </si>
  <si>
    <t>R1ORDBACM1</t>
  </si>
  <si>
    <t>Battery R&amp;D</t>
  </si>
  <si>
    <t>GA041MFNDV</t>
  </si>
  <si>
    <t>HS011MFNDV</t>
  </si>
  <si>
    <t>GA051QAWND</t>
  </si>
  <si>
    <t>8A</t>
  </si>
  <si>
    <t>07011INXXX</t>
  </si>
  <si>
    <t>International Business</t>
  </si>
  <si>
    <t>AB</t>
  </si>
  <si>
    <t>SERVICE OPERATION</t>
  </si>
  <si>
    <t>Has ticked all good parameters,&amp;nbsp; very good resources</t>
  </si>
  <si>
    <t>MAYAPURI</t>
  </si>
  <si>
    <t>he is doing good job ; performing 2-3 task in infra related job.
good knowledge of server administration.enterprise backup managementgood knowledge of network side.related support for end users</t>
  </si>
  <si>
    <t>GA051MTFND</t>
  </si>
  <si>
    <t>He can be promoted to nex level as he posses all parameters for that level</t>
  </si>
  <si>
    <t>COIMBATORE</t>
  </si>
  <si>
    <t>22011HEFAN</t>
  </si>
  <si>
    <t>AURANGABAD</t>
  </si>
  <si>
    <t>13021HEFAN</t>
  </si>
  <si>
    <t>CHIEF INFORMATION OFFICER</t>
  </si>
  <si>
    <t>May Kindly be considered as per Company Policy. In case we are not able to consider this year, it must be done next year. However, a strong appreciation of the efforts being put in must be done in appropriate manner.</t>
  </si>
  <si>
    <t>BA011HRFUN</t>
  </si>
  <si>
    <t>10011PSBXX</t>
  </si>
  <si>
    <t>FARIDABAD</t>
  </si>
  <si>
    <t>HATHRAS</t>
  </si>
  <si>
    <t>Recommended for promotion as she prepared for next level</t>
  </si>
  <si>
    <t>20012SRINB</t>
  </si>
  <si>
    <t>GA02QTYNDV</t>
  </si>
  <si>
    <t>ASSISTANT VICE PRESIDENT</t>
  </si>
  <si>
    <t>9B</t>
  </si>
  <si>
    <t>001HOBNDSH</t>
  </si>
  <si>
    <t>The way he has handled all the projects for all the businesses in his region in really commendable. Hence he seeks the promotion.</t>
  </si>
  <si>
    <t>DRAFTSMAN</t>
  </si>
  <si>
    <t>Needs to be encouraged since working in the same profile for a long time.</t>
  </si>
  <si>
    <t>Excellent work done in FG area Regarding Inventory. No any non moving stock laying in FG wh.100% achievement order vs dispatch. Reduced Three days FG stock to One day stock. 50% Space saving.All FG is laying ;30 days as per SOP defined</t>
  </si>
  <si>
    <t>GA031PPXXX</t>
  </si>
  <si>
    <t>HO011MIFUN</t>
  </si>
  <si>
    <t>Corporate</t>
  </si>
  <si>
    <t>KRISHNANGAR</t>
  </si>
  <si>
    <t>25011PSBXX</t>
  </si>
  <si>
    <t>Yes. He is delivering as per the exception for the company.
He is adhering the payment term of policies of partners, He is dedicated performer his work, He always in gentle approach for each and every drive of company, as dealer development, channel development and overall business development</t>
  </si>
  <si>
    <t>PILIBHIT</t>
  </si>
  <si>
    <t>HS011EHXXX</t>
  </si>
  <si>
    <t>GA021PEXXX</t>
  </si>
  <si>
    <t>MUMBAI</t>
  </si>
  <si>
    <t>BHARATPUR</t>
  </si>
  <si>
    <t>MEERUT</t>
  </si>
  <si>
    <t>24011SRINB</t>
  </si>
  <si>
    <t>35011SRINB</t>
  </si>
  <si>
    <t>GA01CPMNDV</t>
  </si>
  <si>
    <t>GA051PURWD</t>
  </si>
  <si>
    <t>ASSOCIATE ENGINEER</t>
  </si>
  <si>
    <t>GA051QAFND</t>
  </si>
  <si>
    <t>Good performance in WD sales.</t>
  </si>
  <si>
    <t>24031HEFAN</t>
  </si>
  <si>
    <t>Performing very well existing responsibility, and Ready to take more responsibility</t>
  </si>
  <si>
    <t>GA011HRFUN</t>
  </si>
  <si>
    <t>BA011SCNDV</t>
  </si>
  <si>
    <t>ROHTAK</t>
  </si>
  <si>
    <t>Now he is eligible to next level&amp;nbsp;</t>
  </si>
  <si>
    <t>BONGAINGAON</t>
  </si>
  <si>
    <t>CAPABLE&amp;nbsp; FOR BI</t>
  </si>
  <si>
    <t>Anil is ready for taking any kind of new responsibility.</t>
  </si>
  <si>
    <t>SANT KABIR NAGAR</t>
  </si>
  <si>
    <t>KANPUR</t>
  </si>
  <si>
    <t>GA041PEXXX</t>
  </si>
  <si>
    <t>Doing good job working effectively as per requirement.</t>
  </si>
  <si>
    <t>GA02STONDC</t>
  </si>
  <si>
    <t>Executive given tasks on time</t>
  </si>
  <si>
    <t>GA04QTYNDV</t>
  </si>
  <si>
    <t>HS011PUXXX</t>
  </si>
  <si>
    <t>35011HEFAN</t>
  </si>
  <si>
    <t>Can Be upgraded</t>
  </si>
  <si>
    <t>Needs improvement in his skills and management style, hence not recommended.</t>
  </si>
  <si>
    <t>Good resource for the company , must be consider for Promotion</t>
  </si>
  <si>
    <t>GA031FANDV</t>
  </si>
  <si>
    <t>Already being promoted and rewarded by offering a global role.</t>
  </si>
  <si>
    <t>GA011FAFUN</t>
  </si>
  <si>
    <t>SENIOR AREA SALES MANAGER</t>
  </si>
  <si>
    <t>MADURAI</t>
  </si>
  <si>
    <t>22011PSBXX</t>
  </si>
  <si>
    <t>Performing very well and Ready to take challenges</t>
  </si>
  <si>
    <t>IMPHAL</t>
  </si>
  <si>
    <t>ASP BUDDY</t>
  </si>
  <si>
    <t>Govind has the time and again proved his mettle and has shown capability to move to the next level in rewards management. His role has expanded as Total rewards function in itself is getting strengthened in the area of comp process automation, cost control and budget tracking, benefits and work life management along with compensation management. In his expanded role Govind is expected to transition out all process oriented tasks of MIS, letter release, budget tracking, Bonus calculation payroll advice to Bishwajeet and take up key change oriented value added projects</t>
  </si>
  <si>
    <t>May be considered for promotion in line with additional responsibility of CSR being taken on.</t>
  </si>
  <si>
    <t>He has been managing 02 Units and supporting CSR initiatives for plant2</t>
  </si>
  <si>
    <t>GA031QTNDV</t>
  </si>
  <si>
    <t>He is consistently performing well over the years and taken additional responsibilities whenever entrusted upon.</t>
  </si>
  <si>
    <t>BA011MTNDV</t>
  </si>
  <si>
    <t>Strong Potential. Takes additional responsibility</t>
  </si>
  <si>
    <t>BA011AINDV</t>
  </si>
  <si>
    <t>HO011MKSSP</t>
  </si>
  <si>
    <t>May be considered.</t>
  </si>
  <si>
    <t>REGIONAL DISTRIBUTION MANAGER</t>
  </si>
  <si>
    <t>25011HEFAN</t>
  </si>
  <si>
    <t>Have worked towards and beyond the ask . The initial AOP was discussed at 3 cr which was surpassed and new direction for 2019 has been led in a tough terrian.</t>
  </si>
  <si>
    <t>JODHPUR</t>
  </si>
  <si>
    <t>20011SRINB</t>
  </si>
  <si>
    <t>Hard Working</t>
  </si>
  <si>
    <t>Good Controls on Materials management as well as Market and team.&amp;nbsp; Service is cost effective with good deliverable. Need to promote as Sr. BSI.</t>
  </si>
  <si>
    <t>24251SRINB</t>
  </si>
  <si>
    <t>Deserves Next Level as per his Performance in FY2018 for Control Cost, Good Market Satisfaction</t>
  </si>
  <si>
    <t>HS01QTYNDV</t>
  </si>
  <si>
    <t>Passionate to take more accountability and responsibility in terms of new categories. Demonstrating traits of moving up the career path.</t>
  </si>
  <si>
    <t>SALES</t>
  </si>
  <si>
    <t>6B</t>
  </si>
  <si>
    <t>HO011RDWIR</t>
  </si>
  <si>
    <t>1. Able to lead design release tasks of WD &amp;amp; Fan domain projects 2. Good skill in plastics parts design and Creo 3. Handled critical projects in WD (Smart Switch) &amp;amp; Fan (Ara) with FTR approach. Able to meet TTM target 4. Good team player &amp;amp; Excellent skill in CFT collaboration 5. Received appreciation from CFT on design release effectiveness. 6. Customer-centric mindset demonstrated. Project execution made with ownership. Able to lead WD Adaptation and Fan projects concurrently</t>
  </si>
  <si>
    <t>HO011MKEWA</t>
  </si>
  <si>
    <t>HEB Marketing</t>
  </si>
  <si>
    <t>BUSINESS DEVELOPMENT MANAGER</t>
  </si>
  <si>
    <t>07011HEEWA</t>
  </si>
  <si>
    <t>HO011PDFUN</t>
  </si>
  <si>
    <t>SILCHAR</t>
  </si>
  <si>
    <t>Handled his responsibility with full dedication, sincerity and ownership since last 2 yrs.</t>
  </si>
  <si>
    <t>DEOGHAR</t>
  </si>
  <si>
    <t>25011HECOM</t>
  </si>
  <si>
    <t>GA02AASNDV</t>
  </si>
  <si>
    <t>24011HEFAN</t>
  </si>
  <si>
    <t>Showing good improvement in achieving targets assigned .</t>
  </si>
  <si>
    <t>AHMEDABAD</t>
  </si>
  <si>
    <t>06011SRINB</t>
  </si>
  <si>
    <t>GA01MAINDV</t>
  </si>
  <si>
    <t>CHENNAI</t>
  </si>
  <si>
    <t>KOTA</t>
  </si>
  <si>
    <t>20011HEFAN</t>
  </si>
  <si>
    <t>He has done fantastic work in Kota territory. implemented PJP, beat planning, weekly sales etc.
He has appoint new channel as per plan and improved them for the next level of sale.</t>
  </si>
  <si>
    <t>06011HEFAN</t>
  </si>
  <si>
    <t>BA011OPCOM</t>
  </si>
  <si>
    <t>Ready to handle more responsibility.</t>
  </si>
  <si>
    <t>SURAT</t>
  </si>
  <si>
    <t>06011PSBXX</t>
  </si>
  <si>
    <t>Showing drastic improvement in handling bigger business profile as well as in &amp;nbsp;self development adding maturity every day.</t>
  </si>
  <si>
    <t>09011PSBXX</t>
  </si>
  <si>
    <t>GORAKHPUR</t>
  </si>
  <si>
    <t>24033SRINB</t>
  </si>
  <si>
    <t>Talent &amp; ability is more than expected. Good Technical Skills with leadership material</t>
  </si>
  <si>
    <t>He is sincerely handling the activities of incoming materials and Job work activities during last 4-5 years.
Can be promoted to next level&amp;nbsp; as he is ready to take; higher responsibilities.</t>
  </si>
  <si>
    <t>GA051MTWND</t>
  </si>
  <si>
    <t>He posses good technical skill's like PLC programming, Andon working and testers circuit. He hastook complete ownership of WD and is managing the same with very less guidence. He is also manging spare parts of Fan. He is very soft spoken and posses good team work. He is involved in Project of WD also. He can be instrumental in automation as he has worked in system house and know Programming of PLC,HMI and other controller's. He has developed on tester PLC based by his own.</t>
  </si>
  <si>
    <t>ASANSOL</t>
  </si>
  <si>
    <t>RAJKOT</t>
  </si>
  <si>
    <t>VICE PRESIDENT</t>
  </si>
  <si>
    <t>May be considered next year, since he was given a promotion in CY 2017. However, needs to encouraged in view of exceptionally good performance.</t>
  </si>
  <si>
    <t>MARKETING EXECUTIVE</t>
  </si>
  <si>
    <t>She is doing her job well . can be given additional responsibility</t>
  </si>
  <si>
    <t>BANDA</t>
  </si>
  <si>
    <t>GULBARGA</t>
  </si>
  <si>
    <t>JAUNPUR</t>
  </si>
  <si>
    <t>Good performer</t>
  </si>
  <si>
    <t>HO011LSFUN</t>
  </si>
  <si>
    <t>Legal</t>
  </si>
  <si>
    <t>HS01CPMNDV</t>
  </si>
  <si>
    <t>SALES &amp; MARKETING HEAD</t>
  </si>
  <si>
    <t>NASIK</t>
  </si>
  <si>
    <t>BA011QTNDV</t>
  </si>
  <si>
    <t>JUNIOR EXECUTIVE</t>
  </si>
  <si>
    <t>He has promoted since last three years and shows his work with accuracy.</t>
  </si>
  <si>
    <t>BA011FAFUN</t>
  </si>
  <si>
    <t>Showing good improvement in handling bigger business delivery.</t>
  </si>
  <si>
    <t>ORAI</t>
  </si>
  <si>
    <t>GA031INXXX</t>
  </si>
  <si>
    <t>work hard</t>
  </si>
  <si>
    <t>33021SRINB</t>
  </si>
  <si>
    <t>He has achieved the given Targets and assignments successfully. Have performed brilliantly in Team Building, Process improvements and Internal/External Customer Satisfaction.
He has worked on LPT-2 MAT %ge improvements, Reduced the Final Battery Rejection by implementing Corrective Measures for root causes. Documented SPS and Management System requirements and Implemented on Shop Floor.
Motivated and guided the Team during the tough times and stood firm with management to resolve the situations.He is a Promoter of Customer Requirements and strong Leader to achieve the same.</t>
  </si>
  <si>
    <t>He has done good work in 2018, highlighted the observation in 10 &amp;amp; 100 series for correction i.e. London Bigben. Visited Customer end to check the complaints and resolve their issue which can be rectify. He is passionate for his Job and such team members are asset for the company.</t>
  </si>
  <si>
    <t>Gaurav has performed very well. He has taken additional responsibility for organising data management in BLL programme in factories. He was also instrumental in efficient time management in all review mechanism in our team. He has been able to train additional resources in factory also for work stream management.</t>
  </si>
  <si>
    <t>22011HEEWA</t>
  </si>
  <si>
    <t>11011HEFAN</t>
  </si>
  <si>
    <t>Over all 25 yr experience. 20 yr in Luminous. This experience is making the smooth, flawless store, logistic activity. Surjit is always available for company work even on holidays. No delay observed from his side. always trying to close activity without mistake. he is handling this job with minimum observation.</t>
  </si>
  <si>
    <t>GA021ITFUN</t>
  </si>
  <si>
    <t>HO011SLSSP</t>
  </si>
  <si>
    <t>Yes, he is eligible for the promotion and Company should consider promoting him from Manager to Senior Manager. He is in the company from past 11 years. It more than 5 years when he was promoted last. Keeping view the talent in the specialized field of legal, secretarial, it is my recommendation that he should be promoted this year.</t>
  </si>
  <si>
    <t>24045SRINB</t>
  </si>
  <si>
    <t>he is working as Acting ASI since last 04 Months. Need to promote as Assistant Manager to handle Delhi ASP as TSI Role.</t>
  </si>
  <si>
    <t>Recommending for a grade change considering the overall performance. It will be a motivation for the employee to deliver&amp;nbsp; his best potentials who completed three years plus with Company.</t>
  </si>
  <si>
    <t>Already handling the load of next level hence need to match the profile.</t>
  </si>
  <si>
    <t>UNA</t>
  </si>
  <si>
    <t>08031SRINB</t>
  </si>
  <si>
    <t>HISSAR</t>
  </si>
  <si>
    <t>Showed the potential for next level effectively</t>
  </si>
  <si>
    <t>ZONAL MANAGER</t>
  </si>
  <si>
    <t>HS01MAINDV</t>
  </si>
  <si>
    <t>He is recommended for promotion as is very hard working&amp;amp; committed person, he has done good kaizen for energy saving in pasting machines</t>
  </si>
  <si>
    <t>HS01AASNDV</t>
  </si>
  <si>
    <t>He has handled the new brand from scratch and discharged his duties well</t>
  </si>
  <si>
    <t>03011HEFAN</t>
  </si>
  <si>
    <t>Shubhagata has demonstrated leadership skills with good understanding of Data interpretation and has been instrumental in executing the company norms and strategy in the market place which has led to Distribution expansion and substantial increment of Visibility and availability of our fan and lighting products,.</t>
  </si>
  <si>
    <t>04011HEFAN</t>
  </si>
  <si>
    <t>10011HEFAN</t>
  </si>
  <si>
    <t>Please promote to next level as managing multiple applications and additionally responsible to technical delivery of mobile application developed by external agency.</t>
  </si>
  <si>
    <t>GA021HRFUN</t>
  </si>
  <si>
    <t>MARKETING OPERATION</t>
  </si>
  <si>
    <t>GA021ADFUN</t>
  </si>
  <si>
    <t>GA011ITFUN</t>
  </si>
  <si>
    <t>Consistently Performing, can be considered for next level.</t>
  </si>
  <si>
    <t>10011VBXXX</t>
  </si>
  <si>
    <t>JAMMU</t>
  </si>
  <si>
    <t>Good going on current responsibility;and also good manage all spare related activity, fresh/defective spares</t>
  </si>
  <si>
    <t>GA01IPMNDV</t>
  </si>
  <si>
    <t>GA051PUXXX</t>
  </si>
  <si>
    <t>GA011EHXXX</t>
  </si>
  <si>
    <t>FITTER</t>
  </si>
  <si>
    <t>Total 14 Yr Exp out of which 10 years he completed successfully in Luminous.
With this rich experience over all benefits come to R&amp;;D. He deserve to be promoted for the next level.</t>
  </si>
  <si>
    <t>GA051FAFUN</t>
  </si>
  <si>
    <t>He has shown tremendous perseverance even when his immediate manager went sick all of a sudden; He has leadership qualities for next level</t>
  </si>
  <si>
    <t>We has spread HKVA and Solar business well in his market; He has control on partners and team.</t>
  </si>
  <si>
    <t>Showing good characteristics of handling bigger business delivery&amp;nbsp;plus&amp;nbsp;continuous self development</t>
  </si>
  <si>
    <t>JHANSI</t>
  </si>
  <si>
    <t>Recommended for next level promotion.</t>
  </si>
  <si>
    <t>HO011VFFUN</t>
  </si>
  <si>
    <t>Virtual Factory</t>
  </si>
  <si>
    <t>24041SRINB</t>
  </si>
  <si>
    <t>GA021MTXXX</t>
  </si>
  <si>
    <t>good performance during the year and did poka- yoke in combs to prevent lead run.</t>
  </si>
  <si>
    <t>GA011PEXXX</t>
  </si>
  <si>
    <t>FRONT OFFICE EXECUTIVE</t>
  </si>
  <si>
    <t>Done Great Job for whatever task assigned</t>
  </si>
  <si>
    <t>Manage the whole flooded inverter &amp;amp; solar battery portfolio, design &amp;amp; development.
Continuous involvement to enrich the product portfolio in line with the business requirement. Consistent focus on QVE activities. Lead the team well &amp;amp; manage the colleagues fair way.Last more than 3 years in current position</t>
  </si>
  <si>
    <t>AMRITSAR</t>
  </si>
  <si>
    <t>HO011QAHED</t>
  </si>
  <si>
    <t>HEB Quality</t>
  </si>
  <si>
    <t>Good solid performance in 2018 including a demonstrated alignment to SCOPE values. All of this even in periods without a dedicated CSQ function lead.</t>
  </si>
  <si>
    <t>Independently managed Baddi TX &amp;amp; FA Quality.
Shown customer focus and contributed significantly in reduction of MAT</t>
  </si>
  <si>
    <t>HO011MKFAN</t>
  </si>
  <si>
    <t>TIRUNELVELI</t>
  </si>
  <si>
    <t>KAITHAL</t>
  </si>
  <si>
    <t>Hard working and ready move next level</t>
  </si>
  <si>
    <t>BERHAMPUR</t>
  </si>
  <si>
    <t>18021SRINB</t>
  </si>
  <si>
    <t>GA051PUFAN</t>
  </si>
  <si>
    <t>Amitava has had a very high performing and consistent delivery couple of years. He is an important asset to the marketing team.</t>
  </si>
  <si>
    <t>Has done Well in a tough territory</t>
  </si>
  <si>
    <t>She is very effective and is performing the task accurately and on time. She has taken up additional assignment of Concur which is doing very well</t>
  </si>
  <si>
    <t>He has increased his responsibility and performing the task perfectly. Can be promoted for next level</t>
  </si>
  <si>
    <t>LABOUR WELFARE OFFICER</t>
  </si>
  <si>
    <t>He deserve for promotion because he is able to handle all issues of the plant independently. Recommending for next level.</t>
  </si>
  <si>
    <t>GA011ADFUN</t>
  </si>
  <si>
    <t>CUTTAK</t>
  </si>
  <si>
    <t>18011PSBXX</t>
  </si>
  <si>
    <t>MYSORE</t>
  </si>
  <si>
    <t>10021SRINB</t>
  </si>
  <si>
    <t>Good performance, additional(SAP) responsibility accepted and done well in time.</t>
  </si>
  <si>
    <t>Vinod has successfully taken over as R&amp;amp;D head for Wiring Devices Development team during last two years. Observing his potential, additional responsibility of Fan offer Development is given to Vinod. He is now complete owner of offer development for Fans and Wiring Devices. These categories are very very significant for HEB. Considering his ability and willingness in taking over this role, he deserves senior mid-management grade to help him execute his role more effectively.</t>
  </si>
  <si>
    <t>Effectively Demonstrated by handling difficult product like WD launch in the state, shown considerable maturity towards work and understanding of over all , work like as a Branch manager</t>
  </si>
  <si>
    <t>TRICHY</t>
  </si>
  <si>
    <t>24031CMFUN</t>
  </si>
  <si>
    <t>ASSISTANT ENGINEER</t>
  </si>
  <si>
    <t>Amit has acquired the relevant skillsets that could take him to the next level. He has a balanced exposure of both front office as well as back office responsibilities.</t>
  </si>
  <si>
    <t>MIRZAPUR</t>
  </si>
  <si>
    <t>SIWAN</t>
  </si>
  <si>
    <t>25011SRINB</t>
  </si>
  <si>
    <t>BRANCH COMMERCIAL OFFICER</t>
  </si>
  <si>
    <t>Good Knowledge and Good working</t>
  </si>
  <si>
    <t>GA04AASNDV</t>
  </si>
  <si>
    <t>GA05MFANND</t>
  </si>
  <si>
    <t>He deserve for promotion as he is able to handle CNC, stator winding independently. He is also taking care of all ZED related activities.</t>
  </si>
  <si>
    <t>GA05QTYNDV</t>
  </si>
  <si>
    <t>Taking New challenges and is good resource for company. He should be promoted to next level</t>
  </si>
  <si>
    <t>COORDINATOR</t>
  </si>
  <si>
    <t>19021HEEWA</t>
  </si>
  <si>
    <t>GA041EHXXX</t>
  </si>
  <si>
    <t>Ready for next level. Always taking all challenges positively and work towards to achieving of goals.</t>
  </si>
  <si>
    <t>GA051STWND</t>
  </si>
  <si>
    <t xml:space="preserve">Seniority </t>
  </si>
  <si>
    <t>SILIGURI</t>
  </si>
  <si>
    <t>09011HEFAN</t>
  </si>
  <si>
    <t>Pankaj Tripathi is the sheet metal design expert in PSB team. Performance in 2018 very good. He is good team player. Capable to handle lead role of sheet metal design development independently. He has handled multiple PSB projects concurrently.</t>
  </si>
  <si>
    <t>TECHNICIAN</t>
  </si>
  <si>
    <t>For Job Motivation and deserve for next Position</t>
  </si>
  <si>
    <t>HAZARIBAGH</t>
  </si>
  <si>
    <t>BEGUSARAI</t>
  </si>
  <si>
    <t>SRI GANGANAGAR</t>
  </si>
  <si>
    <t>Having Good Skills in our Trade.</t>
  </si>
  <si>
    <t>GAYA</t>
  </si>
  <si>
    <t>04015SRINB</t>
  </si>
  <si>
    <t>BHAGALPUR</t>
  </si>
  <si>
    <t>04013SRINB</t>
  </si>
  <si>
    <t>GA04ACHNDV</t>
  </si>
  <si>
    <t>Very hardworking and single handedly run Assembly Charging and Packing</t>
  </si>
  <si>
    <t>Deserving candidate for promotion; to be designated as Assistant manager.</t>
  </si>
  <si>
    <t>Over all performance v good so we can</t>
  </si>
  <si>
    <t>Abhishek is a very good performer &amp;amp; doing his duties very effectively without any external support.;His rich experience give benefits to R&amp;amp;D to complete the task in short time without error.He has sound knowledge in designing &amp;amp; capable to do the works at it's best. He deserve to be promoted for the next level.</t>
  </si>
  <si>
    <t>Showing every characteristic of handling bigger business delivery.</t>
  </si>
  <si>
    <t>FATEHPUR</t>
  </si>
  <si>
    <t>SENIOR TECHNICIAN</t>
  </si>
  <si>
    <t>He is in current Role and position for last three years and he work is good.</t>
  </si>
  <si>
    <t>GA021OPCOM</t>
  </si>
  <si>
    <t>GA05MFCNDV</t>
  </si>
  <si>
    <t>9A</t>
  </si>
  <si>
    <t>GA051EHCND</t>
  </si>
  <si>
    <t>Recommending him for promotion as he is doing his honestly.There is no Major NC in IMS audit ofPlant and surveillance audit for Plant2. All waste water treated sample passed in SPCB lab. All legal requirement s are identified and fulfilled. Tremendous reduction in FAI cases</t>
  </si>
  <si>
    <t>BA011STXXX</t>
  </si>
  <si>
    <t>22011MKEWA</t>
  </si>
  <si>
    <t>All the process are followed as per SOP,&amp;nbsp; Recommended&amp;nbsp;for next level Promotion- Deputy Manger to Manager -Sales2 for Regional alignment</t>
  </si>
  <si>
    <t>SALES COORDINATOR</t>
  </si>
  <si>
    <t>Good achievement regarding material handling.
Well managed incoming vehicle(approx-550 In a month)without any dispute.
Excellent control on incoming material and reduced discrepancies with daily bases follow up.
Reduced transporters damages with strictly follow up with buyers.</t>
  </si>
  <si>
    <t>GA031MTNDV</t>
  </si>
  <si>
    <t>Ok</t>
  </si>
  <si>
    <t>22012SRINB</t>
  </si>
  <si>
    <t>2 YEARS NOT COMPLETED</t>
  </si>
  <si>
    <t>GA01GPMNDV</t>
  </si>
  <si>
    <t>12011HEEWA</t>
  </si>
  <si>
    <t>Very well demonstrated in managing two states without any manpower support , and very well handled all channel partners . Very valuable resource for the company also had experience of selling Luminous Fans and Lighting in Bihar ;very good track record .&amp;nbsp; Managing a new territory and doing good performance .</t>
  </si>
  <si>
    <t>24041CMCOM</t>
  </si>
  <si>
    <t>He is looking after routing activities of Transformer store and leading team of three persons. We recommended him to promote at next Level( Jr. Officer).</t>
  </si>
  <si>
    <t>KURUKSHETRA</t>
  </si>
  <si>
    <t>Already handling one level up role, need to match the profile.</t>
  </si>
  <si>
    <t>12011SRINB</t>
  </si>
  <si>
    <t>Dedicated and hard working.</t>
  </si>
  <si>
    <t>Self motivated ,Handling Chemical lab; Test lab alone. Good team player , Communication is good.
Taking major role to reduce the scrap by Initiating SGA and Qcc. Can promoted next level</t>
  </si>
  <si>
    <t>Skill to handle independent PE and good knowledge of WD and FAN section.</t>
  </si>
  <si>
    <t>RECEPTIONIST</t>
  </si>
  <si>
    <t>GA031ADFUN</t>
  </si>
  <si>
    <t>Excellent control on rejection and reduced rejection as per target. Well control and reduction in scrap.
No any pending issue related to RTV which is big achievement. 100% Accuracy in preparation of all type of documents.</t>
  </si>
  <si>
    <t>THANE</t>
  </si>
  <si>
    <t>PANCHKULA</t>
  </si>
  <si>
    <t>03011SRINB</t>
  </si>
  <si>
    <t>INCHARGE</t>
  </si>
  <si>
    <t>GA02LOGNDV</t>
  </si>
  <si>
    <t>Very god work done in year 2018-19 so need to promote on next level.</t>
  </si>
  <si>
    <t>he has Performed well in taking additional responsibility in operation, already been successful in streamlining processes &amp;amp; also helping suppliers to improve quality in their plants.</t>
  </si>
  <si>
    <t>HS01ACHNDV</t>
  </si>
  <si>
    <t>DM has managed to scale up in his current role and is leading the zone with confidence. He has further equipped himself with new skillsets that would aid him in his role further.</t>
  </si>
  <si>
    <t>He is good performer and capable to lead his team effectively. He has potential to take extra responsibility. We also assigned him responsibility of FA and Transformer store from month of January 2019.
He is good team player and meet their target on time always.</t>
  </si>
  <si>
    <t>He is able to handle the functions of receiving&amp;nbsp; Store &amp;amp; very good in his work.</t>
  </si>
  <si>
    <t>HO011MKLIG</t>
  </si>
  <si>
    <t>He is already at grade 10, his designation can be relooked (from AVP to VP)</t>
  </si>
  <si>
    <t>PATIALA</t>
  </si>
  <si>
    <t>due in 2019</t>
  </si>
  <si>
    <t>GA01LOGNDV</t>
  </si>
  <si>
    <t>He is hardworking person and take his job responsibility with proper efforts and passion.</t>
  </si>
  <si>
    <t>Completed two years in present role and performed exceptionally well. Ready to take Product managerial role</t>
  </si>
  <si>
    <t>PALWAL</t>
  </si>
  <si>
    <t>can do complex project planning in an effective way. asset to the organization.</t>
  </si>
  <si>
    <t>GA05ASCNDV</t>
  </si>
  <si>
    <t>GUJARAT</t>
  </si>
  <si>
    <t>Kamal has been a consistent performer.</t>
  </si>
  <si>
    <t>Prashanth has achieved 104% in OP axis overall and he deserves a grade promotion for he has done amidst the challenges Kerala has faced in the year 2018.
He had been a role model in taking the FSO productivity to 12 lakhs per month against the target of 10 lakhs per month.
Overall in SCOPE values also he has shown himself ROLE Model in many values.</t>
  </si>
  <si>
    <t>BA011EHXXX</t>
  </si>
  <si>
    <t>HS011FAFUN</t>
  </si>
  <si>
    <t>07013VBXXX</t>
  </si>
  <si>
    <t>DARBHANGA</t>
  </si>
  <si>
    <t>BA011INXXX</t>
  </si>
  <si>
    <t>REGIONAL SERVICE MANAGER</t>
  </si>
  <si>
    <t>Eligible for next role.</t>
  </si>
  <si>
    <t>Handle entire TPG operations independently  Monthly produce 1 Lac batteries Productivity always on green line</t>
  </si>
  <si>
    <t>25011HRFUN</t>
  </si>
  <si>
    <t>06011HEEWA</t>
  </si>
  <si>
    <t>Sandeep is very passionate , committed and very strong in execution. Has managed and resolved issues pertaining to Super Stockists and secondary partners very amicably</t>
  </si>
  <si>
    <t>GA031FAFUN</t>
  </si>
  <si>
    <t>KUMTA</t>
  </si>
  <si>
    <t>SENIOR BRANCH SERVICE INCHARGE</t>
  </si>
  <si>
    <t>GA05ACFNDV</t>
  </si>
  <si>
    <t>GA051MDCND</t>
  </si>
  <si>
    <t>At same level form long , effective and always available to complete the task whenever given by HO team and plant teams. Can be considered for next level .</t>
  </si>
  <si>
    <t>33011HEFAN</t>
  </si>
  <si>
    <t>GOA</t>
  </si>
  <si>
    <t>He is delivering for his areas with 100% accuracy with timelines for last 5 years and also did many SAP development for effective working &amp;nbsp;and able to cost saving.</t>
  </si>
  <si>
    <t>1. Good Mechanical engineering skill and Fan Domain knowledge 2 Excellent skill to handle Qve and NPD independently. 3. Pro active candidate to handle concurrent projects 4. Good team player &amp;amp; effective CFT collaboration 5. Potential candidate to lead Fan projects design and development tasks</t>
  </si>
  <si>
    <t>Candidate for retention and salary correction as he brings internal process and product understanding to the team.</t>
  </si>
  <si>
    <t>LOYALTY PROGRAM MANAGER</t>
  </si>
  <si>
    <t>Recommending for promotion to next level as he is eligible and ready to take more responsibility.He is very much effective on his assigned Jobs, taking challenges time to time complete the same in time. He can solely controlled the activities in absence of his Superior. Successfully controlled MR process in PLS system.</t>
  </si>
  <si>
    <t>MALDAH</t>
  </si>
  <si>
    <t>Kind of work he is handling , he should be promoted.</t>
  </si>
  <si>
    <t>He has very rich experience overall 11 Tears. 9 year out of which is within Luminous. His rich experience give benefits to R&amp;amp;D to complete the task in short time without error. he has sound knowledge in electronics which cannot be compared with any other. He deserve to be promoted for the next level.</t>
  </si>
  <si>
    <t>Bharat can be moved to a new role &amp; promoted to next level.He has been a consistent performer for last few years &amp; is eager to take up bigger roles ; challenges. A new role can be identified for him to leverage his business acumen, forecasting ; budgeting knowledge.</t>
  </si>
  <si>
    <t>UDAIPUR</t>
  </si>
  <si>
    <t>MAHARAJGANJ</t>
  </si>
  <si>
    <t>Has performed ; delivered to the best of Business ; team's satisfaction. Has independently taken challenges and catered to various situations and problems independently, with a positive approach, giving;workable solutions. Has Potential and Capability to take up higher role  responsibility ; manage a team.</t>
  </si>
  <si>
    <t>He has shown great maturity in leading IQC function and streamlining bought out component quality especially packaging.</t>
  </si>
  <si>
    <t>AZAMGARH</t>
  </si>
  <si>
    <t>additional repsonsibility of Coastal Andhra</t>
  </si>
  <si>
    <t>20011VBXXX</t>
  </si>
  <si>
    <t>Good working towards his KRA</t>
  </si>
  <si>
    <t>Excellent in stream lining product portfolio in Gel ; SMF range. He also shown leadership to develop junior resources in R</t>
  </si>
  <si>
    <t>07021HEFAN</t>
  </si>
  <si>
    <t>Vikas is recommended for grade promotion.</t>
  </si>
  <si>
    <t>Need to take better control of the Industrial Finance in CY 2019. However, needs to be a given a jump in CY 2020.</t>
  </si>
  <si>
    <t>DALTONGANJ</t>
  </si>
  <si>
    <t>SENIOR BRANCH INCHARGE</t>
  </si>
  <si>
    <t>Due to the experience and having functioning knowledge</t>
  </si>
  <si>
    <t>Good performance and willingness to take more responsibilities.</t>
  </si>
  <si>
    <t>TRAINING EXECUTIVE</t>
  </si>
  <si>
    <t>Is head of a large sales force (with recently added responsibility)</t>
  </si>
  <si>
    <t>Rashmi is recommended for promotion</t>
  </si>
  <si>
    <t>HO011HELIG</t>
  </si>
  <si>
    <t>Can be considered</t>
  </si>
  <si>
    <t>Deserve to go to next level.</t>
  </si>
  <si>
    <t>10012SRINB</t>
  </si>
  <si>
    <t>ok for promotion since he is 8 years experieance</t>
  </si>
  <si>
    <t xml:space="preserve">Good performance and having experiance of 8 years </t>
  </si>
  <si>
    <t>Capable of going to new role as Zonal Manager.</t>
  </si>
  <si>
    <t>Scope values are ok.</t>
  </si>
  <si>
    <t>SAGAR</t>
  </si>
  <si>
    <t>13024SRINB</t>
  </si>
  <si>
    <t>1. Good Mechatronics engineering skill with Innovation Excellent skill to handle concurrent projects pro actively. 4. Good team player &amp;amp; effective CFT collaboration. 5. Potential candidate to lead connected solution projects design and development. 6. Good attitude demonstrated to achieve stretched targets</t>
  </si>
  <si>
    <t>Has done Extremely well in the Last Two Years .Has developed good Managerial Skills&amp;nbsp;
Can Be promoted to the Level of Branch Manager</t>
  </si>
  <si>
    <t>EXECUTIVE ASSISTANT</t>
  </si>
  <si>
    <t>Performance and Ability enable him to be on next level.</t>
  </si>
  <si>
    <t>With certain improvement can move to next ladder for bigger responsibilities.</t>
  </si>
  <si>
    <t>Deserve to be promoted.</t>
  </si>
  <si>
    <t>LAKHIMPUR</t>
  </si>
  <si>
    <t>01011SRINB</t>
  </si>
  <si>
    <t>Handled schemes despite difficulties, understand the system. last year he was more involved in scheme execution. In 2019 his role will be enhanced and start designing scheme for WD &amp;amp; Wire</t>
  </si>
  <si>
    <t>1. Performance is outstanding in all aspects and new business lighting has be taken up well along with good&amp;nbsp; &amp;nbsp; &amp;nbsp; &amp;nbsp;growth of 33% in fans. salary correction needed.</t>
  </si>
  <si>
    <t>GA031OPCOM</t>
  </si>
  <si>
    <t>To be promoted can take more responsibility</t>
  </si>
  <si>
    <t>Doing perfectly &amp;amp; mentoring others. Based on his experience &amp;amp; capabilities he need to be promoted.</t>
  </si>
  <si>
    <t>Completed two years in current role, has potential to take next role.</t>
  </si>
  <si>
    <t>Was promoted in the last cycle. Deserving of an increase.</t>
  </si>
  <si>
    <t>HALDWANI</t>
  </si>
  <si>
    <t>ok</t>
  </si>
  <si>
    <t>handling overall store &amp;amp; logistics very efficiently</t>
  </si>
  <si>
    <t>GA01AASNDV</t>
  </si>
  <si>
    <t>GA031PUXXX</t>
  </si>
  <si>
    <t>He is all rounder and performing work as per supervisor job ,We recommended to promote him as store supervisor.</t>
  </si>
  <si>
    <t>Should be considered for a salary increase.</t>
  </si>
  <si>
    <t>To be promoted to next level in hierarchy.</t>
  </si>
  <si>
    <t>He is very Hardworking, passionate &amp;amp; innovative resource. He is dedicated to the task given all the times.
Starts working for his goal as soon as he is allocated</t>
  </si>
  <si>
    <t>Ready for next level &amp; higher role.</t>
  </si>
  <si>
    <t>HS01LOGNDV</t>
  </si>
  <si>
    <t>KOTTAYAM</t>
  </si>
  <si>
    <t>He has that capacity &amp; is delivering his responsibilities exceeding the expectations. To retain a team member is very important. While recruiting him, we hired him at low value when compared with other members. Now his market value is not justifying to what he is drawing. As his manager i recommends his promotion and best salary hike to motivate &amp; to retain him with us to extract the best outputs moving forward.</t>
  </si>
  <si>
    <t>SITAMARHI</t>
  </si>
  <si>
    <t>UNNAO</t>
  </si>
  <si>
    <t>Ready for next level. Good in overall working. Thinking like manager.</t>
  </si>
  <si>
    <t>24044SRINB</t>
  </si>
  <si>
    <t>He need to Deserved Next Level as per his Performance in FY2018 for  Control Cost, Good Market Satisfaction. Strongly Recoemned for Next Level Promotion as -Assistant Manager.</t>
  </si>
  <si>
    <t>JHARKHAND BRANCH - LPT</t>
  </si>
  <si>
    <t>34051SRINB</t>
  </si>
  <si>
    <t>30011SCINB</t>
  </si>
  <si>
    <t>Promotion pending since March 1999</t>
  </si>
  <si>
    <t>GA051STFND</t>
  </si>
  <si>
    <t>2018 was very good for Ashish. He is handling a crucial region and the way he has handled his area is commendable.I am suggesting promotion.</t>
  </si>
  <si>
    <t>VELLORE</t>
  </si>
  <si>
    <t>Eligible for next level.</t>
  </si>
  <si>
    <t>GA021MFNDV</t>
  </si>
  <si>
    <t>He has shown good improvement in his work than previous years. He is dedicated and hard worker. His skills are continuously improving.</t>
  </si>
  <si>
    <t>for motivation of the employee</t>
  </si>
  <si>
    <t>EXECUTIVE DIRECTOR</t>
  </si>
  <si>
    <t>As per his knowledge and accuracy of his job</t>
  </si>
  <si>
    <t>THANJAVUR</t>
  </si>
  <si>
    <t>JORHAT</t>
  </si>
  <si>
    <t>Able to handle &amp; resolve critical field complaint / issue.</t>
  </si>
  <si>
    <t>Handled multiple new product Development, Quality and Qve projects concurrently. Quick learner, Good team player &amp;amp; effective CFT collaboration. Good skill to lead Fan &amp;amp; WD projects upstream industrialization</t>
  </si>
  <si>
    <t>He has surpass AOP target in both category and working hard to meet the expectation. I would recommend Rakesh for grade promotion.</t>
  </si>
  <si>
    <t>Joined in as AGM in 2017 June .
The growth / reach expansion / Trade management / Travel and overall understanding of the business is at par with company's expectation. Handling complex market of west bengal and achieving aop and commitment month on month.</t>
  </si>
  <si>
    <t>There is enhancement in current responsibilities</t>
  </si>
  <si>
    <t>KARIM NAGAR</t>
  </si>
  <si>
    <t>BAHARAMPUR</t>
  </si>
  <si>
    <t>KOLHAPUR</t>
  </si>
  <si>
    <t>22011SRINB</t>
  </si>
  <si>
    <t>Directly handle customers technically including OEM Involved fully in drawing development of  new components. Taking more responsibility. Last 5 years in current position.</t>
  </si>
  <si>
    <t>He is doing his job with full of passion; enthusiasm. He very well took up of all the jobs responsibilities after exit of Vikramjeet SIngh. He is a long term player for the company.</t>
  </si>
  <si>
    <t>He is good resource, very effective despite of several difficulties he achieves his target. Currently in 2018 he was responsible for only digitization but in 2019 he will be responsible for scheme of new products also</t>
  </si>
  <si>
    <t>he is eligible to handle all the situation and make them successful. he fulfil all the commitment and task given by me and management. he cross all the hurdles to achieve the historical figure and he always ready to take the challenge.</t>
  </si>
  <si>
    <t>He is passionate about his working;
He is independently handling all legal for all plants.
Independently completed the new project.
Installed and executing the monitoring of online PM at shop- floor.</t>
  </si>
  <si>
    <t>07012VBXXX</t>
  </si>
  <si>
    <t>High performer.</t>
  </si>
  <si>
    <t>BULANDSHAR</t>
  </si>
  <si>
    <t>He has doing Good Job. Need to promote at Next Level - Deputy Manager to Manager.</t>
  </si>
  <si>
    <t>GA021PUXXX</t>
  </si>
  <si>
    <t>Was promoted in the last cycle, deserving of an increase.</t>
  </si>
  <si>
    <t>She is equipped with working knowledge &amp; managerial qualities required for next level. She is matured &amp; capable to interact &amp; present to the senior authority, takes necessary initiatives to ensure the effective implementation of necessary controls.Promotion will be a motivation factor for her which will encourage her to deliver better and she could become long term assets for the organisation.</t>
  </si>
  <si>
    <t>11011HEEWA</t>
  </si>
  <si>
    <t>He Has done very good work this year, he is a good resource for the company</t>
  </si>
  <si>
    <t>BIKANER</t>
  </si>
  <si>
    <t>Have delivered and handled business deviations with optimum smartness.
Carries a good business knowledge which helps in early and quick resolutions.</t>
  </si>
  <si>
    <t>Should be considered for encouragement for better performance. The Company should also look at some enhancement in Job responsibilities.</t>
  </si>
  <si>
    <t>Good going on</t>
  </si>
  <si>
    <t>22014SRINB</t>
  </si>
  <si>
    <t>on time deposit payment,spare part,less than 2% repeated call</t>
  </si>
  <si>
    <t>24041HEFAN</t>
  </si>
  <si>
    <t>18011HEFAN</t>
  </si>
  <si>
    <t>He is good resource and doing excellent work in all areas.</t>
  </si>
  <si>
    <t>Excellent work done to managed inventory.
Good reduction of non moving stock with the help of service team to dispatch such type items timely.
Additional taking care of Baddi material dispatch and well managed.</t>
  </si>
  <si>
    <t>Doing this job effectively, min observation required. Rich experience which is very helpful for us.</t>
  </si>
  <si>
    <t>deserve to go to next level.</t>
  </si>
  <si>
    <t>REWARI</t>
  </si>
  <si>
    <t>22011HECOM</t>
  </si>
  <si>
    <t>Good Job done so far and good coordination between team and with manager.</t>
  </si>
  <si>
    <t>Performance over the year is very good. All the quality improvement projects done successfully. Zero customer complaints achieved.Considering the out sanding performance recommending for promotion.</t>
  </si>
  <si>
    <t>Has demonstrated willingness to learn and flexibility in terms of stretching beyond defined role. Salary increase recommended.</t>
  </si>
  <si>
    <t>She is an exceptional performer and recommended for promotion.</t>
  </si>
  <si>
    <t>He can be promoted.</t>
  </si>
  <si>
    <t>Very Sincere &amp; hard working</t>
  </si>
  <si>
    <t>He has shown tremendous perseverance.&amp; He has stood firm in face of challenge.&amp; recommended for promotion</t>
  </si>
  <si>
    <t>Taking challenges and initiative to handle upgraded role.</t>
  </si>
  <si>
    <t>excellent handling Channel</t>
  </si>
  <si>
    <t>BIJAPUR</t>
  </si>
  <si>
    <t>GA01KPMNDV</t>
  </si>
  <si>
    <t>Working since last 4.9 years in our organization and build up entire maintenance function. Take up new projects and work towards excellence. Converting Old machines to New machine operation. Maintain 100% Statutory Compliance on TNEB</t>
  </si>
  <si>
    <t>He is having positive attitude and always willing to learn new things.
He is always ready to take new challenges.</t>
  </si>
  <si>
    <t>Executed project successfully and stream lined the production and quality process in well manner</t>
  </si>
  <si>
    <t>Within a span of 2 years have set new benchmark for performance orientation within Commercial team and other peers. In our journey to revamp and transform Commercial operations within short span of 1 year + and Digitization project he is the central point on which success has been delivered.
As compared to other team players &amp;in same AGM grade , the gap is clearly visible which has enabled to push performance benchmark up and making team ready for challenge in market . Well deserving for promotion to keep his morale and motivation up for future endeavors. Strongly recommended and can be discussed if needed.</t>
  </si>
  <si>
    <t>We are giving him additional responsibilities of leading the project.</t>
  </si>
  <si>
    <t>07011ADFUN</t>
  </si>
  <si>
    <t>04011VBXXX</t>
  </si>
  <si>
    <t>Passionate and willing to take new challenges.</t>
  </si>
  <si>
    <t>5 year of working and her quality of work has improved day by day with the growth of branch. Back end support is also a major factor and she has contributed a lot in the growth taken in last 5 years, must be promoted as Assistant Manager.</t>
  </si>
  <si>
    <t>24031CMCOM</t>
  </si>
  <si>
    <t>Having Great potential. A very good Resource.</t>
  </si>
  <si>
    <t>very honest,always work with Passion.
He has contributed very well in ensuring that I.R. issues don,t arise in plant</t>
  </si>
  <si>
    <t>Always ready to accept new challenges &amp;amp; deliver results for organization. Should be promoted to next level for development &amp;amp; further motivation</t>
  </si>
  <si>
    <t>VADODARA</t>
  </si>
  <si>
    <t>06021HEFAN</t>
  </si>
  <si>
    <t>Have done; very good job in every field with in very short spam of time . He deserve a Pat on back with Promotion .</t>
  </si>
  <si>
    <t>he has been exceptional performer for two continuous years  has taken up the responsibilties challenges thrown to him by the company  senior management.
He has changed three profiles in last 5 years in Luminous has done that with ease with superlative performance through out last 4-5 Years</t>
  </si>
  <si>
    <t>She, is ready to take up higher responsibility; She has shown very promising growth and maturity in her current assignment. She was instrumental in building and setting up ecommerce business.
She has spent more than 3 years in the current role. She is keen learn and undertake additional responsibility.</t>
  </si>
  <si>
    <t>TINSUKHIA</t>
  </si>
  <si>
    <t>24043SRINB</t>
  </si>
  <si>
    <t>Last promotion was done in 2013 ( 6 Year) and overall performance is good</t>
  </si>
  <si>
    <t>He is an asset and recommended for grade promotion.</t>
  </si>
  <si>
    <t>11011MKEWA</t>
  </si>
  <si>
    <t>excellent work done in channel handling</t>
  </si>
  <si>
    <t>appointed 6 new distributor in one month and support to making distributor in *****</t>
  </si>
  <si>
    <t>Ready for New Responsibility</t>
  </si>
  <si>
    <t>DHANBAD</t>
  </si>
  <si>
    <t>He is an excellent resource and we needs to keep him motivated.</t>
  </si>
  <si>
    <t>He is taking more responsibility and taking care of PPC procurement additional responsibility.</t>
  </si>
  <si>
    <t>Very committed, had close monitor for Contractual resource availability required for production as there is increase in the production volume. Also processing required payroll inputs from this year.; Have good relationship with cross functions</t>
  </si>
  <si>
    <t>HO011COFUN</t>
  </si>
  <si>
    <t>He is currently a Senior Engineer in the team and he is almost performing the activities of Assistant manager well. He has the right capability to lead and he coaches young engineers. He also has a stable hand and strong common sense. In combination, he is a good potential to nurture and grow.</t>
  </si>
  <si>
    <t>He has achieved 154% of AOP target and GOLY 156%. His distributor handling and key account management is very good.
He always keeps focus on  premium category to improved brand value in market.He should be consider for Grade promotion.</t>
  </si>
  <si>
    <t>handling all digitial journey of company , last year was recommended but not done , no reason given..</t>
  </si>
  <si>
    <t>He has taken on higher roles and responsibilities far exceeding his peers .</t>
  </si>
  <si>
    <t>He as good experience as well as good team member. He has potential for next level. Can be promoted for Sr. Executive.</t>
  </si>
  <si>
    <t>BA011PPXXX</t>
  </si>
  <si>
    <t>PROJECT MANAGER</t>
  </si>
  <si>
    <t>Has a good leadership quality. Is eligible to be promoted.</t>
  </si>
  <si>
    <t>He is a go getter. Exhibits good leadership quality.</t>
  </si>
  <si>
    <t>VIJAYWADA</t>
  </si>
  <si>
    <t>01051HEFAN</t>
  </si>
  <si>
    <t>36011HEFAN</t>
  </si>
  <si>
    <t>He has done overall OP for the year and has controlled the overdues in a good manner. He had performed this when AP and Telengana was facing problems and that too without Branch Manager for 9 months.He has taken up the challenges and delivered the results.</t>
  </si>
  <si>
    <t>Let us discuss</t>
  </si>
  <si>
    <t>He has been consistently delivering new technology &amp;differentiated offer; Has been responsible for delivering some of the key performing products in portfolio.</t>
  </si>
  <si>
    <t>Done very good job in installation of Charging project ,WRS,Mixer and oxide conveying system.</t>
  </si>
  <si>
    <t>Recommended for promotion and he is eligible for next role.</t>
  </si>
  <si>
    <t>24042SRINB</t>
  </si>
  <si>
    <t>He is very good in planning. Can get the work done from both subordinates and peer groups.
He has the ability to take up more tasks.</t>
  </si>
  <si>
    <t>DMPE 2 improved 50 % over the last year. No such conflicts between other function/ vendor.Testing method of ER has been standardised; Actively participated in WRS specification standardisation. etc.Ensured 100 % CAPA form suppliers</t>
  </si>
  <si>
    <t>He can handle the Store activities solely and ready to take the responsibility of next level.</t>
  </si>
  <si>
    <t>With Experience and Results he Needs to be upgraded in order to Retain Him</t>
  </si>
  <si>
    <t>04011HEEWA</t>
  </si>
  <si>
    <t>03011CMFUN</t>
  </si>
  <si>
    <t>Neela is the good resource for the organization and have a capability to grow further and with his dedication of work i am strongly recommending his promotion in next level which will motivate him to grow further .</t>
  </si>
  <si>
    <t>SIVASAGAR</t>
  </si>
  <si>
    <t>Ready to handle responsibilities of next Level</t>
  </si>
  <si>
    <t>She has proven that she can handle challenging situation,  got attention appreciation for her work. her 360 deg response is very good motivation for others.</t>
  </si>
  <si>
    <t>He did excellent job in last period. He has good potential to perform in bigger area. He has done good job in Digital Leave management System to improve the time office activity with more atomized and easy access within a very short span of time.
He took self initiative for Apprenticeship in plant and will perform it over and above his regular responsibilities. He as improved himself as far as working style and team member is concern.</t>
  </si>
  <si>
    <t>He joined in Feb. 2016. Have not been given any elevation so far, while the function has evolved significantly.Also, there exists an anomaly in the existing Designation and scale given and the consequential perks linked to that. Need immediate correction</t>
  </si>
  <si>
    <t>He has delivered consistently over the last two years and has made a marked improvement in UP  during his tenure . he has handled his team with maturity and has guided them to a consistent performance .
He has overshot the AOP by 13% and has grown by more than 80% overall.
He has built a solid core team.
He has met all objectives and is an asset to the organisation</t>
  </si>
  <si>
    <t>SECUNDERABAD</t>
  </si>
  <si>
    <t>DATA ENTRY OPERATOR</t>
  </si>
  <si>
    <t>Working for last 5.2 Years</t>
  </si>
  <si>
    <t>She has been very instrumental in Sales Support Function. She has not only learnt but helped other two team members to come on board quickly. She has been a strong team player and an exceptional performer and managed whole Africa support role which constitutes to more than 55% of our business turnover along with additional responsibility of managing IG sales support role. I recommend her for a promotion to next level.</t>
  </si>
  <si>
    <t>He has always been positive to take the responsibility. Puts his all efforts to accomplish the tasks. Has always been demonstrating efficiently during any external agency/official audit. Has contributed excellent during the recent sports meet and annual day for a successful events. He always puts his efforts to organize any festival/engagement activity.</t>
  </si>
  <si>
    <t>His responsibilities have increased, now is responsible for entire Sales 2 Category.</t>
  </si>
  <si>
    <t>He has shown excellent performance and we need to take him on next level.</t>
  </si>
  <si>
    <t>He was handling all 4 service centres of Delhi independently and over all performance of Employee is Performer.</t>
  </si>
  <si>
    <t>doing next level work as per designation.</t>
  </si>
  <si>
    <t>13021HECOM</t>
  </si>
  <si>
    <t>2 YEARS ASSOCIATED WITH company AND HANDLED CHENNAI WITH MINIMUM BRANCH OPERATION COST AND ACHIEVED SLA CONSISTANTLY</t>
  </si>
  <si>
    <t>Proven track record&amp;nbsp;
Exceptional performance on all Service parameters Irrespective vast geographic area
Result oriented
Team management - satisfactory
Trade escalation are very less &amp;amp; his cross functional coordination are very good</t>
  </si>
  <si>
    <t>independently handling planning of LPT2</t>
  </si>
  <si>
    <t>PATPARGANJ</t>
  </si>
  <si>
    <t>He is very responsible towards&amp;nbsp;his KRA</t>
  </si>
  <si>
    <t>MANGALORE</t>
  </si>
  <si>
    <t>He is Ready to take the Responsiblity of next level, Our business is Growing, He can Lead the TEAM from front.</t>
  </si>
  <si>
    <t>SALES DEVELOPMENT &amp; TRAINING MANAGER</t>
  </si>
  <si>
    <t>In his current role He has added value to the " HOW of Sales " by implementing &amp;amp; putting in place processes like scouting of distributors , execution of the training to sales team , factory visits , monitoring the FSO productivity .In the process he has achieved almost all the KPI's assigned to him in this role .</t>
  </si>
  <si>
    <t>Has ability to accept challenge and able to deliver target job with results, clear old outstanding and resolved old Legal cases.;BCL confirmation done mostly</t>
  </si>
  <si>
    <t>He has demonstrated exceptional performance. He has accepted stretched targets.</t>
  </si>
  <si>
    <t>There is no any negativity in the market and service delivery is also good</t>
  </si>
  <si>
    <t>Although with Limited resources  support, still he manages to deliver his best. does his work with passion; honesty.</t>
  </si>
  <si>
    <t>Recommended for promotion as prepared for next level</t>
  </si>
  <si>
    <t>he joined the organisation in 2013 he perform every year very well with growth numbers&amp;nbsp; now he is able to work as an A.S.M. this year over A.O.P OF Kashmir is 7.00 crore we can give him charge of center Kashmir and leh,kargil part of J&amp;amp;K where he can full fill all the gaps in the market and flourish our brand in every nook and corner in these above territory.</t>
  </si>
  <si>
    <t>He has the skill set and passion for going to the next level.</t>
  </si>
  <si>
    <t>Very passionate, effective in his job. she has done a very good job in DOA Reduction; mat improvement.
she has done a good job to implement lean practices in plant</t>
  </si>
  <si>
    <t>Take extra work when ever required- Sales , received support from him. Taken extra effort of Component engg. goind his job perfectly. always given guidance to peers. He is just ITI but doing work equivalent to B Tech. already doing more than his qualification from last several years.</t>
  </si>
  <si>
    <t>AMBALA</t>
  </si>
  <si>
    <t>Over all good working in terms of cost effective excellent service with channel satisfaction
Recommended for next level - Zonal Manager can handle West UP and Uttarakhand.</t>
  </si>
  <si>
    <t>Performed well through out the year ready to take more responsibilities.</t>
  </si>
  <si>
    <t>NA</t>
  </si>
  <si>
    <t>BHOPAL</t>
  </si>
  <si>
    <t>Achieve highest production till date even after IR and so many challenges</t>
  </si>
  <si>
    <t>Works a lot to reduce lead scrap.</t>
  </si>
  <si>
    <t>I have to develop him as a second line for PE. He can manage the PE in my absence So i would like to him promote for next step</t>
  </si>
  <si>
    <t>With enhanced responsibilities, he would be eligible for a promotion in 2019.</t>
  </si>
  <si>
    <t>Good Work done in 2019 especially in aligning the processes for smooth functioning between company and partner</t>
  </si>
  <si>
    <t>Supervisory Controlling Plant operational accounting and MIS reporting</t>
  </si>
  <si>
    <t>He has shown tremendous growth in past 2 years &amp;amp; now he ready to take next role.</t>
  </si>
  <si>
    <t>NAGAON</t>
  </si>
  <si>
    <t>24031HECOM</t>
  </si>
  <si>
    <t>Taken leadership role in resolving IR issues . He intends to try his competence as plant manager which is really praiseworthy &amp;amp; suits organisational objective.</t>
  </si>
  <si>
    <t>Has demonstrated good Skills in opening new market and new partners wherever needed. There has been a delay in opening the partner but the opened partner are expected to give good results in future. With Current assignment and geography need to improve further But, Increasing the Geography should be accompanied with Promotion</t>
  </si>
  <si>
    <t>Very Good Performance from Last Two Years and Need to be Promoted.</t>
  </si>
  <si>
    <t>PRATAPGARH</t>
  </si>
  <si>
    <t>01013SRINB</t>
  </si>
  <si>
    <t>ELECTRICIAN</t>
  </si>
  <si>
    <t>Asst Manager - Maintenance</t>
  </si>
  <si>
    <t>TIME KEEPER</t>
  </si>
  <si>
    <t>BALRAMPUR</t>
  </si>
  <si>
    <t>He performed exceptionally well. he effectively manage his channel and all his assigned market.</t>
  </si>
  <si>
    <t>1. Post COVID-19, company is not doing well. Hence cost minimization measures mandate  that a Y-O-Y zero cost increase in manpower costs is achieved, but merit increases and promotions are to be done for the truly deserving. Please suggest the best approach for building a high performance culture.</t>
  </si>
  <si>
    <t>3. As HR head, you have to minimize the payroll cost and achieve a ZERO COST INCREASE , energize and motivate the workforce, optimize manpower etc.</t>
  </si>
  <si>
    <t>Please prepare the merit increase, promotion and final salary revision for the attached list of 1419 employees. Remember that even though the company is going through a bad patch, you need to motivate and reward high performers, retain critical talent while managing costs. Guidelines for the same are as below :</t>
  </si>
  <si>
    <t>2. Refer the Deloitte 2023 WORKFORCE AND INCREMENT TRENDS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</si>
</sst>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1"/>
      <color theme="1"/>
      <name val="Calibri"/>
      <family val="2"/>
      <scheme val="minor"/>
    </font>
    <font>
      <b/>
      <sz val="11"/>
      <color theme="1"/>
      <name val="Calibri"/>
      <family val="2"/>
      <scheme val="minor"/>
    </font>
    <font>
      <b/>
      <sz val="9"/>
      <color theme="1"/>
      <name val="Calibri"/>
      <family val="2"/>
      <scheme val="minor"/>
    </font>
    <font>
      <b/>
      <sz val="11"/>
      <color theme="0"/>
      <name val="Andalus"/>
      <family val="1"/>
    </font>
    <font>
      <b/>
      <sz val="11"/>
      <name val="Courier New"/>
      <family val="3"/>
    </font>
    <font>
      <b/>
      <sz val="11"/>
      <color theme="1"/>
      <name val="Courier New"/>
      <family val="3"/>
    </font>
    <font>
      <b/>
      <sz val="10"/>
      <color theme="1"/>
      <name val="Calibri"/>
      <family val="2"/>
      <scheme val="minor"/>
    </font>
    <font>
      <b/>
      <sz val="10"/>
      <name val="Calibri"/>
      <family val="2"/>
      <scheme val="minor"/>
    </font>
    <font>
      <sz val="10"/>
      <color theme="1"/>
      <name val="Calibri"/>
      <family val="2"/>
      <scheme val="minor"/>
    </font>
  </fonts>
  <fills count="11">
    <fill>
      <patternFill patternType="none"/>
    </fill>
    <fill>
      <patternFill patternType="gray125"/>
    </fill>
    <fill>
      <patternFill patternType="solid">
        <fgColor rgb="FF00B050"/>
        <bgColor indexed="64"/>
      </patternFill>
    </fill>
    <fill>
      <patternFill patternType="solid">
        <fgColor theme="9" tint="0.39997558519241921"/>
        <bgColor indexed="64"/>
      </patternFill>
    </fill>
    <fill>
      <patternFill patternType="solid">
        <fgColor theme="6" tint="-0.499984740745262"/>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4" tint="0.39997558519241921"/>
        <bgColor indexed="64"/>
      </patternFill>
    </fill>
    <fill>
      <patternFill patternType="solid">
        <fgColor rgb="FFFF0000"/>
        <bgColor indexed="64"/>
      </patternFill>
    </fill>
  </fills>
  <borders count="25">
    <border>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9" fontId="1" fillId="0" borderId="0" applyFont="0" applyFill="0" applyBorder="0" applyAlignment="0" applyProtection="0"/>
  </cellStyleXfs>
  <cellXfs count="103">
    <xf numFmtId="0" fontId="0" fillId="0" borderId="0" xfId="0"/>
    <xf numFmtId="0" fontId="0" fillId="0" borderId="0" xfId="0" applyAlignment="1">
      <alignment horizontal="center"/>
    </xf>
    <xf numFmtId="0" fontId="3" fillId="0" borderId="0" xfId="0" applyFont="1" applyAlignment="1">
      <alignment horizontal="center"/>
    </xf>
    <xf numFmtId="0" fontId="4" fillId="2" borderId="1" xfId="0" applyFont="1" applyFill="1" applyBorder="1" applyAlignment="1">
      <alignment horizontal="left"/>
    </xf>
    <xf numFmtId="3" fontId="5" fillId="3" borderId="1" xfId="0" applyNumberFormat="1" applyFont="1" applyFill="1" applyBorder="1" applyAlignment="1">
      <alignment horizontal="center"/>
    </xf>
    <xf numFmtId="0" fontId="4" fillId="4" borderId="2" xfId="0" applyFont="1" applyFill="1" applyBorder="1" applyAlignment="1">
      <alignment horizontal="left"/>
    </xf>
    <xf numFmtId="3" fontId="6" fillId="0" borderId="2" xfId="0" applyNumberFormat="1" applyFont="1" applyBorder="1" applyAlignment="1">
      <alignment horizontal="center"/>
    </xf>
    <xf numFmtId="0" fontId="4" fillId="4" borderId="3" xfId="0" applyFont="1" applyFill="1" applyBorder="1" applyAlignment="1">
      <alignment horizontal="left"/>
    </xf>
    <xf numFmtId="3" fontId="6" fillId="0" borderId="3" xfId="0" applyNumberFormat="1" applyFont="1" applyBorder="1" applyAlignment="1">
      <alignment horizontal="center"/>
    </xf>
    <xf numFmtId="0" fontId="4" fillId="0" borderId="0" xfId="0" applyFont="1" applyAlignment="1">
      <alignment horizontal="left"/>
    </xf>
    <xf numFmtId="3" fontId="6" fillId="0" borderId="0" xfId="0" applyNumberFormat="1" applyFont="1" applyAlignment="1">
      <alignment horizontal="center"/>
    </xf>
    <xf numFmtId="0" fontId="4" fillId="4" borderId="4" xfId="0" applyFont="1" applyFill="1" applyBorder="1" applyAlignment="1">
      <alignment horizontal="left"/>
    </xf>
    <xf numFmtId="3" fontId="6" fillId="0" borderId="4" xfId="0" applyNumberFormat="1" applyFont="1" applyBorder="1" applyAlignment="1">
      <alignment horizontal="center"/>
    </xf>
    <xf numFmtId="14" fontId="0" fillId="0" borderId="0" xfId="0" applyNumberFormat="1"/>
    <xf numFmtId="0" fontId="7" fillId="5" borderId="5" xfId="0" applyFont="1" applyFill="1" applyBorder="1" applyAlignment="1">
      <alignment vertical="center"/>
    </xf>
    <xf numFmtId="0" fontId="7" fillId="5" borderId="6" xfId="0" applyFont="1" applyFill="1" applyBorder="1" applyAlignment="1">
      <alignment vertical="center"/>
    </xf>
    <xf numFmtId="0" fontId="7" fillId="5" borderId="7" xfId="0" applyFont="1" applyFill="1" applyBorder="1" applyAlignment="1">
      <alignment vertical="center"/>
    </xf>
    <xf numFmtId="0" fontId="7" fillId="5" borderId="7" xfId="0" applyFont="1" applyFill="1" applyBorder="1" applyAlignment="1">
      <alignment horizontal="center" vertical="center"/>
    </xf>
    <xf numFmtId="0" fontId="8" fillId="5" borderId="7" xfId="0" applyFont="1" applyFill="1" applyBorder="1" applyAlignment="1">
      <alignment horizontal="left" vertical="center"/>
    </xf>
    <xf numFmtId="0" fontId="8" fillId="5" borderId="7" xfId="0" applyFont="1" applyFill="1" applyBorder="1" applyAlignment="1">
      <alignment horizontal="right" vertical="center"/>
    </xf>
    <xf numFmtId="0" fontId="8" fillId="5" borderId="7" xfId="0" applyFont="1" applyFill="1" applyBorder="1" applyAlignment="1">
      <alignment horizontal="center" vertical="center"/>
    </xf>
    <xf numFmtId="0" fontId="8" fillId="5" borderId="8" xfId="0" applyFont="1" applyFill="1" applyBorder="1" applyAlignment="1">
      <alignment horizontal="center" vertical="center"/>
    </xf>
    <xf numFmtId="0" fontId="8" fillId="5" borderId="9" xfId="0" applyFont="1" applyFill="1" applyBorder="1" applyAlignment="1">
      <alignment horizontal="right" vertical="center" wrapText="1"/>
    </xf>
    <xf numFmtId="0" fontId="8" fillId="5" borderId="10" xfId="0" applyFont="1" applyFill="1" applyBorder="1" applyAlignment="1">
      <alignment horizontal="right" vertical="center"/>
    </xf>
    <xf numFmtId="0" fontId="9" fillId="0" borderId="11" xfId="0" applyFont="1" applyBorder="1"/>
    <xf numFmtId="0" fontId="9" fillId="6" borderId="12" xfId="0" applyFont="1" applyFill="1" applyBorder="1"/>
    <xf numFmtId="0" fontId="9" fillId="6" borderId="13" xfId="0" applyFont="1" applyFill="1" applyBorder="1"/>
    <xf numFmtId="0" fontId="9" fillId="6" borderId="13" xfId="0" applyFont="1" applyFill="1" applyBorder="1" applyAlignment="1">
      <alignment horizontal="center"/>
    </xf>
    <xf numFmtId="14" fontId="9" fillId="6" borderId="13" xfId="0" applyNumberFormat="1" applyFont="1" applyFill="1" applyBorder="1" applyAlignment="1">
      <alignment horizontal="center"/>
    </xf>
    <xf numFmtId="14" fontId="9" fillId="6" borderId="13" xfId="0" applyNumberFormat="1" applyFont="1" applyFill="1" applyBorder="1"/>
    <xf numFmtId="4" fontId="9" fillId="6" borderId="13" xfId="0" applyNumberFormat="1" applyFont="1" applyFill="1" applyBorder="1" applyAlignment="1">
      <alignment horizontal="center"/>
    </xf>
    <xf numFmtId="4" fontId="9" fillId="6" borderId="14" xfId="0" applyNumberFormat="1" applyFont="1" applyFill="1" applyBorder="1"/>
    <xf numFmtId="0" fontId="9" fillId="7" borderId="12" xfId="0" applyFont="1" applyFill="1" applyBorder="1" applyAlignment="1">
      <alignment horizontal="center"/>
    </xf>
    <xf numFmtId="0" fontId="9" fillId="7" borderId="13" xfId="0" applyFont="1" applyFill="1" applyBorder="1" applyAlignment="1">
      <alignment horizontal="center"/>
    </xf>
    <xf numFmtId="0" fontId="9" fillId="7" borderId="13" xfId="0" applyFont="1" applyFill="1" applyBorder="1"/>
    <xf numFmtId="0" fontId="9" fillId="7" borderId="14" xfId="0" applyFont="1" applyFill="1" applyBorder="1"/>
    <xf numFmtId="0" fontId="9" fillId="7" borderId="15" xfId="0" applyFont="1" applyFill="1" applyBorder="1" applyAlignment="1">
      <alignment horizontal="center"/>
    </xf>
    <xf numFmtId="9" fontId="9" fillId="7" borderId="13" xfId="1" applyFont="1" applyFill="1" applyBorder="1" applyAlignment="1">
      <alignment horizontal="center"/>
    </xf>
    <xf numFmtId="0" fontId="9" fillId="0" borderId="13" xfId="0" applyFont="1" applyBorder="1"/>
    <xf numFmtId="0" fontId="9" fillId="0" borderId="13" xfId="0" applyFont="1" applyBorder="1" applyAlignment="1">
      <alignment horizontal="center"/>
    </xf>
    <xf numFmtId="3" fontId="9" fillId="0" borderId="13" xfId="0" applyNumberFormat="1" applyFont="1" applyBorder="1"/>
    <xf numFmtId="3" fontId="9" fillId="8" borderId="13" xfId="0" applyNumberFormat="1" applyFont="1" applyFill="1" applyBorder="1"/>
    <xf numFmtId="0" fontId="9" fillId="8" borderId="13" xfId="0" applyFont="1" applyFill="1" applyBorder="1"/>
    <xf numFmtId="3" fontId="9" fillId="0" borderId="13" xfId="0" applyNumberFormat="1" applyFont="1" applyBorder="1" applyAlignment="1">
      <alignment horizontal="right"/>
    </xf>
    <xf numFmtId="9" fontId="9" fillId="0" borderId="13" xfId="1" applyFont="1" applyBorder="1"/>
    <xf numFmtId="3" fontId="9" fillId="0" borderId="13" xfId="0" applyNumberFormat="1" applyFont="1" applyBorder="1" applyAlignment="1">
      <alignment horizontal="center"/>
    </xf>
    <xf numFmtId="9" fontId="9" fillId="0" borderId="13" xfId="1" applyFont="1" applyBorder="1" applyAlignment="1">
      <alignment horizontal="center"/>
    </xf>
    <xf numFmtId="0" fontId="0" fillId="0" borderId="13" xfId="0" applyBorder="1" applyAlignment="1">
      <alignment horizontal="center"/>
    </xf>
    <xf numFmtId="0" fontId="0" fillId="0" borderId="13" xfId="0" applyBorder="1"/>
    <xf numFmtId="9" fontId="1" fillId="9" borderId="12" xfId="1" applyFont="1" applyFill="1" applyBorder="1" applyAlignment="1">
      <alignment horizontal="center"/>
    </xf>
    <xf numFmtId="3" fontId="0" fillId="9" borderId="13" xfId="0" applyNumberFormat="1" applyFill="1" applyBorder="1"/>
    <xf numFmtId="3" fontId="0" fillId="9" borderId="14" xfId="0" applyNumberFormat="1" applyFill="1" applyBorder="1"/>
    <xf numFmtId="9" fontId="1" fillId="0" borderId="0" xfId="1" applyFont="1"/>
    <xf numFmtId="0" fontId="9" fillId="0" borderId="16" xfId="0" applyFont="1" applyBorder="1"/>
    <xf numFmtId="0" fontId="9" fillId="6" borderId="17" xfId="0" applyFont="1" applyFill="1" applyBorder="1"/>
    <xf numFmtId="0" fontId="9" fillId="6" borderId="18" xfId="0" applyFont="1" applyFill="1" applyBorder="1"/>
    <xf numFmtId="0" fontId="9" fillId="6" borderId="18" xfId="0" applyFont="1" applyFill="1" applyBorder="1" applyAlignment="1">
      <alignment horizontal="center"/>
    </xf>
    <xf numFmtId="14" fontId="9" fillId="6" borderId="18" xfId="0" applyNumberFormat="1" applyFont="1" applyFill="1" applyBorder="1" applyAlignment="1">
      <alignment horizontal="center"/>
    </xf>
    <xf numFmtId="14" fontId="9" fillId="6" borderId="18" xfId="0" applyNumberFormat="1" applyFont="1" applyFill="1" applyBorder="1"/>
    <xf numFmtId="4" fontId="9" fillId="6" borderId="18" xfId="0" applyNumberFormat="1" applyFont="1" applyFill="1" applyBorder="1" applyAlignment="1">
      <alignment horizontal="center"/>
    </xf>
    <xf numFmtId="4" fontId="9" fillId="6" borderId="19" xfId="0" applyNumberFormat="1" applyFont="1" applyFill="1" applyBorder="1"/>
    <xf numFmtId="0" fontId="9" fillId="7" borderId="17" xfId="0" applyFont="1" applyFill="1" applyBorder="1" applyAlignment="1">
      <alignment horizontal="center"/>
    </xf>
    <xf numFmtId="0" fontId="9" fillId="7" borderId="18" xfId="0" applyFont="1" applyFill="1" applyBorder="1" applyAlignment="1">
      <alignment horizontal="center"/>
    </xf>
    <xf numFmtId="0" fontId="9" fillId="7" borderId="18" xfId="0" applyFont="1" applyFill="1" applyBorder="1"/>
    <xf numFmtId="0" fontId="9" fillId="7" borderId="19" xfId="0" applyFont="1" applyFill="1" applyBorder="1"/>
    <xf numFmtId="14" fontId="9" fillId="7" borderId="20" xfId="0" applyNumberFormat="1" applyFont="1" applyFill="1" applyBorder="1" applyAlignment="1">
      <alignment horizontal="center"/>
    </xf>
    <xf numFmtId="14" fontId="9" fillId="7" borderId="18" xfId="0" applyNumberFormat="1" applyFont="1" applyFill="1" applyBorder="1" applyAlignment="1">
      <alignment horizontal="center"/>
    </xf>
    <xf numFmtId="9" fontId="9" fillId="7" borderId="18" xfId="1" applyFont="1" applyFill="1" applyBorder="1" applyAlignment="1">
      <alignment horizontal="center"/>
    </xf>
    <xf numFmtId="0" fontId="9" fillId="0" borderId="18" xfId="0" applyFont="1" applyBorder="1"/>
    <xf numFmtId="0" fontId="9" fillId="0" borderId="18" xfId="0" applyFont="1" applyBorder="1" applyAlignment="1">
      <alignment horizontal="center"/>
    </xf>
    <xf numFmtId="3" fontId="9" fillId="0" borderId="18" xfId="0" applyNumberFormat="1" applyFont="1" applyBorder="1"/>
    <xf numFmtId="3" fontId="9" fillId="8" borderId="18" xfId="0" applyNumberFormat="1" applyFont="1" applyFill="1" applyBorder="1"/>
    <xf numFmtId="0" fontId="9" fillId="8" borderId="18" xfId="0" applyFont="1" applyFill="1" applyBorder="1"/>
    <xf numFmtId="3" fontId="9" fillId="0" borderId="18" xfId="0" applyNumberFormat="1" applyFont="1" applyBorder="1" applyAlignment="1">
      <alignment horizontal="right"/>
    </xf>
    <xf numFmtId="9" fontId="9" fillId="0" borderId="18" xfId="1" applyFont="1" applyBorder="1"/>
    <xf numFmtId="3" fontId="9" fillId="0" borderId="18" xfId="0" applyNumberFormat="1" applyFont="1" applyBorder="1" applyAlignment="1">
      <alignment horizontal="center"/>
    </xf>
    <xf numFmtId="9" fontId="9" fillId="0" borderId="18" xfId="1" applyFont="1" applyBorder="1" applyAlignment="1">
      <alignment horizontal="center"/>
    </xf>
    <xf numFmtId="0" fontId="0" fillId="0" borderId="18" xfId="0" applyBorder="1" applyAlignment="1">
      <alignment horizontal="center"/>
    </xf>
    <xf numFmtId="0" fontId="0" fillId="0" borderId="18" xfId="0" applyBorder="1"/>
    <xf numFmtId="3" fontId="0" fillId="9" borderId="18" xfId="0" applyNumberFormat="1" applyFill="1" applyBorder="1"/>
    <xf numFmtId="3" fontId="0" fillId="9" borderId="19" xfId="0" applyNumberFormat="1" applyFill="1" applyBorder="1"/>
    <xf numFmtId="0" fontId="9" fillId="7" borderId="20" xfId="0" applyFont="1" applyFill="1" applyBorder="1" applyAlignment="1">
      <alignment horizontal="center"/>
    </xf>
    <xf numFmtId="0" fontId="9" fillId="10" borderId="18" xfId="0" applyFont="1" applyFill="1" applyBorder="1" applyAlignment="1">
      <alignment horizontal="center"/>
    </xf>
    <xf numFmtId="0" fontId="9" fillId="0" borderId="21" xfId="0" applyFont="1" applyBorder="1"/>
    <xf numFmtId="0" fontId="9" fillId="6" borderId="23" xfId="0" applyFont="1" applyFill="1" applyBorder="1"/>
    <xf numFmtId="0" fontId="9" fillId="6" borderId="23" xfId="0" applyFont="1" applyFill="1" applyBorder="1" applyAlignment="1">
      <alignment horizontal="center"/>
    </xf>
    <xf numFmtId="14" fontId="9" fillId="6" borderId="23" xfId="0" applyNumberFormat="1" applyFont="1" applyFill="1" applyBorder="1" applyAlignment="1">
      <alignment horizontal="center"/>
    </xf>
    <xf numFmtId="14" fontId="9" fillId="6" borderId="23" xfId="0" applyNumberFormat="1" applyFont="1" applyFill="1" applyBorder="1"/>
    <xf numFmtId="4" fontId="9" fillId="6" borderId="23" xfId="0" applyNumberFormat="1" applyFont="1" applyFill="1" applyBorder="1" applyAlignment="1">
      <alignment horizontal="center"/>
    </xf>
    <xf numFmtId="4" fontId="9" fillId="6" borderId="24" xfId="0" applyNumberFormat="1" applyFont="1" applyFill="1" applyBorder="1"/>
    <xf numFmtId="0" fontId="9" fillId="7" borderId="22" xfId="0" applyFont="1" applyFill="1" applyBorder="1" applyAlignment="1">
      <alignment horizontal="center"/>
    </xf>
    <xf numFmtId="0" fontId="9" fillId="7" borderId="23" xfId="0" applyFont="1" applyFill="1" applyBorder="1" applyAlignment="1">
      <alignment horizontal="center"/>
    </xf>
    <xf numFmtId="0" fontId="9" fillId="7" borderId="23" xfId="0" applyFont="1" applyFill="1" applyBorder="1"/>
    <xf numFmtId="0" fontId="9" fillId="7" borderId="24" xfId="0" applyFont="1" applyFill="1" applyBorder="1"/>
    <xf numFmtId="3" fontId="0" fillId="9" borderId="23" xfId="0" applyNumberFormat="1" applyFill="1" applyBorder="1"/>
    <xf numFmtId="3" fontId="0" fillId="9" borderId="24" xfId="0" applyNumberFormat="1" applyFill="1" applyBorder="1"/>
    <xf numFmtId="3" fontId="7" fillId="0" borderId="0" xfId="0" applyNumberFormat="1" applyFont="1"/>
    <xf numFmtId="4" fontId="2" fillId="0" borderId="0" xfId="0" applyNumberFormat="1" applyFont="1"/>
    <xf numFmtId="9" fontId="2" fillId="0" borderId="0" xfId="0" applyNumberFormat="1" applyFont="1" applyAlignment="1">
      <alignment horizontal="center"/>
    </xf>
    <xf numFmtId="3" fontId="2" fillId="0" borderId="0" xfId="0" applyNumberFormat="1" applyFont="1"/>
    <xf numFmtId="0" fontId="0" fillId="0" borderId="18" xfId="0" applyBorder="1" applyAlignment="1">
      <alignment wrapText="1"/>
    </xf>
    <xf numFmtId="0" fontId="2" fillId="0" borderId="0" xfId="0" applyFont="1"/>
    <xf numFmtId="0" fontId="2" fillId="0" borderId="0" xfId="0" applyFont="1" applyAlignment="1">
      <alignment wrapText="1"/>
    </xf>
  </cellXfs>
  <cellStyles count="2">
    <cellStyle name="Normal" xfId="0" builtinId="0"/>
    <cellStyle name="Percent" xfId="1" builtinId="5"/>
  </cellStyles>
  <dxfs count="3">
    <dxf>
      <fill>
        <patternFill>
          <bgColor theme="9" tint="0.39994506668294322"/>
        </patternFill>
      </fill>
    </dxf>
    <dxf>
      <fill>
        <patternFill>
          <bgColor rgb="FFFF00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IIM%20RAIPUR\SESSION%20PLANS\Compensation%20Planning%20Workbook%20-%202019%20V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c Grid"/>
      <sheetName val="Master Sheet"/>
      <sheetName val="Average Cost"/>
      <sheetName val="Simulation - P50"/>
      <sheetName val="Simulation - P 50P25"/>
      <sheetName val="Rating and Guidelines"/>
    </sheetNames>
    <sheetDataSet>
      <sheetData sheetId="0"/>
      <sheetData sheetId="1">
        <row r="12">
          <cell r="E12" t="str">
            <v>4B</v>
          </cell>
        </row>
        <row r="13">
          <cell r="E13" t="str">
            <v>6A</v>
          </cell>
        </row>
        <row r="14">
          <cell r="E14" t="str">
            <v>3B</v>
          </cell>
        </row>
        <row r="15">
          <cell r="E15" t="str">
            <v>5A</v>
          </cell>
        </row>
        <row r="16">
          <cell r="E16" t="str">
            <v>4A</v>
          </cell>
        </row>
        <row r="17">
          <cell r="E17">
            <v>11</v>
          </cell>
        </row>
        <row r="18">
          <cell r="E18" t="str">
            <v>3B</v>
          </cell>
        </row>
        <row r="19">
          <cell r="E19" t="str">
            <v>4A</v>
          </cell>
        </row>
        <row r="20">
          <cell r="E20" t="str">
            <v>5B</v>
          </cell>
        </row>
        <row r="21">
          <cell r="E21" t="str">
            <v>4A</v>
          </cell>
        </row>
        <row r="22">
          <cell r="E22" t="str">
            <v>6A</v>
          </cell>
        </row>
        <row r="23">
          <cell r="E23" t="str">
            <v>3B</v>
          </cell>
        </row>
        <row r="24">
          <cell r="E24" t="str">
            <v>4B</v>
          </cell>
        </row>
        <row r="25">
          <cell r="E25" t="str">
            <v>5A</v>
          </cell>
        </row>
        <row r="26">
          <cell r="E26" t="str">
            <v>4A</v>
          </cell>
        </row>
        <row r="27">
          <cell r="E27" t="str">
            <v>4A</v>
          </cell>
        </row>
        <row r="28">
          <cell r="E28" t="str">
            <v>3A</v>
          </cell>
        </row>
        <row r="29">
          <cell r="E29" t="str">
            <v>7B</v>
          </cell>
        </row>
        <row r="30">
          <cell r="E30" t="str">
            <v>3B</v>
          </cell>
        </row>
        <row r="31">
          <cell r="E31" t="str">
            <v>4B</v>
          </cell>
        </row>
        <row r="32">
          <cell r="E32" t="str">
            <v>4B</v>
          </cell>
        </row>
        <row r="33">
          <cell r="E33" t="str">
            <v>4A</v>
          </cell>
        </row>
        <row r="34">
          <cell r="E34" t="str">
            <v>3B</v>
          </cell>
        </row>
        <row r="35">
          <cell r="E35" t="str">
            <v>4A</v>
          </cell>
        </row>
        <row r="36">
          <cell r="E36" t="str">
            <v>3B</v>
          </cell>
        </row>
        <row r="37">
          <cell r="E37" t="str">
            <v>3B</v>
          </cell>
        </row>
        <row r="38">
          <cell r="E38" t="str">
            <v>3A</v>
          </cell>
        </row>
        <row r="39">
          <cell r="E39" t="str">
            <v>4A</v>
          </cell>
        </row>
        <row r="40">
          <cell r="E40" t="str">
            <v>5B</v>
          </cell>
        </row>
        <row r="41">
          <cell r="E41" t="str">
            <v>2B</v>
          </cell>
        </row>
        <row r="42">
          <cell r="E42" t="str">
            <v>4B</v>
          </cell>
        </row>
        <row r="43">
          <cell r="E43" t="str">
            <v>7B</v>
          </cell>
        </row>
        <row r="44">
          <cell r="E44" t="str">
            <v>4B</v>
          </cell>
        </row>
        <row r="45">
          <cell r="E45" t="str">
            <v>5B</v>
          </cell>
        </row>
        <row r="46">
          <cell r="E46" t="str">
            <v>4A</v>
          </cell>
        </row>
        <row r="47">
          <cell r="E47" t="str">
            <v>3B</v>
          </cell>
        </row>
        <row r="48">
          <cell r="E48" t="str">
            <v>4B</v>
          </cell>
        </row>
        <row r="49">
          <cell r="E49" t="str">
            <v>4B</v>
          </cell>
        </row>
        <row r="50">
          <cell r="E50" t="str">
            <v>3B</v>
          </cell>
        </row>
        <row r="51">
          <cell r="E51" t="str">
            <v>4A</v>
          </cell>
        </row>
        <row r="52">
          <cell r="E52" t="str">
            <v>5B</v>
          </cell>
        </row>
        <row r="53">
          <cell r="E53" t="str">
            <v>3B</v>
          </cell>
        </row>
        <row r="54">
          <cell r="E54" t="str">
            <v>3A</v>
          </cell>
        </row>
        <row r="55">
          <cell r="E55" t="str">
            <v>7B</v>
          </cell>
        </row>
        <row r="56">
          <cell r="E56" t="str">
            <v>5B</v>
          </cell>
        </row>
        <row r="57">
          <cell r="E57" t="str">
            <v>6A</v>
          </cell>
        </row>
        <row r="58">
          <cell r="E58" t="str">
            <v>3B</v>
          </cell>
        </row>
        <row r="59">
          <cell r="E59" t="str">
            <v>8B</v>
          </cell>
        </row>
        <row r="60">
          <cell r="E60" t="str">
            <v>5A</v>
          </cell>
        </row>
        <row r="61">
          <cell r="E61" t="str">
            <v>7B</v>
          </cell>
        </row>
        <row r="62">
          <cell r="E62" t="str">
            <v>4B</v>
          </cell>
        </row>
        <row r="63">
          <cell r="E63" t="str">
            <v>5B</v>
          </cell>
        </row>
        <row r="64">
          <cell r="E64" t="str">
            <v>4B</v>
          </cell>
        </row>
        <row r="65">
          <cell r="E65" t="str">
            <v>4A</v>
          </cell>
        </row>
        <row r="66">
          <cell r="E66" t="str">
            <v>4A</v>
          </cell>
        </row>
        <row r="67">
          <cell r="E67" t="str">
            <v>4B</v>
          </cell>
        </row>
        <row r="68">
          <cell r="E68" t="str">
            <v>7A</v>
          </cell>
        </row>
        <row r="69">
          <cell r="E69" t="str">
            <v>3B</v>
          </cell>
        </row>
        <row r="70">
          <cell r="E70" t="str">
            <v>5A</v>
          </cell>
        </row>
        <row r="71">
          <cell r="E71" t="str">
            <v>4A</v>
          </cell>
        </row>
        <row r="72">
          <cell r="E72" t="str">
            <v>5B</v>
          </cell>
        </row>
        <row r="73">
          <cell r="E73" t="str">
            <v>5A</v>
          </cell>
        </row>
        <row r="74">
          <cell r="E74" t="str">
            <v>5A</v>
          </cell>
        </row>
        <row r="75">
          <cell r="E75" t="str">
            <v>5A</v>
          </cell>
        </row>
        <row r="76">
          <cell r="E76" t="str">
            <v>2B</v>
          </cell>
        </row>
        <row r="77">
          <cell r="E77" t="str">
            <v>4A</v>
          </cell>
        </row>
        <row r="78">
          <cell r="E78" t="str">
            <v>4A</v>
          </cell>
        </row>
        <row r="79">
          <cell r="E79" t="str">
            <v>4B</v>
          </cell>
        </row>
        <row r="80">
          <cell r="E80" t="str">
            <v>4B</v>
          </cell>
        </row>
        <row r="81">
          <cell r="E81" t="str">
            <v>3B</v>
          </cell>
        </row>
        <row r="82">
          <cell r="E82" t="str">
            <v>3A</v>
          </cell>
        </row>
        <row r="83">
          <cell r="E83" t="str">
            <v>4B</v>
          </cell>
        </row>
        <row r="84">
          <cell r="E84" t="str">
            <v>3B</v>
          </cell>
        </row>
        <row r="85">
          <cell r="E85" t="str">
            <v>3A</v>
          </cell>
        </row>
        <row r="86">
          <cell r="E86" t="str">
            <v>4B</v>
          </cell>
        </row>
        <row r="87">
          <cell r="E87" t="str">
            <v>3B</v>
          </cell>
        </row>
        <row r="88">
          <cell r="E88" t="str">
            <v>5B</v>
          </cell>
        </row>
        <row r="89">
          <cell r="E89" t="str">
            <v>3B</v>
          </cell>
        </row>
        <row r="90">
          <cell r="E90" t="str">
            <v>4B</v>
          </cell>
        </row>
        <row r="91">
          <cell r="E91" t="str">
            <v>4B</v>
          </cell>
        </row>
        <row r="92">
          <cell r="E92" t="str">
            <v>4B</v>
          </cell>
        </row>
        <row r="93">
          <cell r="E93" t="str">
            <v>4A</v>
          </cell>
        </row>
        <row r="94">
          <cell r="E94" t="str">
            <v>5A</v>
          </cell>
        </row>
        <row r="95">
          <cell r="E95" t="str">
            <v>2B</v>
          </cell>
        </row>
        <row r="96">
          <cell r="E96" t="str">
            <v>4B</v>
          </cell>
        </row>
        <row r="97">
          <cell r="E97" t="str">
            <v>5B</v>
          </cell>
        </row>
        <row r="98">
          <cell r="E98" t="str">
            <v>4B</v>
          </cell>
        </row>
        <row r="99">
          <cell r="E99" t="str">
            <v>5A</v>
          </cell>
        </row>
        <row r="100">
          <cell r="E100" t="str">
            <v>3B</v>
          </cell>
        </row>
        <row r="101">
          <cell r="E101" t="str">
            <v>4A</v>
          </cell>
        </row>
        <row r="102">
          <cell r="E102">
            <v>11</v>
          </cell>
        </row>
        <row r="103">
          <cell r="E103" t="str">
            <v>4B</v>
          </cell>
        </row>
        <row r="104">
          <cell r="E104" t="str">
            <v>3A</v>
          </cell>
        </row>
        <row r="105">
          <cell r="E105" t="str">
            <v>4A</v>
          </cell>
        </row>
        <row r="106">
          <cell r="E106" t="str">
            <v>7B</v>
          </cell>
        </row>
        <row r="107">
          <cell r="E107" t="str">
            <v>4A</v>
          </cell>
        </row>
        <row r="108">
          <cell r="E108" t="str">
            <v>7B</v>
          </cell>
        </row>
        <row r="109">
          <cell r="E109" t="str">
            <v>5A</v>
          </cell>
        </row>
        <row r="110">
          <cell r="E110" t="str">
            <v>3B</v>
          </cell>
        </row>
        <row r="111">
          <cell r="E111" t="str">
            <v>7B</v>
          </cell>
        </row>
        <row r="112">
          <cell r="E112" t="str">
            <v>3B</v>
          </cell>
        </row>
        <row r="113">
          <cell r="E113" t="str">
            <v>8B</v>
          </cell>
        </row>
        <row r="114">
          <cell r="E114" t="str">
            <v>4A</v>
          </cell>
        </row>
        <row r="115">
          <cell r="E115" t="str">
            <v>4A</v>
          </cell>
        </row>
        <row r="116">
          <cell r="E116" t="str">
            <v>5A</v>
          </cell>
        </row>
        <row r="117">
          <cell r="E117" t="str">
            <v>3B</v>
          </cell>
        </row>
        <row r="118">
          <cell r="E118" t="str">
            <v>4B</v>
          </cell>
        </row>
        <row r="119">
          <cell r="E119" t="str">
            <v>7A</v>
          </cell>
        </row>
        <row r="120">
          <cell r="E120" t="str">
            <v>4B</v>
          </cell>
        </row>
        <row r="121">
          <cell r="E121" t="str">
            <v>4B</v>
          </cell>
        </row>
        <row r="122">
          <cell r="E122" t="str">
            <v>5B</v>
          </cell>
        </row>
        <row r="123">
          <cell r="E123" t="str">
            <v>4B</v>
          </cell>
        </row>
        <row r="124">
          <cell r="E124" t="str">
            <v>5A</v>
          </cell>
        </row>
        <row r="125">
          <cell r="E125" t="str">
            <v>4B</v>
          </cell>
        </row>
        <row r="126">
          <cell r="E126" t="str">
            <v>4A</v>
          </cell>
        </row>
        <row r="127">
          <cell r="E127" t="str">
            <v>4B</v>
          </cell>
        </row>
        <row r="128">
          <cell r="E128" t="str">
            <v>4B</v>
          </cell>
        </row>
        <row r="129">
          <cell r="E129" t="str">
            <v>4B</v>
          </cell>
        </row>
        <row r="130">
          <cell r="E130" t="str">
            <v>4B</v>
          </cell>
        </row>
        <row r="131">
          <cell r="E131" t="str">
            <v>7B</v>
          </cell>
        </row>
        <row r="132">
          <cell r="E132" t="str">
            <v>4B</v>
          </cell>
        </row>
        <row r="133">
          <cell r="E133" t="str">
            <v>4B</v>
          </cell>
        </row>
        <row r="134">
          <cell r="E134" t="str">
            <v>2A</v>
          </cell>
        </row>
        <row r="135">
          <cell r="E135" t="str">
            <v>5B</v>
          </cell>
        </row>
        <row r="136">
          <cell r="E136" t="str">
            <v>7B</v>
          </cell>
        </row>
        <row r="137">
          <cell r="E137" t="str">
            <v>5A</v>
          </cell>
        </row>
        <row r="138">
          <cell r="E138" t="str">
            <v>4B</v>
          </cell>
        </row>
        <row r="139">
          <cell r="E139" t="str">
            <v>4B</v>
          </cell>
        </row>
        <row r="140">
          <cell r="E140" t="str">
            <v>3A</v>
          </cell>
        </row>
        <row r="141">
          <cell r="E141" t="str">
            <v>3A</v>
          </cell>
        </row>
        <row r="142">
          <cell r="E142" t="str">
            <v>4A</v>
          </cell>
        </row>
        <row r="143">
          <cell r="E143" t="str">
            <v>4A</v>
          </cell>
        </row>
        <row r="144">
          <cell r="E144" t="str">
            <v>4A</v>
          </cell>
        </row>
        <row r="145">
          <cell r="E145" t="str">
            <v>5A</v>
          </cell>
        </row>
        <row r="146">
          <cell r="E146" t="str">
            <v>7A</v>
          </cell>
        </row>
        <row r="147">
          <cell r="E147" t="str">
            <v>3B</v>
          </cell>
        </row>
        <row r="148">
          <cell r="E148" t="str">
            <v>7B</v>
          </cell>
        </row>
        <row r="149">
          <cell r="E149" t="str">
            <v>3B</v>
          </cell>
        </row>
        <row r="150">
          <cell r="E150" t="str">
            <v>4B</v>
          </cell>
        </row>
        <row r="151">
          <cell r="E151" t="str">
            <v>4B</v>
          </cell>
        </row>
        <row r="152">
          <cell r="E152" t="str">
            <v>5B</v>
          </cell>
        </row>
        <row r="153">
          <cell r="E153" t="str">
            <v>4B</v>
          </cell>
        </row>
        <row r="154">
          <cell r="E154" t="str">
            <v>4A</v>
          </cell>
        </row>
        <row r="155">
          <cell r="E155" t="str">
            <v>4A</v>
          </cell>
        </row>
        <row r="156">
          <cell r="E156" t="str">
            <v>8B</v>
          </cell>
        </row>
        <row r="157">
          <cell r="E157" t="str">
            <v>5B</v>
          </cell>
        </row>
        <row r="158">
          <cell r="E158" t="str">
            <v>3A</v>
          </cell>
        </row>
        <row r="159">
          <cell r="E159" t="str">
            <v>3A</v>
          </cell>
        </row>
        <row r="160">
          <cell r="E160" t="str">
            <v>3A</v>
          </cell>
        </row>
        <row r="161">
          <cell r="E161" t="str">
            <v>5A</v>
          </cell>
        </row>
        <row r="162">
          <cell r="E162" t="str">
            <v>4B</v>
          </cell>
        </row>
        <row r="163">
          <cell r="E163" t="str">
            <v>4B</v>
          </cell>
        </row>
        <row r="164">
          <cell r="E164" t="str">
            <v>4B</v>
          </cell>
        </row>
        <row r="165">
          <cell r="E165" t="str">
            <v>2B</v>
          </cell>
        </row>
        <row r="166">
          <cell r="E166" t="str">
            <v>6A</v>
          </cell>
        </row>
        <row r="167">
          <cell r="E167" t="str">
            <v>4B</v>
          </cell>
        </row>
        <row r="168">
          <cell r="E168" t="str">
            <v>2B</v>
          </cell>
        </row>
        <row r="169">
          <cell r="E169" t="str">
            <v>8A</v>
          </cell>
        </row>
        <row r="170">
          <cell r="E170" t="str">
            <v>7A</v>
          </cell>
        </row>
        <row r="171">
          <cell r="E171" t="str">
            <v>3B</v>
          </cell>
        </row>
        <row r="172">
          <cell r="E172" t="str">
            <v>4A</v>
          </cell>
        </row>
        <row r="173">
          <cell r="E173" t="str">
            <v>2A</v>
          </cell>
        </row>
        <row r="174">
          <cell r="E174" t="str">
            <v>5A</v>
          </cell>
        </row>
        <row r="175">
          <cell r="E175" t="str">
            <v>4A</v>
          </cell>
        </row>
        <row r="176">
          <cell r="E176" t="str">
            <v>4A</v>
          </cell>
        </row>
        <row r="177">
          <cell r="E177">
            <v>11</v>
          </cell>
        </row>
        <row r="178">
          <cell r="E178" t="str">
            <v>4B</v>
          </cell>
        </row>
        <row r="179">
          <cell r="E179" t="str">
            <v>4B</v>
          </cell>
        </row>
        <row r="180">
          <cell r="E180" t="str">
            <v>4B</v>
          </cell>
        </row>
        <row r="181">
          <cell r="E181">
            <v>10</v>
          </cell>
        </row>
        <row r="182">
          <cell r="E182" t="str">
            <v>5B</v>
          </cell>
        </row>
        <row r="183">
          <cell r="E183" t="str">
            <v>4B</v>
          </cell>
        </row>
        <row r="184">
          <cell r="E184" t="str">
            <v>5A</v>
          </cell>
        </row>
        <row r="185">
          <cell r="E185" t="str">
            <v>4B</v>
          </cell>
        </row>
        <row r="186">
          <cell r="E186" t="str">
            <v>3A</v>
          </cell>
        </row>
        <row r="187">
          <cell r="E187" t="str">
            <v>3B</v>
          </cell>
        </row>
        <row r="188">
          <cell r="E188" t="str">
            <v>3A</v>
          </cell>
        </row>
        <row r="189">
          <cell r="E189" t="str">
            <v>4B</v>
          </cell>
        </row>
        <row r="190">
          <cell r="E190" t="str">
            <v>3B</v>
          </cell>
        </row>
        <row r="191">
          <cell r="E191" t="str">
            <v>3A</v>
          </cell>
        </row>
        <row r="192">
          <cell r="E192" t="str">
            <v>5B</v>
          </cell>
        </row>
        <row r="193">
          <cell r="E193" t="str">
            <v>9B</v>
          </cell>
        </row>
        <row r="194">
          <cell r="E194" t="str">
            <v>4B</v>
          </cell>
        </row>
        <row r="195">
          <cell r="E195" t="str">
            <v>4B</v>
          </cell>
        </row>
        <row r="196">
          <cell r="E196" t="str">
            <v>3B</v>
          </cell>
        </row>
        <row r="197">
          <cell r="E197" t="str">
            <v>2A</v>
          </cell>
        </row>
        <row r="198">
          <cell r="E198" t="str">
            <v>8A</v>
          </cell>
        </row>
        <row r="199">
          <cell r="E199" t="str">
            <v>3A</v>
          </cell>
        </row>
        <row r="200">
          <cell r="E200" t="str">
            <v>2A</v>
          </cell>
        </row>
        <row r="201">
          <cell r="E201" t="str">
            <v>5B</v>
          </cell>
        </row>
        <row r="202">
          <cell r="E202" t="str">
            <v>3B</v>
          </cell>
        </row>
        <row r="203">
          <cell r="E203" t="str">
            <v>4B</v>
          </cell>
        </row>
        <row r="204">
          <cell r="E204" t="str">
            <v>4B</v>
          </cell>
        </row>
        <row r="205">
          <cell r="E205" t="str">
            <v>5A</v>
          </cell>
        </row>
        <row r="206">
          <cell r="E206" t="str">
            <v>4B</v>
          </cell>
        </row>
        <row r="207">
          <cell r="E207" t="str">
            <v>4B</v>
          </cell>
        </row>
        <row r="208">
          <cell r="E208" t="str">
            <v>4B</v>
          </cell>
        </row>
        <row r="209">
          <cell r="E209" t="str">
            <v>4B</v>
          </cell>
        </row>
        <row r="210">
          <cell r="E210" t="str">
            <v>5A</v>
          </cell>
        </row>
        <row r="211">
          <cell r="E211" t="str">
            <v>3A</v>
          </cell>
        </row>
        <row r="212">
          <cell r="E212" t="str">
            <v>4B</v>
          </cell>
        </row>
        <row r="213">
          <cell r="E213" t="str">
            <v>3A</v>
          </cell>
        </row>
        <row r="214">
          <cell r="E214" t="str">
            <v>5A</v>
          </cell>
        </row>
        <row r="215">
          <cell r="E215" t="str">
            <v>3B</v>
          </cell>
        </row>
        <row r="216">
          <cell r="E216" t="str">
            <v>3A</v>
          </cell>
        </row>
        <row r="217">
          <cell r="E217" t="str">
            <v>3A</v>
          </cell>
        </row>
        <row r="218">
          <cell r="E218" t="str">
            <v>4B</v>
          </cell>
        </row>
        <row r="219">
          <cell r="E219" t="str">
            <v>3A</v>
          </cell>
        </row>
        <row r="220">
          <cell r="E220" t="str">
            <v>5A</v>
          </cell>
        </row>
        <row r="221">
          <cell r="E221" t="str">
            <v>5A</v>
          </cell>
        </row>
        <row r="222">
          <cell r="E222" t="str">
            <v>4A</v>
          </cell>
        </row>
        <row r="223">
          <cell r="E223" t="str">
            <v>4B</v>
          </cell>
        </row>
        <row r="224">
          <cell r="E224" t="str">
            <v>4B</v>
          </cell>
        </row>
        <row r="225">
          <cell r="E225" t="str">
            <v>4A</v>
          </cell>
        </row>
        <row r="226">
          <cell r="E226" t="str">
            <v>4A</v>
          </cell>
        </row>
        <row r="227">
          <cell r="E227" t="str">
            <v>3A</v>
          </cell>
        </row>
        <row r="228">
          <cell r="E228" t="str">
            <v>8A</v>
          </cell>
        </row>
        <row r="229">
          <cell r="E229" t="str">
            <v>4B</v>
          </cell>
        </row>
        <row r="230">
          <cell r="E230" t="str">
            <v>4B</v>
          </cell>
        </row>
        <row r="231">
          <cell r="E231" t="str">
            <v>4B</v>
          </cell>
        </row>
        <row r="232">
          <cell r="E232" t="str">
            <v>4B</v>
          </cell>
        </row>
        <row r="233">
          <cell r="E233" t="str">
            <v>4B</v>
          </cell>
        </row>
        <row r="234">
          <cell r="E234" t="str">
            <v>5A</v>
          </cell>
        </row>
        <row r="235">
          <cell r="E235" t="str">
            <v>4A</v>
          </cell>
        </row>
        <row r="236">
          <cell r="E236" t="str">
            <v>4A</v>
          </cell>
        </row>
        <row r="237">
          <cell r="E237" t="str">
            <v>3A</v>
          </cell>
        </row>
        <row r="238">
          <cell r="E238" t="str">
            <v>4A</v>
          </cell>
        </row>
        <row r="239">
          <cell r="E239" t="str">
            <v>3A</v>
          </cell>
        </row>
        <row r="240">
          <cell r="E240" t="str">
            <v>3A</v>
          </cell>
        </row>
        <row r="241">
          <cell r="E241" t="str">
            <v>4B</v>
          </cell>
        </row>
        <row r="242">
          <cell r="E242" t="str">
            <v>3B</v>
          </cell>
        </row>
        <row r="243">
          <cell r="E243" t="str">
            <v>5A</v>
          </cell>
        </row>
        <row r="244">
          <cell r="E244" t="str">
            <v>4B</v>
          </cell>
        </row>
        <row r="245">
          <cell r="E245" t="str">
            <v>8A</v>
          </cell>
        </row>
        <row r="246">
          <cell r="E246" t="str">
            <v>6A</v>
          </cell>
        </row>
        <row r="247">
          <cell r="E247" t="str">
            <v>5A</v>
          </cell>
        </row>
        <row r="248">
          <cell r="E248" t="str">
            <v>2B</v>
          </cell>
        </row>
        <row r="249">
          <cell r="E249" t="str">
            <v>8A</v>
          </cell>
        </row>
        <row r="250">
          <cell r="E250" t="str">
            <v>4B</v>
          </cell>
        </row>
        <row r="251">
          <cell r="E251" t="str">
            <v>5A</v>
          </cell>
        </row>
        <row r="252">
          <cell r="E252" t="str">
            <v>4B</v>
          </cell>
        </row>
        <row r="253">
          <cell r="E253" t="str">
            <v>4B</v>
          </cell>
        </row>
        <row r="254">
          <cell r="E254" t="str">
            <v>4A</v>
          </cell>
        </row>
        <row r="255">
          <cell r="E255" t="str">
            <v>8A</v>
          </cell>
        </row>
        <row r="256">
          <cell r="E256" t="str">
            <v>5B</v>
          </cell>
        </row>
        <row r="257">
          <cell r="E257" t="str">
            <v>6A</v>
          </cell>
        </row>
        <row r="258">
          <cell r="E258" t="str">
            <v>7B</v>
          </cell>
        </row>
        <row r="259">
          <cell r="E259" t="str">
            <v>3B</v>
          </cell>
        </row>
        <row r="260">
          <cell r="E260" t="str">
            <v>2B</v>
          </cell>
        </row>
        <row r="261">
          <cell r="E261" t="str">
            <v>2B</v>
          </cell>
        </row>
        <row r="262">
          <cell r="E262" t="str">
            <v>8B</v>
          </cell>
        </row>
        <row r="263">
          <cell r="E263" t="str">
            <v>4B</v>
          </cell>
        </row>
        <row r="264">
          <cell r="E264" t="str">
            <v>5A</v>
          </cell>
        </row>
        <row r="265">
          <cell r="E265" t="str">
            <v>4B</v>
          </cell>
        </row>
        <row r="266">
          <cell r="E266" t="str">
            <v>6A</v>
          </cell>
        </row>
        <row r="267">
          <cell r="E267" t="str">
            <v>3A</v>
          </cell>
        </row>
        <row r="268">
          <cell r="E268" t="str">
            <v>4B</v>
          </cell>
        </row>
        <row r="269">
          <cell r="E269" t="str">
            <v>4A</v>
          </cell>
        </row>
        <row r="270">
          <cell r="E270" t="str">
            <v>4A</v>
          </cell>
        </row>
        <row r="271">
          <cell r="E271" t="str">
            <v>4A</v>
          </cell>
        </row>
        <row r="272">
          <cell r="E272" t="str">
            <v>6A</v>
          </cell>
        </row>
        <row r="273">
          <cell r="E273" t="str">
            <v>4B</v>
          </cell>
        </row>
        <row r="274">
          <cell r="E274" t="str">
            <v>3B</v>
          </cell>
        </row>
        <row r="275">
          <cell r="E275" t="str">
            <v>4B</v>
          </cell>
        </row>
        <row r="276">
          <cell r="E276" t="str">
            <v>7B</v>
          </cell>
        </row>
        <row r="277">
          <cell r="E277" t="str">
            <v>3B</v>
          </cell>
        </row>
        <row r="278">
          <cell r="E278" t="str">
            <v>3B</v>
          </cell>
        </row>
        <row r="279">
          <cell r="E279" t="str">
            <v>6B</v>
          </cell>
        </row>
        <row r="280">
          <cell r="E280" t="str">
            <v>4A</v>
          </cell>
        </row>
        <row r="281">
          <cell r="E281" t="str">
            <v>4B</v>
          </cell>
        </row>
        <row r="282">
          <cell r="E282" t="str">
            <v>2A</v>
          </cell>
        </row>
        <row r="283">
          <cell r="E283" t="str">
            <v>3B</v>
          </cell>
        </row>
        <row r="284">
          <cell r="E284" t="str">
            <v>6A</v>
          </cell>
        </row>
        <row r="285">
          <cell r="E285" t="str">
            <v>5B</v>
          </cell>
        </row>
        <row r="286">
          <cell r="E286" t="str">
            <v>5A</v>
          </cell>
        </row>
        <row r="287">
          <cell r="E287" t="str">
            <v>4B</v>
          </cell>
        </row>
        <row r="288">
          <cell r="E288" t="str">
            <v>4A</v>
          </cell>
        </row>
        <row r="289">
          <cell r="E289" t="str">
            <v>4B</v>
          </cell>
        </row>
        <row r="290">
          <cell r="E290" t="str">
            <v>4B</v>
          </cell>
        </row>
        <row r="291">
          <cell r="E291" t="str">
            <v>4A</v>
          </cell>
        </row>
        <row r="292">
          <cell r="E292" t="str">
            <v>5B</v>
          </cell>
        </row>
        <row r="293">
          <cell r="E293" t="str">
            <v>4A</v>
          </cell>
        </row>
        <row r="294">
          <cell r="E294" t="str">
            <v>3B</v>
          </cell>
        </row>
        <row r="295">
          <cell r="E295" t="str">
            <v>4A</v>
          </cell>
        </row>
        <row r="296">
          <cell r="E296" t="str">
            <v>4B</v>
          </cell>
        </row>
        <row r="297">
          <cell r="E297" t="str">
            <v>4B</v>
          </cell>
        </row>
        <row r="298">
          <cell r="E298" t="str">
            <v>5A</v>
          </cell>
        </row>
        <row r="299">
          <cell r="E299" t="str">
            <v>4B</v>
          </cell>
        </row>
        <row r="300">
          <cell r="E300" t="str">
            <v>4A</v>
          </cell>
        </row>
        <row r="301">
          <cell r="E301" t="str">
            <v>2B</v>
          </cell>
        </row>
        <row r="302">
          <cell r="E302" t="str">
            <v>5B</v>
          </cell>
        </row>
        <row r="303">
          <cell r="E303" t="str">
            <v>4B</v>
          </cell>
        </row>
        <row r="304">
          <cell r="E304" t="str">
            <v>5A</v>
          </cell>
        </row>
        <row r="305">
          <cell r="E305" t="str">
            <v>4B</v>
          </cell>
        </row>
        <row r="306">
          <cell r="E306" t="str">
            <v>4B</v>
          </cell>
        </row>
        <row r="307">
          <cell r="E307" t="str">
            <v>3B</v>
          </cell>
        </row>
        <row r="308">
          <cell r="E308" t="str">
            <v>3B</v>
          </cell>
        </row>
        <row r="309">
          <cell r="E309" t="str">
            <v>4A</v>
          </cell>
        </row>
        <row r="310">
          <cell r="E310" t="str">
            <v>4A</v>
          </cell>
        </row>
        <row r="311">
          <cell r="E311" t="str">
            <v>4B</v>
          </cell>
        </row>
        <row r="312">
          <cell r="E312" t="str">
            <v>4B</v>
          </cell>
        </row>
        <row r="313">
          <cell r="E313" t="str">
            <v>4B</v>
          </cell>
        </row>
        <row r="314">
          <cell r="E314" t="str">
            <v>3A</v>
          </cell>
        </row>
        <row r="315">
          <cell r="E315" t="str">
            <v>8B</v>
          </cell>
        </row>
        <row r="316">
          <cell r="E316" t="str">
            <v>4B</v>
          </cell>
        </row>
        <row r="317">
          <cell r="E317" t="str">
            <v>4B</v>
          </cell>
        </row>
        <row r="318">
          <cell r="E318" t="str">
            <v>4B</v>
          </cell>
        </row>
        <row r="319">
          <cell r="E319" t="str">
            <v>3A</v>
          </cell>
        </row>
        <row r="320">
          <cell r="E320" t="str">
            <v>3B</v>
          </cell>
        </row>
        <row r="321">
          <cell r="E321" t="str">
            <v>3A</v>
          </cell>
        </row>
        <row r="322">
          <cell r="E322" t="str">
            <v>4B</v>
          </cell>
        </row>
        <row r="323">
          <cell r="E323" t="str">
            <v>2B</v>
          </cell>
        </row>
        <row r="324">
          <cell r="E324" t="str">
            <v>3B</v>
          </cell>
        </row>
        <row r="325">
          <cell r="E325" t="str">
            <v>4A</v>
          </cell>
        </row>
        <row r="326">
          <cell r="E326" t="str">
            <v>4B</v>
          </cell>
        </row>
        <row r="327">
          <cell r="E327" t="str">
            <v>4B</v>
          </cell>
        </row>
        <row r="328">
          <cell r="E328">
            <v>10</v>
          </cell>
        </row>
        <row r="329">
          <cell r="E329" t="str">
            <v>5B</v>
          </cell>
        </row>
        <row r="330">
          <cell r="E330" t="str">
            <v>3B</v>
          </cell>
        </row>
        <row r="331">
          <cell r="E331" t="str">
            <v>3B</v>
          </cell>
        </row>
        <row r="332">
          <cell r="E332" t="str">
            <v>3B</v>
          </cell>
        </row>
        <row r="333">
          <cell r="E333" t="str">
            <v>3B</v>
          </cell>
        </row>
        <row r="334">
          <cell r="E334" t="str">
            <v>4B</v>
          </cell>
        </row>
        <row r="335">
          <cell r="E335" t="str">
            <v>5B</v>
          </cell>
        </row>
        <row r="336">
          <cell r="E336" t="str">
            <v>4B</v>
          </cell>
        </row>
        <row r="337">
          <cell r="E337" t="str">
            <v>4B</v>
          </cell>
        </row>
        <row r="338">
          <cell r="E338" t="str">
            <v>4B</v>
          </cell>
        </row>
        <row r="339">
          <cell r="E339" t="str">
            <v>3A</v>
          </cell>
        </row>
        <row r="340">
          <cell r="E340" t="str">
            <v>3A</v>
          </cell>
        </row>
        <row r="341">
          <cell r="E341" t="str">
            <v>3B</v>
          </cell>
        </row>
        <row r="342">
          <cell r="E342" t="str">
            <v>5A</v>
          </cell>
        </row>
        <row r="343">
          <cell r="E343" t="str">
            <v>3B</v>
          </cell>
        </row>
        <row r="344">
          <cell r="E344" t="str">
            <v>4A</v>
          </cell>
        </row>
        <row r="345">
          <cell r="E345" t="str">
            <v>8B</v>
          </cell>
        </row>
        <row r="346">
          <cell r="E346" t="str">
            <v>5B</v>
          </cell>
        </row>
        <row r="347">
          <cell r="E347">
            <v>11</v>
          </cell>
        </row>
        <row r="348">
          <cell r="E348" t="str">
            <v>4B</v>
          </cell>
        </row>
        <row r="349">
          <cell r="E349" t="str">
            <v>2A</v>
          </cell>
        </row>
        <row r="350">
          <cell r="E350" t="str">
            <v>2B</v>
          </cell>
        </row>
        <row r="351">
          <cell r="E351" t="str">
            <v>8B</v>
          </cell>
        </row>
        <row r="352">
          <cell r="E352" t="str">
            <v>3A</v>
          </cell>
        </row>
        <row r="353">
          <cell r="E353" t="str">
            <v>4A</v>
          </cell>
        </row>
        <row r="354">
          <cell r="E354" t="str">
            <v>6A</v>
          </cell>
        </row>
        <row r="355">
          <cell r="E355" t="str">
            <v>5B</v>
          </cell>
        </row>
        <row r="356">
          <cell r="E356" t="str">
            <v>4B</v>
          </cell>
        </row>
        <row r="357">
          <cell r="E357" t="str">
            <v>4B</v>
          </cell>
        </row>
        <row r="358">
          <cell r="E358" t="str">
            <v>4A</v>
          </cell>
        </row>
        <row r="359">
          <cell r="E359" t="str">
            <v>3B</v>
          </cell>
        </row>
        <row r="360">
          <cell r="E360" t="str">
            <v>4A</v>
          </cell>
        </row>
        <row r="361">
          <cell r="E361" t="str">
            <v>5B</v>
          </cell>
        </row>
        <row r="362">
          <cell r="E362" t="str">
            <v>3A</v>
          </cell>
        </row>
        <row r="363">
          <cell r="E363" t="str">
            <v>4B</v>
          </cell>
        </row>
        <row r="364">
          <cell r="E364" t="str">
            <v>3A</v>
          </cell>
        </row>
        <row r="365">
          <cell r="E365" t="str">
            <v>5B</v>
          </cell>
        </row>
        <row r="366">
          <cell r="E366" t="str">
            <v>5A</v>
          </cell>
        </row>
        <row r="367">
          <cell r="E367" t="str">
            <v>5B</v>
          </cell>
        </row>
        <row r="368">
          <cell r="E368" t="str">
            <v>4B</v>
          </cell>
        </row>
        <row r="369">
          <cell r="E369" t="str">
            <v>4A</v>
          </cell>
        </row>
        <row r="370">
          <cell r="E370" t="str">
            <v>4A</v>
          </cell>
        </row>
        <row r="371">
          <cell r="E371" t="str">
            <v>5A</v>
          </cell>
        </row>
        <row r="372">
          <cell r="E372" t="str">
            <v>6A</v>
          </cell>
        </row>
        <row r="373">
          <cell r="E373" t="str">
            <v>4A</v>
          </cell>
        </row>
        <row r="374">
          <cell r="E374" t="str">
            <v>2B</v>
          </cell>
        </row>
        <row r="375">
          <cell r="E375" t="str">
            <v>4A</v>
          </cell>
        </row>
        <row r="376">
          <cell r="E376" t="str">
            <v>5B</v>
          </cell>
        </row>
        <row r="377">
          <cell r="E377" t="str">
            <v>8B</v>
          </cell>
        </row>
        <row r="378">
          <cell r="E378" t="str">
            <v>5B</v>
          </cell>
        </row>
        <row r="379">
          <cell r="E379">
            <v>11</v>
          </cell>
        </row>
        <row r="380">
          <cell r="E380" t="str">
            <v>4B</v>
          </cell>
        </row>
        <row r="381">
          <cell r="E381" t="str">
            <v>3A</v>
          </cell>
        </row>
        <row r="382">
          <cell r="E382" t="str">
            <v>4A</v>
          </cell>
        </row>
        <row r="383">
          <cell r="E383" t="str">
            <v>3B</v>
          </cell>
        </row>
        <row r="384">
          <cell r="E384" t="str">
            <v>4A</v>
          </cell>
        </row>
        <row r="385">
          <cell r="E385" t="str">
            <v>5B</v>
          </cell>
        </row>
        <row r="386">
          <cell r="E386" t="str">
            <v>4A</v>
          </cell>
        </row>
        <row r="387">
          <cell r="E387" t="str">
            <v>4B</v>
          </cell>
        </row>
        <row r="388">
          <cell r="E388" t="str">
            <v>3B</v>
          </cell>
        </row>
        <row r="389">
          <cell r="E389" t="str">
            <v>4B</v>
          </cell>
        </row>
        <row r="390">
          <cell r="E390" t="str">
            <v>7A</v>
          </cell>
        </row>
        <row r="391">
          <cell r="E391" t="str">
            <v>5B</v>
          </cell>
        </row>
        <row r="392">
          <cell r="E392" t="str">
            <v>6A</v>
          </cell>
        </row>
        <row r="393">
          <cell r="E393" t="str">
            <v>2B</v>
          </cell>
        </row>
        <row r="394">
          <cell r="E394" t="str">
            <v>4A</v>
          </cell>
        </row>
        <row r="395">
          <cell r="E395" t="str">
            <v>3B</v>
          </cell>
        </row>
        <row r="396">
          <cell r="E396" t="str">
            <v>8A</v>
          </cell>
        </row>
        <row r="397">
          <cell r="E397" t="str">
            <v>7B</v>
          </cell>
        </row>
        <row r="398">
          <cell r="E398" t="str">
            <v>4B</v>
          </cell>
        </row>
        <row r="399">
          <cell r="E399" t="str">
            <v>4B</v>
          </cell>
        </row>
        <row r="400">
          <cell r="E400" t="str">
            <v>4A</v>
          </cell>
        </row>
        <row r="401">
          <cell r="E401" t="str">
            <v>4B</v>
          </cell>
        </row>
        <row r="402">
          <cell r="E402" t="str">
            <v>3B</v>
          </cell>
        </row>
        <row r="403">
          <cell r="E403" t="str">
            <v>6B</v>
          </cell>
        </row>
        <row r="404">
          <cell r="E404" t="str">
            <v>3A</v>
          </cell>
        </row>
        <row r="405">
          <cell r="E405" t="str">
            <v>6A</v>
          </cell>
        </row>
        <row r="406">
          <cell r="E406" t="str">
            <v>2B</v>
          </cell>
        </row>
        <row r="407">
          <cell r="E407" t="str">
            <v>4A</v>
          </cell>
        </row>
        <row r="408">
          <cell r="E408" t="str">
            <v>2B</v>
          </cell>
        </row>
        <row r="409">
          <cell r="E409" t="str">
            <v>3A</v>
          </cell>
        </row>
        <row r="410">
          <cell r="E410" t="str">
            <v>3B</v>
          </cell>
        </row>
        <row r="411">
          <cell r="E411" t="str">
            <v>6A</v>
          </cell>
        </row>
        <row r="412">
          <cell r="E412" t="str">
            <v>5A</v>
          </cell>
        </row>
        <row r="413">
          <cell r="E413" t="str">
            <v>7A</v>
          </cell>
        </row>
        <row r="414">
          <cell r="E414" t="str">
            <v>4B</v>
          </cell>
        </row>
        <row r="415">
          <cell r="E415" t="str">
            <v>4B</v>
          </cell>
        </row>
        <row r="416">
          <cell r="E416" t="str">
            <v>4B</v>
          </cell>
        </row>
        <row r="417">
          <cell r="E417" t="str">
            <v>4B</v>
          </cell>
        </row>
        <row r="418">
          <cell r="E418" t="str">
            <v>6A</v>
          </cell>
        </row>
        <row r="419">
          <cell r="E419" t="str">
            <v>4A</v>
          </cell>
        </row>
        <row r="420">
          <cell r="E420" t="str">
            <v>6A</v>
          </cell>
        </row>
        <row r="421">
          <cell r="E421" t="str">
            <v>7A</v>
          </cell>
        </row>
        <row r="422">
          <cell r="E422" t="str">
            <v>2B</v>
          </cell>
        </row>
        <row r="423">
          <cell r="E423" t="str">
            <v>4B</v>
          </cell>
        </row>
        <row r="424">
          <cell r="E424" t="str">
            <v>5A</v>
          </cell>
        </row>
        <row r="425">
          <cell r="E425" t="str">
            <v>4A</v>
          </cell>
        </row>
        <row r="426">
          <cell r="E426" t="str">
            <v>7A</v>
          </cell>
        </row>
        <row r="427">
          <cell r="E427" t="str">
            <v>6B</v>
          </cell>
        </row>
        <row r="428">
          <cell r="E428" t="str">
            <v>6B</v>
          </cell>
        </row>
        <row r="429">
          <cell r="E429" t="str">
            <v>6A</v>
          </cell>
        </row>
        <row r="430">
          <cell r="E430" t="str">
            <v>6B</v>
          </cell>
        </row>
        <row r="431">
          <cell r="E431" t="str">
            <v>3A</v>
          </cell>
        </row>
        <row r="432">
          <cell r="E432" t="str">
            <v>4B</v>
          </cell>
        </row>
        <row r="433">
          <cell r="E433" t="str">
            <v>5A</v>
          </cell>
        </row>
        <row r="434">
          <cell r="E434" t="str">
            <v>8A</v>
          </cell>
        </row>
        <row r="435">
          <cell r="E435" t="str">
            <v>5B</v>
          </cell>
        </row>
        <row r="436">
          <cell r="E436" t="str">
            <v>8B</v>
          </cell>
        </row>
        <row r="437">
          <cell r="E437" t="str">
            <v>4B</v>
          </cell>
        </row>
        <row r="438">
          <cell r="E438" t="str">
            <v>5A</v>
          </cell>
        </row>
        <row r="439">
          <cell r="E439" t="str">
            <v>3A</v>
          </cell>
        </row>
        <row r="440">
          <cell r="E440" t="str">
            <v>2A</v>
          </cell>
        </row>
        <row r="441">
          <cell r="E441" t="str">
            <v>4A</v>
          </cell>
        </row>
        <row r="442">
          <cell r="E442" t="str">
            <v>6B</v>
          </cell>
        </row>
        <row r="443">
          <cell r="E443" t="str">
            <v>4B</v>
          </cell>
        </row>
        <row r="444">
          <cell r="E444" t="str">
            <v>4B</v>
          </cell>
        </row>
        <row r="445">
          <cell r="E445" t="str">
            <v>4B</v>
          </cell>
        </row>
        <row r="446">
          <cell r="E446" t="str">
            <v>6B</v>
          </cell>
        </row>
        <row r="447">
          <cell r="E447" t="str">
            <v>4B</v>
          </cell>
        </row>
        <row r="448">
          <cell r="E448" t="str">
            <v>5A</v>
          </cell>
        </row>
        <row r="449">
          <cell r="E449" t="str">
            <v>2B</v>
          </cell>
        </row>
        <row r="450">
          <cell r="E450" t="str">
            <v>3B</v>
          </cell>
        </row>
        <row r="451">
          <cell r="E451" t="str">
            <v>5B</v>
          </cell>
        </row>
        <row r="452">
          <cell r="E452" t="str">
            <v>3A</v>
          </cell>
        </row>
        <row r="453">
          <cell r="E453" t="str">
            <v>5B</v>
          </cell>
        </row>
        <row r="454">
          <cell r="E454" t="str">
            <v>3A</v>
          </cell>
        </row>
        <row r="455">
          <cell r="E455" t="str">
            <v>4A</v>
          </cell>
        </row>
        <row r="456">
          <cell r="E456" t="str">
            <v>5A</v>
          </cell>
        </row>
        <row r="457">
          <cell r="E457" t="str">
            <v>3B</v>
          </cell>
        </row>
        <row r="458">
          <cell r="E458" t="str">
            <v>8B</v>
          </cell>
        </row>
        <row r="459">
          <cell r="E459" t="str">
            <v>6A</v>
          </cell>
        </row>
        <row r="460">
          <cell r="E460" t="str">
            <v>3A</v>
          </cell>
        </row>
        <row r="461">
          <cell r="E461" t="str">
            <v>7B</v>
          </cell>
        </row>
        <row r="462">
          <cell r="E462" t="str">
            <v>5A</v>
          </cell>
        </row>
        <row r="463">
          <cell r="E463" t="str">
            <v>3B</v>
          </cell>
        </row>
        <row r="464">
          <cell r="E464" t="str">
            <v>4B</v>
          </cell>
        </row>
        <row r="465">
          <cell r="E465" t="str">
            <v>3B</v>
          </cell>
        </row>
        <row r="466">
          <cell r="E466" t="str">
            <v>4A</v>
          </cell>
        </row>
        <row r="467">
          <cell r="E467" t="str">
            <v>4A</v>
          </cell>
        </row>
        <row r="468">
          <cell r="E468" t="str">
            <v>6A</v>
          </cell>
        </row>
        <row r="469">
          <cell r="E469" t="str">
            <v>4B</v>
          </cell>
        </row>
        <row r="470">
          <cell r="E470" t="str">
            <v>4B</v>
          </cell>
        </row>
        <row r="471">
          <cell r="E471" t="str">
            <v>3B</v>
          </cell>
        </row>
        <row r="472">
          <cell r="E472" t="str">
            <v>4A</v>
          </cell>
        </row>
        <row r="473">
          <cell r="E473" t="str">
            <v>4B</v>
          </cell>
        </row>
        <row r="474">
          <cell r="E474" t="str">
            <v>3B</v>
          </cell>
        </row>
        <row r="475">
          <cell r="E475" t="str">
            <v>7A</v>
          </cell>
        </row>
        <row r="476">
          <cell r="E476" t="str">
            <v>4B</v>
          </cell>
        </row>
        <row r="477">
          <cell r="E477" t="str">
            <v>6A</v>
          </cell>
        </row>
        <row r="478">
          <cell r="E478" t="str">
            <v>4B</v>
          </cell>
        </row>
        <row r="479">
          <cell r="E479" t="str">
            <v>4B</v>
          </cell>
        </row>
        <row r="480">
          <cell r="E480" t="str">
            <v>3B</v>
          </cell>
        </row>
        <row r="481">
          <cell r="E481" t="str">
            <v>4A</v>
          </cell>
        </row>
        <row r="482">
          <cell r="E482" t="str">
            <v>4A</v>
          </cell>
        </row>
        <row r="483">
          <cell r="E483" t="str">
            <v>3B</v>
          </cell>
        </row>
        <row r="484">
          <cell r="E484" t="str">
            <v>5A</v>
          </cell>
        </row>
        <row r="485">
          <cell r="E485" t="str">
            <v>3A</v>
          </cell>
        </row>
        <row r="486">
          <cell r="E486" t="str">
            <v>2B</v>
          </cell>
        </row>
        <row r="487">
          <cell r="E487" t="str">
            <v>3A</v>
          </cell>
        </row>
        <row r="488">
          <cell r="E488" t="str">
            <v>5B</v>
          </cell>
        </row>
        <row r="489">
          <cell r="E489" t="str">
            <v>4B</v>
          </cell>
        </row>
        <row r="490">
          <cell r="E490" t="str">
            <v>7A</v>
          </cell>
        </row>
        <row r="491">
          <cell r="E491" t="str">
            <v>5A</v>
          </cell>
        </row>
        <row r="492">
          <cell r="E492" t="str">
            <v>5A</v>
          </cell>
        </row>
        <row r="493">
          <cell r="E493" t="str">
            <v>4A</v>
          </cell>
        </row>
        <row r="494">
          <cell r="E494" t="str">
            <v>2B</v>
          </cell>
        </row>
        <row r="495">
          <cell r="E495" t="str">
            <v>3A</v>
          </cell>
        </row>
        <row r="496">
          <cell r="E496" t="str">
            <v>2A</v>
          </cell>
        </row>
        <row r="497">
          <cell r="E497" t="str">
            <v>2B</v>
          </cell>
        </row>
        <row r="498">
          <cell r="E498" t="str">
            <v>2B</v>
          </cell>
        </row>
        <row r="499">
          <cell r="E499" t="str">
            <v>6A</v>
          </cell>
        </row>
        <row r="500">
          <cell r="E500" t="str">
            <v>4A</v>
          </cell>
        </row>
        <row r="501">
          <cell r="E501" t="str">
            <v>4B</v>
          </cell>
        </row>
        <row r="502">
          <cell r="E502" t="str">
            <v>4B</v>
          </cell>
        </row>
        <row r="503">
          <cell r="E503" t="str">
            <v>4B</v>
          </cell>
        </row>
        <row r="504">
          <cell r="E504" t="str">
            <v>4A</v>
          </cell>
        </row>
        <row r="505">
          <cell r="E505" t="str">
            <v>4A</v>
          </cell>
        </row>
        <row r="506">
          <cell r="E506" t="str">
            <v>3B</v>
          </cell>
        </row>
        <row r="507">
          <cell r="E507" t="str">
            <v>3A</v>
          </cell>
        </row>
        <row r="508">
          <cell r="E508" t="str">
            <v>5A</v>
          </cell>
        </row>
        <row r="509">
          <cell r="E509" t="str">
            <v>3A</v>
          </cell>
        </row>
        <row r="510">
          <cell r="E510" t="str">
            <v>7A</v>
          </cell>
        </row>
        <row r="511">
          <cell r="E511" t="str">
            <v>4B</v>
          </cell>
        </row>
        <row r="512">
          <cell r="E512" t="str">
            <v>4B</v>
          </cell>
        </row>
        <row r="513">
          <cell r="E513" t="str">
            <v>4B</v>
          </cell>
        </row>
        <row r="514">
          <cell r="E514" t="str">
            <v>7A</v>
          </cell>
        </row>
        <row r="515">
          <cell r="E515" t="str">
            <v>5B</v>
          </cell>
        </row>
        <row r="516">
          <cell r="E516" t="str">
            <v>4A</v>
          </cell>
        </row>
        <row r="517">
          <cell r="E517" t="str">
            <v>3A</v>
          </cell>
        </row>
        <row r="518">
          <cell r="E518" t="str">
            <v>8B</v>
          </cell>
        </row>
        <row r="519">
          <cell r="E519" t="str">
            <v>4B</v>
          </cell>
        </row>
        <row r="520">
          <cell r="E520" t="str">
            <v>4B</v>
          </cell>
        </row>
        <row r="521">
          <cell r="E521" t="str">
            <v>4B</v>
          </cell>
        </row>
        <row r="522">
          <cell r="E522" t="str">
            <v>3B</v>
          </cell>
        </row>
        <row r="523">
          <cell r="E523" t="str">
            <v>3B</v>
          </cell>
        </row>
        <row r="524">
          <cell r="E524" t="str">
            <v>4B</v>
          </cell>
        </row>
        <row r="525">
          <cell r="E525" t="str">
            <v>3B</v>
          </cell>
        </row>
        <row r="526">
          <cell r="E526" t="str">
            <v>6A</v>
          </cell>
        </row>
        <row r="527">
          <cell r="E527" t="str">
            <v>3B</v>
          </cell>
        </row>
        <row r="528">
          <cell r="E528" t="str">
            <v>4B</v>
          </cell>
        </row>
        <row r="529">
          <cell r="E529" t="str">
            <v>3B</v>
          </cell>
        </row>
        <row r="530">
          <cell r="E530" t="str">
            <v>5A</v>
          </cell>
        </row>
        <row r="531">
          <cell r="E531" t="str">
            <v>7B</v>
          </cell>
        </row>
        <row r="532">
          <cell r="E532" t="str">
            <v>8A</v>
          </cell>
        </row>
        <row r="533">
          <cell r="E533" t="str">
            <v>4A</v>
          </cell>
        </row>
        <row r="534">
          <cell r="E534" t="str">
            <v>5B</v>
          </cell>
        </row>
        <row r="535">
          <cell r="E535" t="str">
            <v>3B</v>
          </cell>
        </row>
        <row r="536">
          <cell r="E536" t="str">
            <v>2B</v>
          </cell>
        </row>
        <row r="537">
          <cell r="E537" t="str">
            <v>5B</v>
          </cell>
        </row>
        <row r="538">
          <cell r="E538">
            <v>11</v>
          </cell>
        </row>
        <row r="539">
          <cell r="E539" t="str">
            <v>4B</v>
          </cell>
        </row>
        <row r="540">
          <cell r="E540" t="str">
            <v>4B</v>
          </cell>
        </row>
        <row r="541">
          <cell r="E541" t="str">
            <v>4B</v>
          </cell>
        </row>
        <row r="542">
          <cell r="E542" t="str">
            <v>4B</v>
          </cell>
        </row>
        <row r="543">
          <cell r="E543" t="str">
            <v>3B</v>
          </cell>
        </row>
        <row r="544">
          <cell r="E544" t="str">
            <v>8A</v>
          </cell>
        </row>
        <row r="545">
          <cell r="E545" t="str">
            <v>3A</v>
          </cell>
        </row>
        <row r="546">
          <cell r="E546" t="str">
            <v>5B</v>
          </cell>
        </row>
        <row r="547">
          <cell r="E547" t="str">
            <v>4B</v>
          </cell>
        </row>
        <row r="548">
          <cell r="E548" t="str">
            <v>4B</v>
          </cell>
        </row>
        <row r="549">
          <cell r="E549" t="str">
            <v>3B</v>
          </cell>
        </row>
        <row r="550">
          <cell r="E550" t="str">
            <v>6A</v>
          </cell>
        </row>
        <row r="551">
          <cell r="E551" t="str">
            <v>4B</v>
          </cell>
        </row>
        <row r="552">
          <cell r="E552" t="str">
            <v>4A</v>
          </cell>
        </row>
        <row r="553">
          <cell r="E553" t="str">
            <v>5B</v>
          </cell>
        </row>
        <row r="554">
          <cell r="E554" t="str">
            <v>3B</v>
          </cell>
        </row>
        <row r="555">
          <cell r="E555" t="str">
            <v>2B</v>
          </cell>
        </row>
        <row r="556">
          <cell r="E556" t="str">
            <v>3A</v>
          </cell>
        </row>
        <row r="557">
          <cell r="E557" t="str">
            <v>9B</v>
          </cell>
        </row>
        <row r="558">
          <cell r="E558" t="str">
            <v>4A</v>
          </cell>
        </row>
        <row r="559">
          <cell r="E559" t="str">
            <v>4B</v>
          </cell>
        </row>
        <row r="560">
          <cell r="E560" t="str">
            <v>4B</v>
          </cell>
        </row>
        <row r="561">
          <cell r="E561" t="str">
            <v>3B</v>
          </cell>
        </row>
        <row r="562">
          <cell r="E562" t="str">
            <v>3A</v>
          </cell>
        </row>
        <row r="563">
          <cell r="E563" t="str">
            <v>4A</v>
          </cell>
        </row>
        <row r="564">
          <cell r="E564" t="str">
            <v>5A</v>
          </cell>
        </row>
        <row r="565">
          <cell r="E565" t="str">
            <v>3B</v>
          </cell>
        </row>
        <row r="566">
          <cell r="E566" t="str">
            <v>4A</v>
          </cell>
        </row>
        <row r="567">
          <cell r="E567" t="str">
            <v>3B</v>
          </cell>
        </row>
        <row r="568">
          <cell r="E568" t="str">
            <v>5B</v>
          </cell>
        </row>
        <row r="569">
          <cell r="E569" t="str">
            <v>3B</v>
          </cell>
        </row>
        <row r="570">
          <cell r="E570" t="str">
            <v>3B</v>
          </cell>
        </row>
        <row r="571">
          <cell r="E571" t="str">
            <v>4A</v>
          </cell>
        </row>
        <row r="572">
          <cell r="E572" t="str">
            <v>5B</v>
          </cell>
        </row>
        <row r="573">
          <cell r="E573" t="str">
            <v>4B</v>
          </cell>
        </row>
        <row r="574">
          <cell r="E574" t="str">
            <v>5A</v>
          </cell>
        </row>
        <row r="575">
          <cell r="E575" t="str">
            <v>4B</v>
          </cell>
        </row>
        <row r="576">
          <cell r="E576" t="str">
            <v>6B</v>
          </cell>
        </row>
        <row r="577">
          <cell r="E577" t="str">
            <v>4B</v>
          </cell>
        </row>
        <row r="578">
          <cell r="E578" t="str">
            <v>7A</v>
          </cell>
        </row>
        <row r="579">
          <cell r="E579" t="str">
            <v>4B</v>
          </cell>
        </row>
        <row r="580">
          <cell r="E580" t="str">
            <v>7A</v>
          </cell>
        </row>
        <row r="581">
          <cell r="E581" t="str">
            <v>3A</v>
          </cell>
        </row>
        <row r="582">
          <cell r="E582" t="str">
            <v>5B</v>
          </cell>
        </row>
        <row r="583">
          <cell r="E583" t="str">
            <v>3A</v>
          </cell>
        </row>
        <row r="584">
          <cell r="E584" t="str">
            <v>5A</v>
          </cell>
        </row>
        <row r="585">
          <cell r="E585" t="str">
            <v>6A</v>
          </cell>
        </row>
        <row r="586">
          <cell r="E586" t="str">
            <v>6A</v>
          </cell>
        </row>
        <row r="587">
          <cell r="E587" t="str">
            <v>4A</v>
          </cell>
        </row>
        <row r="588">
          <cell r="E588" t="str">
            <v>4B</v>
          </cell>
        </row>
        <row r="589">
          <cell r="E589" t="str">
            <v>9A</v>
          </cell>
        </row>
        <row r="590">
          <cell r="E590" t="str">
            <v>8B</v>
          </cell>
        </row>
        <row r="591">
          <cell r="E591" t="str">
            <v>4B</v>
          </cell>
        </row>
        <row r="592">
          <cell r="E592" t="str">
            <v>4B</v>
          </cell>
        </row>
        <row r="593">
          <cell r="E593" t="str">
            <v>6A</v>
          </cell>
        </row>
        <row r="594">
          <cell r="E594" t="str">
            <v>3B</v>
          </cell>
        </row>
        <row r="595">
          <cell r="E595" t="str">
            <v>5B</v>
          </cell>
        </row>
        <row r="596">
          <cell r="E596" t="str">
            <v>4B</v>
          </cell>
        </row>
        <row r="597">
          <cell r="E597" t="str">
            <v>4B</v>
          </cell>
        </row>
        <row r="598">
          <cell r="E598" t="str">
            <v>5A</v>
          </cell>
        </row>
        <row r="599">
          <cell r="E599" t="str">
            <v>3A</v>
          </cell>
        </row>
        <row r="600">
          <cell r="E600" t="str">
            <v>6A</v>
          </cell>
        </row>
        <row r="601">
          <cell r="E601" t="str">
            <v>4A</v>
          </cell>
        </row>
        <row r="602">
          <cell r="E602" t="str">
            <v>3A</v>
          </cell>
        </row>
        <row r="603">
          <cell r="E603" t="str">
            <v>3A</v>
          </cell>
        </row>
        <row r="604">
          <cell r="E604" t="str">
            <v>6A</v>
          </cell>
        </row>
        <row r="605">
          <cell r="E605" t="str">
            <v>5A</v>
          </cell>
        </row>
        <row r="606">
          <cell r="E606" t="str">
            <v>3B</v>
          </cell>
        </row>
        <row r="607">
          <cell r="E607" t="str">
            <v>4A</v>
          </cell>
        </row>
        <row r="608">
          <cell r="E608" t="str">
            <v>2B</v>
          </cell>
        </row>
        <row r="609">
          <cell r="E609" t="str">
            <v>4B</v>
          </cell>
        </row>
        <row r="610">
          <cell r="E610" t="str">
            <v>4B</v>
          </cell>
        </row>
        <row r="611">
          <cell r="E611" t="str">
            <v>7A</v>
          </cell>
        </row>
        <row r="612">
          <cell r="E612" t="str">
            <v>4A</v>
          </cell>
        </row>
        <row r="613">
          <cell r="E613" t="str">
            <v>5A</v>
          </cell>
        </row>
        <row r="614">
          <cell r="E614" t="str">
            <v>4A</v>
          </cell>
        </row>
        <row r="615">
          <cell r="E615" t="str">
            <v>3B</v>
          </cell>
        </row>
        <row r="616">
          <cell r="E616" t="str">
            <v>4B</v>
          </cell>
        </row>
        <row r="617">
          <cell r="E617" t="str">
            <v>4A</v>
          </cell>
        </row>
        <row r="618">
          <cell r="E618" t="str">
            <v>4A</v>
          </cell>
        </row>
        <row r="619">
          <cell r="E619" t="str">
            <v>4B</v>
          </cell>
        </row>
        <row r="620">
          <cell r="E620" t="str">
            <v>2B</v>
          </cell>
        </row>
        <row r="621">
          <cell r="E621" t="str">
            <v>3B</v>
          </cell>
        </row>
        <row r="622">
          <cell r="E622" t="str">
            <v>4A</v>
          </cell>
        </row>
        <row r="623">
          <cell r="E623" t="str">
            <v>6A</v>
          </cell>
        </row>
        <row r="624">
          <cell r="E624" t="str">
            <v>6A</v>
          </cell>
        </row>
        <row r="625">
          <cell r="E625" t="str">
            <v>3A</v>
          </cell>
        </row>
        <row r="626">
          <cell r="E626" t="str">
            <v>3A</v>
          </cell>
        </row>
        <row r="627">
          <cell r="E627" t="str">
            <v>8A</v>
          </cell>
        </row>
        <row r="628">
          <cell r="E628" t="str">
            <v>5B</v>
          </cell>
        </row>
        <row r="629">
          <cell r="E629" t="str">
            <v>5A</v>
          </cell>
        </row>
        <row r="630">
          <cell r="E630" t="str">
            <v>4A</v>
          </cell>
        </row>
        <row r="631">
          <cell r="E631" t="str">
            <v>3B</v>
          </cell>
        </row>
        <row r="632">
          <cell r="E632" t="str">
            <v>7B</v>
          </cell>
        </row>
        <row r="633">
          <cell r="E633" t="str">
            <v>2B</v>
          </cell>
        </row>
        <row r="634">
          <cell r="E634" t="str">
            <v>4B</v>
          </cell>
        </row>
        <row r="635">
          <cell r="E635" t="str">
            <v>4B</v>
          </cell>
        </row>
        <row r="636">
          <cell r="E636" t="str">
            <v>4B</v>
          </cell>
        </row>
        <row r="637">
          <cell r="E637" t="str">
            <v>4B</v>
          </cell>
        </row>
        <row r="638">
          <cell r="E638" t="str">
            <v>8A</v>
          </cell>
        </row>
        <row r="639">
          <cell r="E639" t="str">
            <v>3A</v>
          </cell>
        </row>
        <row r="640">
          <cell r="E640" t="str">
            <v>4B</v>
          </cell>
        </row>
        <row r="641">
          <cell r="E641" t="str">
            <v>3A</v>
          </cell>
        </row>
        <row r="642">
          <cell r="E642" t="str">
            <v>5A</v>
          </cell>
        </row>
        <row r="643">
          <cell r="E643" t="str">
            <v>2B</v>
          </cell>
        </row>
        <row r="644">
          <cell r="E644" t="str">
            <v>5A</v>
          </cell>
        </row>
        <row r="645">
          <cell r="E645" t="str">
            <v>3B</v>
          </cell>
        </row>
        <row r="646">
          <cell r="E646" t="str">
            <v>6A</v>
          </cell>
        </row>
        <row r="647">
          <cell r="E647" t="str">
            <v>5A</v>
          </cell>
        </row>
        <row r="648">
          <cell r="E648" t="str">
            <v>2B</v>
          </cell>
        </row>
        <row r="649">
          <cell r="E649" t="str">
            <v>5B</v>
          </cell>
        </row>
        <row r="650">
          <cell r="E650" t="str">
            <v>3B</v>
          </cell>
        </row>
        <row r="651">
          <cell r="E651" t="str">
            <v>2A</v>
          </cell>
        </row>
        <row r="652">
          <cell r="E652" t="str">
            <v>3A</v>
          </cell>
        </row>
        <row r="653">
          <cell r="E653" t="str">
            <v>3B</v>
          </cell>
        </row>
        <row r="654">
          <cell r="E654" t="str">
            <v>2A</v>
          </cell>
        </row>
        <row r="655">
          <cell r="E655" t="str">
            <v>3A</v>
          </cell>
        </row>
        <row r="656">
          <cell r="E656" t="str">
            <v>2B</v>
          </cell>
        </row>
        <row r="657">
          <cell r="E657" t="str">
            <v>4B</v>
          </cell>
        </row>
        <row r="658">
          <cell r="E658" t="str">
            <v>4B</v>
          </cell>
        </row>
        <row r="659">
          <cell r="E659" t="str">
            <v>4B</v>
          </cell>
        </row>
        <row r="660">
          <cell r="E660" t="str">
            <v>3B</v>
          </cell>
        </row>
        <row r="661">
          <cell r="E661" t="str">
            <v>5B</v>
          </cell>
        </row>
        <row r="662">
          <cell r="E662" t="str">
            <v>5A</v>
          </cell>
        </row>
        <row r="663">
          <cell r="E663" t="str">
            <v>3A</v>
          </cell>
        </row>
        <row r="664">
          <cell r="E664" t="str">
            <v>4A</v>
          </cell>
        </row>
        <row r="665">
          <cell r="E665" t="str">
            <v>4A</v>
          </cell>
        </row>
        <row r="666">
          <cell r="E666" t="str">
            <v>2B</v>
          </cell>
        </row>
        <row r="667">
          <cell r="E667" t="str">
            <v>8A</v>
          </cell>
        </row>
        <row r="668">
          <cell r="E668" t="str">
            <v>3B</v>
          </cell>
        </row>
        <row r="669">
          <cell r="E669" t="str">
            <v>3A</v>
          </cell>
        </row>
        <row r="670">
          <cell r="E670" t="str">
            <v>5A</v>
          </cell>
        </row>
        <row r="671">
          <cell r="E671" t="str">
            <v>3B</v>
          </cell>
        </row>
        <row r="672">
          <cell r="E672" t="str">
            <v>5B</v>
          </cell>
        </row>
        <row r="673">
          <cell r="E673" t="str">
            <v>7B</v>
          </cell>
        </row>
        <row r="674">
          <cell r="E674" t="str">
            <v>7A</v>
          </cell>
        </row>
        <row r="675">
          <cell r="E675" t="str">
            <v>4A</v>
          </cell>
        </row>
        <row r="676">
          <cell r="E676" t="str">
            <v>4B</v>
          </cell>
        </row>
        <row r="677">
          <cell r="E677" t="str">
            <v>5A</v>
          </cell>
        </row>
        <row r="678">
          <cell r="E678" t="str">
            <v>2A</v>
          </cell>
        </row>
        <row r="679">
          <cell r="E679" t="str">
            <v>4A</v>
          </cell>
        </row>
        <row r="680">
          <cell r="E680">
            <v>10</v>
          </cell>
        </row>
        <row r="681">
          <cell r="E681" t="str">
            <v>3B</v>
          </cell>
        </row>
        <row r="682">
          <cell r="E682" t="str">
            <v>4B</v>
          </cell>
        </row>
        <row r="683">
          <cell r="E683" t="str">
            <v>5A</v>
          </cell>
        </row>
        <row r="684">
          <cell r="E684" t="str">
            <v>3B</v>
          </cell>
        </row>
        <row r="685">
          <cell r="E685" t="str">
            <v>3B</v>
          </cell>
        </row>
        <row r="686">
          <cell r="E686" t="str">
            <v>4B</v>
          </cell>
        </row>
        <row r="687">
          <cell r="E687" t="str">
            <v>3B</v>
          </cell>
        </row>
        <row r="688">
          <cell r="E688" t="str">
            <v>5B</v>
          </cell>
        </row>
        <row r="689">
          <cell r="E689" t="str">
            <v>3B</v>
          </cell>
        </row>
        <row r="690">
          <cell r="E690" t="str">
            <v>5B</v>
          </cell>
        </row>
        <row r="691">
          <cell r="E691" t="str">
            <v>3B</v>
          </cell>
        </row>
        <row r="692">
          <cell r="E692" t="str">
            <v>4B</v>
          </cell>
        </row>
        <row r="693">
          <cell r="E693" t="str">
            <v>4A</v>
          </cell>
        </row>
        <row r="694">
          <cell r="E694" t="str">
            <v>3A</v>
          </cell>
        </row>
        <row r="695">
          <cell r="E695" t="str">
            <v>4A</v>
          </cell>
        </row>
        <row r="696">
          <cell r="E696" t="str">
            <v>3B</v>
          </cell>
        </row>
        <row r="697">
          <cell r="E697" t="str">
            <v>4B</v>
          </cell>
        </row>
        <row r="698">
          <cell r="E698" t="str">
            <v>8A</v>
          </cell>
        </row>
        <row r="699">
          <cell r="E699" t="str">
            <v>7A</v>
          </cell>
        </row>
        <row r="700">
          <cell r="E700" t="str">
            <v>4B</v>
          </cell>
        </row>
        <row r="701">
          <cell r="E701" t="str">
            <v>4B</v>
          </cell>
        </row>
        <row r="702">
          <cell r="E702" t="str">
            <v>4A</v>
          </cell>
        </row>
        <row r="703">
          <cell r="E703" t="str">
            <v>5A</v>
          </cell>
        </row>
        <row r="704">
          <cell r="E704" t="str">
            <v>3A</v>
          </cell>
        </row>
        <row r="705">
          <cell r="E705" t="str">
            <v>2B</v>
          </cell>
        </row>
        <row r="706">
          <cell r="E706" t="str">
            <v>8B</v>
          </cell>
        </row>
        <row r="707">
          <cell r="E707" t="str">
            <v>3A</v>
          </cell>
        </row>
        <row r="708">
          <cell r="E708" t="str">
            <v>5A</v>
          </cell>
        </row>
        <row r="709">
          <cell r="E709" t="str">
            <v>3A</v>
          </cell>
        </row>
        <row r="710">
          <cell r="E710" t="str">
            <v>4B</v>
          </cell>
        </row>
        <row r="711">
          <cell r="E711" t="str">
            <v>3B</v>
          </cell>
        </row>
        <row r="712">
          <cell r="E712" t="str">
            <v>5A</v>
          </cell>
        </row>
        <row r="713">
          <cell r="E713" t="str">
            <v>5A</v>
          </cell>
        </row>
        <row r="714">
          <cell r="E714" t="str">
            <v>4B</v>
          </cell>
        </row>
        <row r="715">
          <cell r="E715" t="str">
            <v>6B</v>
          </cell>
        </row>
        <row r="716">
          <cell r="E716" t="str">
            <v>6B</v>
          </cell>
        </row>
        <row r="717">
          <cell r="E717" t="str">
            <v>4B</v>
          </cell>
        </row>
        <row r="718">
          <cell r="E718" t="str">
            <v>6A</v>
          </cell>
        </row>
        <row r="719">
          <cell r="E719" t="str">
            <v>4A</v>
          </cell>
        </row>
        <row r="720">
          <cell r="E720" t="str">
            <v>3B</v>
          </cell>
        </row>
        <row r="721">
          <cell r="E721" t="str">
            <v>3B</v>
          </cell>
        </row>
        <row r="722">
          <cell r="E722" t="str">
            <v>4B</v>
          </cell>
        </row>
        <row r="723">
          <cell r="E723" t="str">
            <v>3B</v>
          </cell>
        </row>
        <row r="724">
          <cell r="E724" t="str">
            <v>4B</v>
          </cell>
        </row>
        <row r="725">
          <cell r="E725" t="str">
            <v>4B</v>
          </cell>
        </row>
        <row r="726">
          <cell r="E726" t="str">
            <v>4B</v>
          </cell>
        </row>
        <row r="727">
          <cell r="E727" t="str">
            <v>4B</v>
          </cell>
        </row>
        <row r="728">
          <cell r="E728" t="str">
            <v>7A</v>
          </cell>
        </row>
        <row r="729">
          <cell r="E729" t="str">
            <v>4A</v>
          </cell>
        </row>
        <row r="730">
          <cell r="E730" t="str">
            <v>3B</v>
          </cell>
        </row>
        <row r="731">
          <cell r="E731" t="str">
            <v>5A</v>
          </cell>
        </row>
        <row r="732">
          <cell r="E732" t="str">
            <v>7A</v>
          </cell>
        </row>
        <row r="733">
          <cell r="E733" t="str">
            <v>4B</v>
          </cell>
        </row>
        <row r="734">
          <cell r="E734" t="str">
            <v>3A</v>
          </cell>
        </row>
        <row r="735">
          <cell r="E735" t="str">
            <v>3B</v>
          </cell>
        </row>
        <row r="736">
          <cell r="E736" t="str">
            <v>4A</v>
          </cell>
        </row>
        <row r="737">
          <cell r="E737" t="str">
            <v>6A</v>
          </cell>
        </row>
        <row r="738">
          <cell r="E738" t="str">
            <v>6B</v>
          </cell>
        </row>
        <row r="739">
          <cell r="E739" t="str">
            <v>4B</v>
          </cell>
        </row>
        <row r="740">
          <cell r="E740" t="str">
            <v>4B</v>
          </cell>
        </row>
        <row r="741">
          <cell r="E741" t="str">
            <v>5B</v>
          </cell>
        </row>
        <row r="742">
          <cell r="E742" t="str">
            <v>3B</v>
          </cell>
        </row>
        <row r="743">
          <cell r="E743" t="str">
            <v>4B</v>
          </cell>
        </row>
        <row r="744">
          <cell r="E744" t="str">
            <v>4B</v>
          </cell>
        </row>
        <row r="745">
          <cell r="E745" t="str">
            <v>4B</v>
          </cell>
        </row>
        <row r="746">
          <cell r="E746" t="str">
            <v>4B</v>
          </cell>
        </row>
        <row r="747">
          <cell r="E747" t="str">
            <v>6A</v>
          </cell>
        </row>
        <row r="748">
          <cell r="E748" t="str">
            <v>3B</v>
          </cell>
        </row>
        <row r="749">
          <cell r="E749" t="str">
            <v>4A</v>
          </cell>
        </row>
        <row r="750">
          <cell r="E750" t="str">
            <v>4B</v>
          </cell>
        </row>
        <row r="751">
          <cell r="E751" t="str">
            <v>5B</v>
          </cell>
        </row>
        <row r="752">
          <cell r="E752" t="str">
            <v>3A</v>
          </cell>
        </row>
        <row r="753">
          <cell r="E753" t="str">
            <v>4B</v>
          </cell>
        </row>
        <row r="754">
          <cell r="E754" t="str">
            <v>5B</v>
          </cell>
        </row>
        <row r="755">
          <cell r="E755" t="str">
            <v>5B</v>
          </cell>
        </row>
        <row r="756">
          <cell r="E756" t="str">
            <v>4A</v>
          </cell>
        </row>
        <row r="757">
          <cell r="E757" t="str">
            <v>3B</v>
          </cell>
        </row>
        <row r="758">
          <cell r="E758" t="str">
            <v>4A</v>
          </cell>
        </row>
        <row r="759">
          <cell r="E759" t="str">
            <v>4A</v>
          </cell>
        </row>
        <row r="760">
          <cell r="E760" t="str">
            <v>5A</v>
          </cell>
        </row>
        <row r="761">
          <cell r="E761" t="str">
            <v>3B</v>
          </cell>
        </row>
        <row r="762">
          <cell r="E762" t="str">
            <v>4B</v>
          </cell>
        </row>
        <row r="763">
          <cell r="E763" t="str">
            <v>2A</v>
          </cell>
        </row>
        <row r="764">
          <cell r="E764" t="str">
            <v>3B</v>
          </cell>
        </row>
        <row r="765">
          <cell r="E765" t="str">
            <v>4B</v>
          </cell>
        </row>
        <row r="766">
          <cell r="E766" t="str">
            <v>4B</v>
          </cell>
        </row>
        <row r="767">
          <cell r="E767" t="str">
            <v>4B</v>
          </cell>
        </row>
        <row r="768">
          <cell r="E768" t="str">
            <v>5A</v>
          </cell>
        </row>
        <row r="769">
          <cell r="E769" t="str">
            <v>4A</v>
          </cell>
        </row>
        <row r="770">
          <cell r="E770" t="str">
            <v>4B</v>
          </cell>
        </row>
        <row r="771">
          <cell r="E771" t="str">
            <v>4A</v>
          </cell>
        </row>
        <row r="772">
          <cell r="E772" t="str">
            <v>6B</v>
          </cell>
        </row>
        <row r="773">
          <cell r="E773" t="str">
            <v>4A</v>
          </cell>
        </row>
        <row r="774">
          <cell r="E774" t="str">
            <v>3A</v>
          </cell>
        </row>
        <row r="775">
          <cell r="E775" t="str">
            <v>4B</v>
          </cell>
        </row>
        <row r="776">
          <cell r="E776" t="str">
            <v>4B</v>
          </cell>
        </row>
        <row r="777">
          <cell r="E777" t="str">
            <v>4B</v>
          </cell>
        </row>
        <row r="778">
          <cell r="E778" t="str">
            <v>4A</v>
          </cell>
        </row>
        <row r="779">
          <cell r="E779" t="str">
            <v>4A</v>
          </cell>
        </row>
        <row r="780">
          <cell r="E780" t="str">
            <v>5A</v>
          </cell>
        </row>
        <row r="781">
          <cell r="E781" t="str">
            <v>8A</v>
          </cell>
        </row>
        <row r="782">
          <cell r="E782" t="str">
            <v>5B</v>
          </cell>
        </row>
        <row r="783">
          <cell r="E783" t="str">
            <v>2A</v>
          </cell>
        </row>
        <row r="784">
          <cell r="E784" t="str">
            <v>6A</v>
          </cell>
        </row>
        <row r="785">
          <cell r="E785" t="str">
            <v>8A</v>
          </cell>
        </row>
        <row r="786">
          <cell r="E786" t="str">
            <v>3B</v>
          </cell>
        </row>
        <row r="787">
          <cell r="E787" t="str">
            <v>4B</v>
          </cell>
        </row>
        <row r="788">
          <cell r="E788" t="str">
            <v>8A</v>
          </cell>
        </row>
        <row r="789">
          <cell r="E789" t="str">
            <v>4B</v>
          </cell>
        </row>
        <row r="790">
          <cell r="E790" t="str">
            <v>4B</v>
          </cell>
        </row>
        <row r="791">
          <cell r="E791" t="str">
            <v>4B</v>
          </cell>
        </row>
        <row r="792">
          <cell r="E792" t="str">
            <v>4A</v>
          </cell>
        </row>
        <row r="793">
          <cell r="E793" t="str">
            <v>3A</v>
          </cell>
        </row>
        <row r="794">
          <cell r="E794" t="str">
            <v>3A</v>
          </cell>
        </row>
        <row r="795">
          <cell r="E795" t="str">
            <v>4B</v>
          </cell>
        </row>
        <row r="796">
          <cell r="E796" t="str">
            <v>5A</v>
          </cell>
        </row>
        <row r="797">
          <cell r="E797" t="str">
            <v>4A</v>
          </cell>
        </row>
        <row r="798">
          <cell r="E798" t="str">
            <v>6A</v>
          </cell>
        </row>
        <row r="799">
          <cell r="E799" t="str">
            <v>4A</v>
          </cell>
        </row>
        <row r="800">
          <cell r="E800" t="str">
            <v>3A</v>
          </cell>
        </row>
        <row r="801">
          <cell r="E801" t="str">
            <v>2B</v>
          </cell>
        </row>
        <row r="802">
          <cell r="E802" t="str">
            <v>4A</v>
          </cell>
        </row>
        <row r="803">
          <cell r="E803" t="str">
            <v>4B</v>
          </cell>
        </row>
        <row r="804">
          <cell r="E804" t="str">
            <v>4B</v>
          </cell>
        </row>
        <row r="805">
          <cell r="E805" t="str">
            <v>5A</v>
          </cell>
        </row>
        <row r="806">
          <cell r="E806" t="str">
            <v>5A</v>
          </cell>
        </row>
        <row r="807">
          <cell r="E807" t="str">
            <v>5A</v>
          </cell>
        </row>
        <row r="808">
          <cell r="E808" t="str">
            <v>3A</v>
          </cell>
        </row>
        <row r="809">
          <cell r="E809" t="str">
            <v>4A</v>
          </cell>
        </row>
        <row r="810">
          <cell r="E810" t="str">
            <v>3B</v>
          </cell>
        </row>
        <row r="811">
          <cell r="E811" t="str">
            <v>7B</v>
          </cell>
        </row>
        <row r="812">
          <cell r="E812" t="str">
            <v>3A</v>
          </cell>
        </row>
        <row r="813">
          <cell r="E813" t="str">
            <v>4A</v>
          </cell>
        </row>
        <row r="814">
          <cell r="E814" t="str">
            <v>5B</v>
          </cell>
        </row>
        <row r="815">
          <cell r="E815" t="str">
            <v>4B</v>
          </cell>
        </row>
        <row r="816">
          <cell r="E816" t="str">
            <v>7A</v>
          </cell>
        </row>
        <row r="817">
          <cell r="E817" t="str">
            <v>8A</v>
          </cell>
        </row>
        <row r="818">
          <cell r="E818" t="str">
            <v>2B</v>
          </cell>
        </row>
        <row r="819">
          <cell r="E819" t="str">
            <v>5A</v>
          </cell>
        </row>
        <row r="820">
          <cell r="E820" t="str">
            <v>4B</v>
          </cell>
        </row>
        <row r="821">
          <cell r="E821" t="str">
            <v>6B</v>
          </cell>
        </row>
        <row r="822">
          <cell r="E822" t="str">
            <v>4B</v>
          </cell>
        </row>
        <row r="823">
          <cell r="E823" t="str">
            <v>3A</v>
          </cell>
        </row>
        <row r="824">
          <cell r="E824" t="str">
            <v>5A</v>
          </cell>
        </row>
        <row r="825">
          <cell r="E825" t="str">
            <v>5B</v>
          </cell>
        </row>
        <row r="826">
          <cell r="E826" t="str">
            <v>4B</v>
          </cell>
        </row>
        <row r="827">
          <cell r="E827" t="str">
            <v>5A</v>
          </cell>
        </row>
        <row r="828">
          <cell r="E828" t="str">
            <v>4A</v>
          </cell>
        </row>
        <row r="829">
          <cell r="E829" t="str">
            <v>3A</v>
          </cell>
        </row>
        <row r="830">
          <cell r="E830" t="str">
            <v>4A</v>
          </cell>
        </row>
        <row r="831">
          <cell r="E831" t="str">
            <v>3B</v>
          </cell>
        </row>
        <row r="832">
          <cell r="E832" t="str">
            <v>8B</v>
          </cell>
        </row>
        <row r="833">
          <cell r="E833" t="str">
            <v>5B</v>
          </cell>
        </row>
        <row r="834">
          <cell r="E834" t="str">
            <v>9B</v>
          </cell>
        </row>
        <row r="835">
          <cell r="E835" t="str">
            <v>8A</v>
          </cell>
        </row>
        <row r="836">
          <cell r="E836" t="str">
            <v>2B</v>
          </cell>
        </row>
        <row r="837">
          <cell r="E837" t="str">
            <v>5B</v>
          </cell>
        </row>
        <row r="838">
          <cell r="E838" t="str">
            <v>4B</v>
          </cell>
        </row>
        <row r="839">
          <cell r="E839" t="str">
            <v>7B</v>
          </cell>
        </row>
        <row r="840">
          <cell r="E840" t="str">
            <v>4A</v>
          </cell>
        </row>
        <row r="841">
          <cell r="E841" t="str">
            <v>3B</v>
          </cell>
        </row>
        <row r="842">
          <cell r="E842" t="str">
            <v>4A</v>
          </cell>
        </row>
        <row r="843">
          <cell r="E843" t="str">
            <v>3B</v>
          </cell>
        </row>
        <row r="844">
          <cell r="E844" t="str">
            <v>3B</v>
          </cell>
        </row>
        <row r="845">
          <cell r="E845" t="str">
            <v>3B</v>
          </cell>
        </row>
        <row r="846">
          <cell r="E846" t="str">
            <v>5B</v>
          </cell>
        </row>
        <row r="847">
          <cell r="E847" t="str">
            <v>8A</v>
          </cell>
        </row>
        <row r="848">
          <cell r="E848" t="str">
            <v>4B</v>
          </cell>
        </row>
        <row r="849">
          <cell r="E849" t="str">
            <v>2B</v>
          </cell>
        </row>
        <row r="850">
          <cell r="E850" t="str">
            <v>4B</v>
          </cell>
        </row>
        <row r="851">
          <cell r="E851" t="str">
            <v>2B</v>
          </cell>
        </row>
        <row r="852">
          <cell r="E852" t="str">
            <v>5B</v>
          </cell>
        </row>
        <row r="853">
          <cell r="E853" t="str">
            <v>6B</v>
          </cell>
        </row>
        <row r="854">
          <cell r="E854" t="str">
            <v>4B</v>
          </cell>
        </row>
        <row r="855">
          <cell r="E855" t="str">
            <v>5A</v>
          </cell>
        </row>
        <row r="856">
          <cell r="E856" t="str">
            <v>4B</v>
          </cell>
        </row>
        <row r="857">
          <cell r="E857" t="str">
            <v>4A</v>
          </cell>
        </row>
        <row r="858">
          <cell r="E858" t="str">
            <v>8A</v>
          </cell>
        </row>
        <row r="859">
          <cell r="E859" t="str">
            <v>3B</v>
          </cell>
        </row>
        <row r="860">
          <cell r="E860" t="str">
            <v>4A</v>
          </cell>
        </row>
        <row r="861">
          <cell r="E861" t="str">
            <v>4B</v>
          </cell>
        </row>
        <row r="862">
          <cell r="E862" t="str">
            <v>5A</v>
          </cell>
        </row>
        <row r="863">
          <cell r="E863" t="str">
            <v>5A</v>
          </cell>
        </row>
        <row r="864">
          <cell r="E864" t="str">
            <v>4B</v>
          </cell>
        </row>
        <row r="865">
          <cell r="E865" t="str">
            <v>7B</v>
          </cell>
        </row>
        <row r="866">
          <cell r="E866" t="str">
            <v>2A</v>
          </cell>
        </row>
        <row r="867">
          <cell r="E867" t="str">
            <v>4A</v>
          </cell>
        </row>
        <row r="868">
          <cell r="E868" t="str">
            <v>5A</v>
          </cell>
        </row>
        <row r="869">
          <cell r="E869" t="str">
            <v>4B</v>
          </cell>
        </row>
        <row r="870">
          <cell r="E870" t="str">
            <v>8A</v>
          </cell>
        </row>
        <row r="871">
          <cell r="E871" t="str">
            <v>4B</v>
          </cell>
        </row>
        <row r="872">
          <cell r="E872" t="str">
            <v>7B</v>
          </cell>
        </row>
        <row r="873">
          <cell r="E873" t="str">
            <v>6A</v>
          </cell>
        </row>
        <row r="874">
          <cell r="E874" t="str">
            <v>4B</v>
          </cell>
        </row>
        <row r="875">
          <cell r="E875" t="str">
            <v>3B</v>
          </cell>
        </row>
        <row r="876">
          <cell r="E876" t="str">
            <v>4A</v>
          </cell>
        </row>
        <row r="877">
          <cell r="E877" t="str">
            <v>3B</v>
          </cell>
        </row>
        <row r="878">
          <cell r="E878" t="str">
            <v>3A</v>
          </cell>
        </row>
        <row r="879">
          <cell r="E879" t="str">
            <v>4B</v>
          </cell>
        </row>
        <row r="880">
          <cell r="E880" t="str">
            <v>4A</v>
          </cell>
        </row>
        <row r="881">
          <cell r="E881" t="str">
            <v>5B</v>
          </cell>
        </row>
        <row r="882">
          <cell r="E882" t="str">
            <v>4B</v>
          </cell>
        </row>
        <row r="883">
          <cell r="E883" t="str">
            <v>3B</v>
          </cell>
        </row>
        <row r="884">
          <cell r="E884" t="str">
            <v>4B</v>
          </cell>
        </row>
        <row r="885">
          <cell r="E885" t="str">
            <v>8B</v>
          </cell>
        </row>
        <row r="886">
          <cell r="E886" t="str">
            <v>3B</v>
          </cell>
        </row>
        <row r="887">
          <cell r="E887" t="str">
            <v>7A</v>
          </cell>
        </row>
        <row r="888">
          <cell r="E888" t="str">
            <v>4B</v>
          </cell>
        </row>
        <row r="889">
          <cell r="E889" t="str">
            <v>6A</v>
          </cell>
        </row>
        <row r="890">
          <cell r="E890" t="str">
            <v>4B</v>
          </cell>
        </row>
        <row r="891">
          <cell r="E891" t="str">
            <v>5B</v>
          </cell>
        </row>
        <row r="892">
          <cell r="E892" t="str">
            <v>4A</v>
          </cell>
        </row>
        <row r="893">
          <cell r="E893" t="str">
            <v>4B</v>
          </cell>
        </row>
        <row r="894">
          <cell r="E894" t="str">
            <v>4B</v>
          </cell>
        </row>
        <row r="895">
          <cell r="E895" t="str">
            <v>4A</v>
          </cell>
        </row>
        <row r="896">
          <cell r="E896" t="str">
            <v>7B</v>
          </cell>
        </row>
        <row r="897">
          <cell r="E897" t="str">
            <v>5A</v>
          </cell>
        </row>
        <row r="898">
          <cell r="E898" t="str">
            <v>3B</v>
          </cell>
        </row>
        <row r="899">
          <cell r="E899" t="str">
            <v>3A</v>
          </cell>
        </row>
        <row r="900">
          <cell r="E900" t="str">
            <v>5B</v>
          </cell>
        </row>
        <row r="901">
          <cell r="E901">
            <v>10</v>
          </cell>
        </row>
        <row r="902">
          <cell r="E902" t="str">
            <v>3B</v>
          </cell>
        </row>
        <row r="903">
          <cell r="E903" t="str">
            <v>2A</v>
          </cell>
        </row>
        <row r="904">
          <cell r="E904">
            <v>11</v>
          </cell>
        </row>
        <row r="905">
          <cell r="E905" t="str">
            <v>4A</v>
          </cell>
        </row>
        <row r="906">
          <cell r="E906" t="str">
            <v>4A</v>
          </cell>
        </row>
        <row r="907">
          <cell r="E907" t="str">
            <v>2A</v>
          </cell>
        </row>
        <row r="908">
          <cell r="E908" t="str">
            <v>3B</v>
          </cell>
        </row>
        <row r="909">
          <cell r="E909" t="str">
            <v>3B</v>
          </cell>
        </row>
        <row r="910">
          <cell r="E910" t="str">
            <v>4B</v>
          </cell>
        </row>
        <row r="911">
          <cell r="E911">
            <v>11</v>
          </cell>
        </row>
        <row r="912">
          <cell r="E912" t="str">
            <v>4A</v>
          </cell>
        </row>
        <row r="913">
          <cell r="E913" t="str">
            <v>3B</v>
          </cell>
        </row>
        <row r="914">
          <cell r="E914" t="str">
            <v>4A</v>
          </cell>
        </row>
        <row r="915">
          <cell r="E915" t="str">
            <v>7A</v>
          </cell>
        </row>
        <row r="916">
          <cell r="E916" t="str">
            <v>3A</v>
          </cell>
        </row>
        <row r="917">
          <cell r="E917" t="str">
            <v>3B</v>
          </cell>
        </row>
        <row r="918">
          <cell r="E918" t="str">
            <v>3A</v>
          </cell>
        </row>
        <row r="919">
          <cell r="E919" t="str">
            <v>4A</v>
          </cell>
        </row>
        <row r="920">
          <cell r="E920" t="str">
            <v>3B</v>
          </cell>
        </row>
        <row r="921">
          <cell r="E921" t="str">
            <v>4A</v>
          </cell>
        </row>
        <row r="922">
          <cell r="E922" t="str">
            <v>4B</v>
          </cell>
        </row>
        <row r="923">
          <cell r="E923" t="str">
            <v>5B</v>
          </cell>
        </row>
        <row r="924">
          <cell r="E924" t="str">
            <v>3B</v>
          </cell>
        </row>
        <row r="925">
          <cell r="E925" t="str">
            <v>5B</v>
          </cell>
        </row>
        <row r="926">
          <cell r="E926" t="str">
            <v>4B</v>
          </cell>
        </row>
        <row r="927">
          <cell r="E927" t="str">
            <v>4B</v>
          </cell>
        </row>
        <row r="928">
          <cell r="E928" t="str">
            <v>5B</v>
          </cell>
        </row>
        <row r="929">
          <cell r="E929" t="str">
            <v>4B</v>
          </cell>
        </row>
        <row r="930">
          <cell r="E930" t="str">
            <v>4B</v>
          </cell>
        </row>
        <row r="931">
          <cell r="E931" t="str">
            <v>5A</v>
          </cell>
        </row>
        <row r="932">
          <cell r="E932" t="str">
            <v>4A</v>
          </cell>
        </row>
        <row r="933">
          <cell r="E933" t="str">
            <v>5A</v>
          </cell>
        </row>
        <row r="934">
          <cell r="E934" t="str">
            <v>4A</v>
          </cell>
        </row>
        <row r="935">
          <cell r="E935" t="str">
            <v>4A</v>
          </cell>
        </row>
        <row r="936">
          <cell r="E936" t="str">
            <v>4A</v>
          </cell>
        </row>
        <row r="937">
          <cell r="E937" t="str">
            <v>4A</v>
          </cell>
        </row>
        <row r="938">
          <cell r="E938" t="str">
            <v>8B</v>
          </cell>
        </row>
        <row r="939">
          <cell r="E939" t="str">
            <v>3B</v>
          </cell>
        </row>
        <row r="940">
          <cell r="E940" t="str">
            <v>5A</v>
          </cell>
        </row>
        <row r="941">
          <cell r="E941" t="str">
            <v>5B</v>
          </cell>
        </row>
        <row r="942">
          <cell r="E942" t="str">
            <v>7A</v>
          </cell>
        </row>
        <row r="943">
          <cell r="E943" t="str">
            <v>2B</v>
          </cell>
        </row>
        <row r="944">
          <cell r="E944" t="str">
            <v>4A</v>
          </cell>
        </row>
        <row r="945">
          <cell r="E945" t="str">
            <v>4B</v>
          </cell>
        </row>
        <row r="946">
          <cell r="E946" t="str">
            <v>4B</v>
          </cell>
        </row>
        <row r="947">
          <cell r="E947" t="str">
            <v>5A</v>
          </cell>
        </row>
        <row r="948">
          <cell r="E948" t="str">
            <v>4A</v>
          </cell>
        </row>
        <row r="949">
          <cell r="E949" t="str">
            <v>4B</v>
          </cell>
        </row>
        <row r="950">
          <cell r="E950" t="str">
            <v>4B</v>
          </cell>
        </row>
        <row r="951">
          <cell r="E951" t="str">
            <v>4A</v>
          </cell>
        </row>
        <row r="952">
          <cell r="E952" t="str">
            <v>4A</v>
          </cell>
        </row>
        <row r="953">
          <cell r="E953" t="str">
            <v>3B</v>
          </cell>
        </row>
        <row r="954">
          <cell r="E954" t="str">
            <v>4B</v>
          </cell>
        </row>
        <row r="955">
          <cell r="E955" t="str">
            <v>7B</v>
          </cell>
        </row>
        <row r="956">
          <cell r="E956" t="str">
            <v>5A</v>
          </cell>
        </row>
        <row r="957">
          <cell r="E957" t="str">
            <v>4A</v>
          </cell>
        </row>
        <row r="958">
          <cell r="E958" t="str">
            <v>2B</v>
          </cell>
        </row>
        <row r="959">
          <cell r="E959" t="str">
            <v>2B</v>
          </cell>
        </row>
        <row r="960">
          <cell r="E960" t="str">
            <v>2B</v>
          </cell>
        </row>
        <row r="961">
          <cell r="E961" t="str">
            <v>3B</v>
          </cell>
        </row>
        <row r="962">
          <cell r="E962" t="str">
            <v>5B</v>
          </cell>
        </row>
        <row r="963">
          <cell r="E963">
            <v>11</v>
          </cell>
        </row>
        <row r="964">
          <cell r="E964" t="str">
            <v>8A</v>
          </cell>
        </row>
        <row r="965">
          <cell r="E965" t="str">
            <v>7B</v>
          </cell>
        </row>
        <row r="966">
          <cell r="E966" t="str">
            <v>3A</v>
          </cell>
        </row>
        <row r="967">
          <cell r="E967" t="str">
            <v>4A</v>
          </cell>
        </row>
        <row r="968">
          <cell r="E968" t="str">
            <v>4B</v>
          </cell>
        </row>
        <row r="969">
          <cell r="E969" t="str">
            <v>4B</v>
          </cell>
        </row>
        <row r="970">
          <cell r="E970" t="str">
            <v>3A</v>
          </cell>
        </row>
        <row r="971">
          <cell r="E971" t="str">
            <v>3B</v>
          </cell>
        </row>
        <row r="972">
          <cell r="E972" t="str">
            <v>4B</v>
          </cell>
        </row>
        <row r="973">
          <cell r="E973" t="str">
            <v>4B</v>
          </cell>
        </row>
        <row r="974">
          <cell r="E974" t="str">
            <v>3A</v>
          </cell>
        </row>
        <row r="975">
          <cell r="E975" t="str">
            <v>7B</v>
          </cell>
        </row>
        <row r="976">
          <cell r="E976" t="str">
            <v>4B</v>
          </cell>
        </row>
        <row r="977">
          <cell r="E977" t="str">
            <v>7A</v>
          </cell>
        </row>
        <row r="978">
          <cell r="E978" t="str">
            <v>5A</v>
          </cell>
        </row>
        <row r="979">
          <cell r="E979" t="str">
            <v>5B</v>
          </cell>
        </row>
        <row r="980">
          <cell r="E980" t="str">
            <v>8A</v>
          </cell>
        </row>
        <row r="981">
          <cell r="E981" t="str">
            <v>8A</v>
          </cell>
        </row>
        <row r="982">
          <cell r="E982" t="str">
            <v>3A</v>
          </cell>
        </row>
        <row r="983">
          <cell r="E983" t="str">
            <v>3A</v>
          </cell>
        </row>
        <row r="984">
          <cell r="E984" t="str">
            <v>2B</v>
          </cell>
        </row>
        <row r="985">
          <cell r="E985" t="str">
            <v>4B</v>
          </cell>
        </row>
        <row r="986">
          <cell r="E986" t="str">
            <v>4B</v>
          </cell>
        </row>
        <row r="987">
          <cell r="E987" t="str">
            <v>4B</v>
          </cell>
        </row>
        <row r="988">
          <cell r="E988" t="str">
            <v>4B</v>
          </cell>
        </row>
        <row r="989">
          <cell r="E989" t="str">
            <v>4B</v>
          </cell>
        </row>
        <row r="990">
          <cell r="E990" t="str">
            <v>4B</v>
          </cell>
        </row>
        <row r="991">
          <cell r="E991" t="str">
            <v>3B</v>
          </cell>
        </row>
        <row r="992">
          <cell r="E992" t="str">
            <v>3B</v>
          </cell>
        </row>
        <row r="993">
          <cell r="E993" t="str">
            <v>4A</v>
          </cell>
        </row>
        <row r="994">
          <cell r="E994" t="str">
            <v>5A</v>
          </cell>
        </row>
        <row r="995">
          <cell r="E995" t="str">
            <v>2B</v>
          </cell>
        </row>
        <row r="996">
          <cell r="E996" t="str">
            <v>8B</v>
          </cell>
        </row>
        <row r="997">
          <cell r="E997" t="str">
            <v>5A</v>
          </cell>
        </row>
        <row r="998">
          <cell r="E998" t="str">
            <v>5A</v>
          </cell>
        </row>
        <row r="999">
          <cell r="E999" t="str">
            <v>2B</v>
          </cell>
        </row>
        <row r="1000">
          <cell r="E1000" t="str">
            <v>3B</v>
          </cell>
        </row>
        <row r="1001">
          <cell r="E1001" t="str">
            <v>4A</v>
          </cell>
        </row>
        <row r="1002">
          <cell r="E1002" t="str">
            <v>4B</v>
          </cell>
        </row>
        <row r="1003">
          <cell r="E1003" t="str">
            <v>4B</v>
          </cell>
        </row>
        <row r="1004">
          <cell r="E1004" t="str">
            <v>3B</v>
          </cell>
        </row>
        <row r="1005">
          <cell r="E1005" t="str">
            <v>6A</v>
          </cell>
        </row>
        <row r="1006">
          <cell r="E1006" t="str">
            <v>4B</v>
          </cell>
        </row>
        <row r="1007">
          <cell r="E1007" t="str">
            <v>4A</v>
          </cell>
        </row>
        <row r="1008">
          <cell r="E1008" t="str">
            <v>6A</v>
          </cell>
        </row>
        <row r="1009">
          <cell r="E1009" t="str">
            <v>4B</v>
          </cell>
        </row>
        <row r="1010">
          <cell r="E1010" t="str">
            <v>4B</v>
          </cell>
        </row>
        <row r="1011">
          <cell r="E1011" t="str">
            <v>5A</v>
          </cell>
        </row>
        <row r="1012">
          <cell r="E1012">
            <v>10</v>
          </cell>
        </row>
        <row r="1013">
          <cell r="E1013" t="str">
            <v>3B</v>
          </cell>
        </row>
        <row r="1014">
          <cell r="E1014" t="str">
            <v>4B</v>
          </cell>
        </row>
        <row r="1015">
          <cell r="E1015" t="str">
            <v>5B</v>
          </cell>
        </row>
        <row r="1016">
          <cell r="E1016" t="str">
            <v>7B</v>
          </cell>
        </row>
        <row r="1017">
          <cell r="E1017" t="str">
            <v>3A</v>
          </cell>
        </row>
        <row r="1018">
          <cell r="E1018" t="str">
            <v>3B</v>
          </cell>
        </row>
        <row r="1019">
          <cell r="E1019" t="str">
            <v>9A</v>
          </cell>
        </row>
        <row r="1020">
          <cell r="E1020" t="str">
            <v>4A</v>
          </cell>
        </row>
        <row r="1021">
          <cell r="E1021" t="str">
            <v>7A</v>
          </cell>
        </row>
        <row r="1022">
          <cell r="E1022" t="str">
            <v>4B</v>
          </cell>
        </row>
        <row r="1023">
          <cell r="E1023" t="str">
            <v>5B</v>
          </cell>
        </row>
        <row r="1024">
          <cell r="E1024" t="str">
            <v>8A</v>
          </cell>
        </row>
        <row r="1025">
          <cell r="E1025" t="str">
            <v>4B</v>
          </cell>
        </row>
        <row r="1026">
          <cell r="E1026" t="str">
            <v>4B</v>
          </cell>
        </row>
        <row r="1027">
          <cell r="E1027" t="str">
            <v>5A</v>
          </cell>
        </row>
        <row r="1028">
          <cell r="E1028" t="str">
            <v>4A</v>
          </cell>
        </row>
        <row r="1029">
          <cell r="E1029" t="str">
            <v>7B</v>
          </cell>
        </row>
        <row r="1030">
          <cell r="E1030" t="str">
            <v>5B</v>
          </cell>
        </row>
        <row r="1031">
          <cell r="E1031" t="str">
            <v>4B</v>
          </cell>
        </row>
        <row r="1032">
          <cell r="E1032" t="str">
            <v>5A</v>
          </cell>
        </row>
        <row r="1033">
          <cell r="E1033" t="str">
            <v>4B</v>
          </cell>
        </row>
        <row r="1034">
          <cell r="E1034" t="str">
            <v>3B</v>
          </cell>
        </row>
        <row r="1035">
          <cell r="E1035" t="str">
            <v>3B</v>
          </cell>
        </row>
        <row r="1036">
          <cell r="E1036" t="str">
            <v>4A</v>
          </cell>
        </row>
        <row r="1037">
          <cell r="E1037" t="str">
            <v>8B</v>
          </cell>
        </row>
        <row r="1038">
          <cell r="E1038" t="str">
            <v>4B</v>
          </cell>
        </row>
        <row r="1039">
          <cell r="E1039" t="str">
            <v>3B</v>
          </cell>
        </row>
        <row r="1040">
          <cell r="E1040" t="str">
            <v>4A</v>
          </cell>
        </row>
        <row r="1041">
          <cell r="E1041" t="str">
            <v>3B</v>
          </cell>
        </row>
        <row r="1042">
          <cell r="E1042" t="str">
            <v>3A</v>
          </cell>
        </row>
        <row r="1043">
          <cell r="E1043" t="str">
            <v>3B</v>
          </cell>
        </row>
        <row r="1044">
          <cell r="E1044" t="str">
            <v>4B</v>
          </cell>
        </row>
        <row r="1045">
          <cell r="E1045" t="str">
            <v>4B</v>
          </cell>
        </row>
        <row r="1046">
          <cell r="E1046" t="str">
            <v>3A</v>
          </cell>
        </row>
        <row r="1047">
          <cell r="E1047" t="str">
            <v>3A</v>
          </cell>
        </row>
        <row r="1048">
          <cell r="E1048" t="str">
            <v>2B</v>
          </cell>
        </row>
        <row r="1049">
          <cell r="E1049" t="str">
            <v>4B</v>
          </cell>
        </row>
        <row r="1050">
          <cell r="E1050" t="str">
            <v>4B</v>
          </cell>
        </row>
        <row r="1051">
          <cell r="E1051" t="str">
            <v>3A</v>
          </cell>
        </row>
        <row r="1052">
          <cell r="E1052" t="str">
            <v>3A</v>
          </cell>
        </row>
        <row r="1053">
          <cell r="E1053" t="str">
            <v>3B</v>
          </cell>
        </row>
        <row r="1054">
          <cell r="E1054" t="str">
            <v>7B</v>
          </cell>
        </row>
        <row r="1055">
          <cell r="E1055" t="str">
            <v>3A</v>
          </cell>
        </row>
        <row r="1056">
          <cell r="E1056" t="str">
            <v>3B</v>
          </cell>
        </row>
        <row r="1057">
          <cell r="E1057" t="str">
            <v>5B</v>
          </cell>
        </row>
        <row r="1058">
          <cell r="E1058" t="str">
            <v>5A</v>
          </cell>
        </row>
        <row r="1059">
          <cell r="E1059" t="str">
            <v>3B</v>
          </cell>
        </row>
        <row r="1060">
          <cell r="E1060" t="str">
            <v>2A</v>
          </cell>
        </row>
        <row r="1061">
          <cell r="E1061" t="str">
            <v>3B</v>
          </cell>
        </row>
        <row r="1062">
          <cell r="E1062" t="str">
            <v>5A</v>
          </cell>
        </row>
        <row r="1063">
          <cell r="E1063" t="str">
            <v>7B</v>
          </cell>
        </row>
        <row r="1064">
          <cell r="E1064" t="str">
            <v>4B</v>
          </cell>
        </row>
        <row r="1065">
          <cell r="E1065" t="str">
            <v>3B</v>
          </cell>
        </row>
        <row r="1066">
          <cell r="E1066" t="str">
            <v>3B</v>
          </cell>
        </row>
        <row r="1067">
          <cell r="E1067" t="str">
            <v>3B</v>
          </cell>
        </row>
        <row r="1068">
          <cell r="E1068" t="str">
            <v>4A</v>
          </cell>
        </row>
        <row r="1069">
          <cell r="E1069" t="str">
            <v>4A</v>
          </cell>
        </row>
        <row r="1070">
          <cell r="E1070" t="str">
            <v>3B</v>
          </cell>
        </row>
        <row r="1071">
          <cell r="E1071" t="str">
            <v>3B</v>
          </cell>
        </row>
        <row r="1072">
          <cell r="E1072" t="str">
            <v>5B</v>
          </cell>
        </row>
        <row r="1073">
          <cell r="E1073" t="str">
            <v>7A</v>
          </cell>
        </row>
        <row r="1074">
          <cell r="E1074" t="str">
            <v>5B</v>
          </cell>
        </row>
        <row r="1075">
          <cell r="E1075" t="str">
            <v>4A</v>
          </cell>
        </row>
        <row r="1076">
          <cell r="E1076" t="str">
            <v>2B</v>
          </cell>
        </row>
        <row r="1077">
          <cell r="E1077" t="str">
            <v>3B</v>
          </cell>
        </row>
        <row r="1078">
          <cell r="E1078" t="str">
            <v>2B</v>
          </cell>
        </row>
        <row r="1079">
          <cell r="E1079" t="str">
            <v>4A</v>
          </cell>
        </row>
        <row r="1080">
          <cell r="E1080" t="str">
            <v>4A</v>
          </cell>
        </row>
        <row r="1081">
          <cell r="E1081" t="str">
            <v>4B</v>
          </cell>
        </row>
        <row r="1082">
          <cell r="E1082" t="str">
            <v>4B</v>
          </cell>
        </row>
        <row r="1083">
          <cell r="E1083" t="str">
            <v>4B</v>
          </cell>
        </row>
        <row r="1084">
          <cell r="E1084" t="str">
            <v>8B</v>
          </cell>
        </row>
        <row r="1085">
          <cell r="E1085" t="str">
            <v>6A</v>
          </cell>
        </row>
        <row r="1086">
          <cell r="E1086" t="str">
            <v>3A</v>
          </cell>
        </row>
        <row r="1087">
          <cell r="E1087" t="str">
            <v>3B</v>
          </cell>
        </row>
        <row r="1088">
          <cell r="E1088" t="str">
            <v>4B</v>
          </cell>
        </row>
        <row r="1089">
          <cell r="E1089" t="str">
            <v>3B</v>
          </cell>
        </row>
        <row r="1090">
          <cell r="E1090" t="str">
            <v>4A</v>
          </cell>
        </row>
        <row r="1091">
          <cell r="E1091" t="str">
            <v>3B</v>
          </cell>
        </row>
        <row r="1092">
          <cell r="E1092" t="str">
            <v>3B</v>
          </cell>
        </row>
        <row r="1093">
          <cell r="E1093" t="str">
            <v>3A</v>
          </cell>
        </row>
        <row r="1094">
          <cell r="E1094" t="str">
            <v>3B</v>
          </cell>
        </row>
        <row r="1095">
          <cell r="E1095" t="str">
            <v>5B</v>
          </cell>
        </row>
        <row r="1096">
          <cell r="E1096" t="str">
            <v>8A</v>
          </cell>
        </row>
        <row r="1097">
          <cell r="E1097" t="str">
            <v>4B</v>
          </cell>
        </row>
        <row r="1098">
          <cell r="E1098" t="str">
            <v>7B</v>
          </cell>
        </row>
        <row r="1099">
          <cell r="E1099" t="str">
            <v>7B</v>
          </cell>
        </row>
        <row r="1100">
          <cell r="E1100" t="str">
            <v>6A</v>
          </cell>
        </row>
        <row r="1101">
          <cell r="E1101" t="str">
            <v>4B</v>
          </cell>
        </row>
        <row r="1102">
          <cell r="E1102" t="str">
            <v>7B</v>
          </cell>
        </row>
        <row r="1103">
          <cell r="E1103" t="str">
            <v>4B</v>
          </cell>
        </row>
        <row r="1104">
          <cell r="E1104" t="str">
            <v>4B</v>
          </cell>
        </row>
        <row r="1105">
          <cell r="E1105" t="str">
            <v>4B</v>
          </cell>
        </row>
        <row r="1106">
          <cell r="E1106" t="str">
            <v>4B</v>
          </cell>
        </row>
        <row r="1107">
          <cell r="E1107" t="str">
            <v>3B</v>
          </cell>
        </row>
        <row r="1108">
          <cell r="E1108" t="str">
            <v>3B</v>
          </cell>
        </row>
        <row r="1109">
          <cell r="E1109" t="str">
            <v>4B</v>
          </cell>
        </row>
        <row r="1110">
          <cell r="E1110" t="str">
            <v>4B</v>
          </cell>
        </row>
        <row r="1111">
          <cell r="E1111" t="str">
            <v>4A</v>
          </cell>
        </row>
        <row r="1112">
          <cell r="E1112" t="str">
            <v>7B</v>
          </cell>
        </row>
        <row r="1113">
          <cell r="E1113" t="str">
            <v>3A</v>
          </cell>
        </row>
        <row r="1114">
          <cell r="E1114" t="str">
            <v>3A</v>
          </cell>
        </row>
        <row r="1115">
          <cell r="E1115" t="str">
            <v>5A</v>
          </cell>
        </row>
        <row r="1116">
          <cell r="E1116" t="str">
            <v>4B</v>
          </cell>
        </row>
        <row r="1117">
          <cell r="E1117" t="str">
            <v>4B</v>
          </cell>
        </row>
        <row r="1118">
          <cell r="E1118" t="str">
            <v>3B</v>
          </cell>
        </row>
        <row r="1119">
          <cell r="E1119" t="str">
            <v>5A</v>
          </cell>
        </row>
        <row r="1120">
          <cell r="E1120" t="str">
            <v>6B</v>
          </cell>
        </row>
        <row r="1121">
          <cell r="E1121" t="str">
            <v>4A</v>
          </cell>
        </row>
        <row r="1122">
          <cell r="E1122" t="str">
            <v>5A</v>
          </cell>
        </row>
        <row r="1123">
          <cell r="E1123" t="str">
            <v>5A</v>
          </cell>
        </row>
        <row r="1124">
          <cell r="E1124" t="str">
            <v>4B</v>
          </cell>
        </row>
        <row r="1125">
          <cell r="E1125" t="str">
            <v>4B</v>
          </cell>
        </row>
        <row r="1126">
          <cell r="E1126" t="str">
            <v>4B</v>
          </cell>
        </row>
        <row r="1127">
          <cell r="E1127" t="str">
            <v>7B</v>
          </cell>
        </row>
        <row r="1128">
          <cell r="E1128" t="str">
            <v>3A</v>
          </cell>
        </row>
        <row r="1129">
          <cell r="E1129" t="str">
            <v>3B</v>
          </cell>
        </row>
        <row r="1130">
          <cell r="E1130" t="str">
            <v>4A</v>
          </cell>
        </row>
        <row r="1131">
          <cell r="E1131" t="str">
            <v>3A</v>
          </cell>
        </row>
        <row r="1132">
          <cell r="E1132" t="str">
            <v>3B</v>
          </cell>
        </row>
        <row r="1133">
          <cell r="E1133" t="str">
            <v>3B</v>
          </cell>
        </row>
        <row r="1134">
          <cell r="E1134" t="str">
            <v>5A</v>
          </cell>
        </row>
        <row r="1135">
          <cell r="E1135" t="str">
            <v>7A</v>
          </cell>
        </row>
        <row r="1136">
          <cell r="E1136" t="str">
            <v>4B</v>
          </cell>
        </row>
        <row r="1137">
          <cell r="E1137" t="str">
            <v>5B</v>
          </cell>
        </row>
        <row r="1138">
          <cell r="E1138" t="str">
            <v>6B</v>
          </cell>
        </row>
        <row r="1139">
          <cell r="E1139" t="str">
            <v>4B</v>
          </cell>
        </row>
        <row r="1140">
          <cell r="E1140" t="str">
            <v>4B</v>
          </cell>
        </row>
        <row r="1141">
          <cell r="E1141" t="str">
            <v>4B</v>
          </cell>
        </row>
        <row r="1142">
          <cell r="E1142" t="str">
            <v>3B</v>
          </cell>
        </row>
        <row r="1143">
          <cell r="E1143" t="str">
            <v>3B</v>
          </cell>
        </row>
        <row r="1144">
          <cell r="E1144" t="str">
            <v>3A</v>
          </cell>
        </row>
        <row r="1145">
          <cell r="E1145" t="str">
            <v>3A</v>
          </cell>
        </row>
        <row r="1146">
          <cell r="E1146" t="str">
            <v>4B</v>
          </cell>
        </row>
        <row r="1147">
          <cell r="E1147" t="str">
            <v>3B</v>
          </cell>
        </row>
        <row r="1148">
          <cell r="E1148" t="str">
            <v>3B</v>
          </cell>
        </row>
        <row r="1149">
          <cell r="E1149" t="str">
            <v>5B</v>
          </cell>
        </row>
        <row r="1150">
          <cell r="E1150" t="str">
            <v>3B</v>
          </cell>
        </row>
        <row r="1151">
          <cell r="E1151" t="str">
            <v>4A</v>
          </cell>
        </row>
        <row r="1152">
          <cell r="E1152" t="str">
            <v>5A</v>
          </cell>
        </row>
        <row r="1153">
          <cell r="E1153" t="str">
            <v>4B</v>
          </cell>
        </row>
        <row r="1154">
          <cell r="E1154" t="str">
            <v>4A</v>
          </cell>
        </row>
        <row r="1155">
          <cell r="E1155" t="str">
            <v>3B</v>
          </cell>
        </row>
        <row r="1156">
          <cell r="E1156" t="str">
            <v>5B</v>
          </cell>
        </row>
        <row r="1157">
          <cell r="E1157" t="str">
            <v>4B</v>
          </cell>
        </row>
        <row r="1158">
          <cell r="E1158" t="str">
            <v>5B</v>
          </cell>
        </row>
        <row r="1159">
          <cell r="E1159" t="str">
            <v>4B</v>
          </cell>
        </row>
        <row r="1160">
          <cell r="E1160" t="str">
            <v>5B</v>
          </cell>
        </row>
        <row r="1161">
          <cell r="E1161" t="str">
            <v>4B</v>
          </cell>
        </row>
        <row r="1162">
          <cell r="E1162" t="str">
            <v>6A</v>
          </cell>
        </row>
        <row r="1163">
          <cell r="E1163" t="str">
            <v>8A</v>
          </cell>
        </row>
        <row r="1164">
          <cell r="E1164" t="str">
            <v>3A</v>
          </cell>
        </row>
        <row r="1165">
          <cell r="E1165" t="str">
            <v>4A</v>
          </cell>
        </row>
        <row r="1166">
          <cell r="E1166" t="str">
            <v>4B</v>
          </cell>
        </row>
        <row r="1167">
          <cell r="E1167" t="str">
            <v>5B</v>
          </cell>
        </row>
        <row r="1168">
          <cell r="E1168" t="str">
            <v>3B</v>
          </cell>
        </row>
        <row r="1169">
          <cell r="E1169" t="str">
            <v>3B</v>
          </cell>
        </row>
        <row r="1170">
          <cell r="E1170" t="str">
            <v>4B</v>
          </cell>
        </row>
        <row r="1171">
          <cell r="E1171" t="str">
            <v>4B</v>
          </cell>
        </row>
        <row r="1172">
          <cell r="E1172" t="str">
            <v>5B</v>
          </cell>
        </row>
        <row r="1173">
          <cell r="E1173" t="str">
            <v>4A</v>
          </cell>
        </row>
        <row r="1174">
          <cell r="E1174" t="str">
            <v>5B</v>
          </cell>
        </row>
        <row r="1175">
          <cell r="E1175" t="str">
            <v>5B</v>
          </cell>
        </row>
        <row r="1176">
          <cell r="E1176" t="str">
            <v>3B</v>
          </cell>
        </row>
        <row r="1177">
          <cell r="E1177" t="str">
            <v>5A</v>
          </cell>
        </row>
        <row r="1178">
          <cell r="E1178" t="str">
            <v>6A</v>
          </cell>
        </row>
        <row r="1179">
          <cell r="E1179" t="str">
            <v>4A</v>
          </cell>
        </row>
        <row r="1180">
          <cell r="E1180" t="str">
            <v>4A</v>
          </cell>
        </row>
        <row r="1181">
          <cell r="E1181" t="str">
            <v>2B</v>
          </cell>
        </row>
        <row r="1182">
          <cell r="E1182" t="str">
            <v>4A</v>
          </cell>
        </row>
        <row r="1183">
          <cell r="E1183" t="str">
            <v>5B</v>
          </cell>
        </row>
        <row r="1184">
          <cell r="E1184" t="str">
            <v>4B</v>
          </cell>
        </row>
        <row r="1185">
          <cell r="E1185" t="str">
            <v>5A</v>
          </cell>
        </row>
        <row r="1186">
          <cell r="E1186" t="str">
            <v>3A</v>
          </cell>
        </row>
        <row r="1187">
          <cell r="E1187" t="str">
            <v>4B</v>
          </cell>
        </row>
        <row r="1188">
          <cell r="E1188" t="str">
            <v>4B</v>
          </cell>
        </row>
        <row r="1189">
          <cell r="E1189" t="str">
            <v>6A</v>
          </cell>
        </row>
        <row r="1190">
          <cell r="E1190" t="str">
            <v>2B</v>
          </cell>
        </row>
        <row r="1191">
          <cell r="E1191" t="str">
            <v>6A</v>
          </cell>
        </row>
        <row r="1192">
          <cell r="E1192" t="str">
            <v>5B</v>
          </cell>
        </row>
        <row r="1193">
          <cell r="E1193" t="str">
            <v>4A</v>
          </cell>
        </row>
        <row r="1194">
          <cell r="E1194" t="str">
            <v>3B</v>
          </cell>
        </row>
        <row r="1195">
          <cell r="E1195" t="str">
            <v>4A</v>
          </cell>
        </row>
        <row r="1196">
          <cell r="E1196" t="str">
            <v>5A</v>
          </cell>
        </row>
        <row r="1197">
          <cell r="E1197" t="str">
            <v>5B</v>
          </cell>
        </row>
        <row r="1198">
          <cell r="E1198" t="str">
            <v>3B</v>
          </cell>
        </row>
        <row r="1199">
          <cell r="E1199" t="str">
            <v>3B</v>
          </cell>
        </row>
        <row r="1200">
          <cell r="E1200" t="str">
            <v>3B</v>
          </cell>
        </row>
        <row r="1201">
          <cell r="E1201" t="str">
            <v>4B</v>
          </cell>
        </row>
        <row r="1202">
          <cell r="E1202" t="str">
            <v>7B</v>
          </cell>
        </row>
        <row r="1203">
          <cell r="E1203" t="str">
            <v>3A</v>
          </cell>
        </row>
        <row r="1204">
          <cell r="E1204" t="str">
            <v>3B</v>
          </cell>
        </row>
        <row r="1205">
          <cell r="E1205" t="str">
            <v>4A</v>
          </cell>
        </row>
        <row r="1206">
          <cell r="E1206" t="str">
            <v>4A</v>
          </cell>
        </row>
        <row r="1207">
          <cell r="E1207" t="str">
            <v>3A</v>
          </cell>
        </row>
        <row r="1208">
          <cell r="E1208" t="str">
            <v>3B</v>
          </cell>
        </row>
        <row r="1209">
          <cell r="E1209" t="str">
            <v>4A</v>
          </cell>
        </row>
        <row r="1210">
          <cell r="E1210" t="str">
            <v>4B</v>
          </cell>
        </row>
        <row r="1211">
          <cell r="E1211" t="str">
            <v>4B</v>
          </cell>
        </row>
        <row r="1212">
          <cell r="E1212" t="str">
            <v>4B</v>
          </cell>
        </row>
        <row r="1213">
          <cell r="E1213" t="str">
            <v>4B</v>
          </cell>
        </row>
        <row r="1214">
          <cell r="E1214" t="str">
            <v>4B</v>
          </cell>
        </row>
        <row r="1215">
          <cell r="E1215" t="str">
            <v>4A</v>
          </cell>
        </row>
        <row r="1216">
          <cell r="E1216" t="str">
            <v>5B</v>
          </cell>
        </row>
        <row r="1217">
          <cell r="E1217" t="str">
            <v>4A</v>
          </cell>
        </row>
        <row r="1218">
          <cell r="E1218" t="str">
            <v>3B</v>
          </cell>
        </row>
        <row r="1219">
          <cell r="E1219" t="str">
            <v>4B</v>
          </cell>
        </row>
        <row r="1220">
          <cell r="E1220" t="str">
            <v>9A</v>
          </cell>
        </row>
        <row r="1221">
          <cell r="E1221" t="str">
            <v>6B</v>
          </cell>
        </row>
        <row r="1222">
          <cell r="E1222" t="str">
            <v>4B</v>
          </cell>
        </row>
        <row r="1223">
          <cell r="E1223" t="str">
            <v>4B</v>
          </cell>
        </row>
        <row r="1224">
          <cell r="E1224" t="str">
            <v>4B</v>
          </cell>
        </row>
        <row r="1225">
          <cell r="E1225" t="str">
            <v>5B</v>
          </cell>
        </row>
        <row r="1226">
          <cell r="E1226" t="str">
            <v>7B</v>
          </cell>
        </row>
        <row r="1227">
          <cell r="E1227" t="str">
            <v>3B</v>
          </cell>
        </row>
        <row r="1228">
          <cell r="E1228" t="str">
            <v>4A</v>
          </cell>
        </row>
        <row r="1229">
          <cell r="E1229" t="str">
            <v>5A</v>
          </cell>
        </row>
        <row r="1230">
          <cell r="E1230" t="str">
            <v>4A</v>
          </cell>
        </row>
        <row r="1231">
          <cell r="E1231" t="str">
            <v>4B</v>
          </cell>
        </row>
        <row r="1232">
          <cell r="E1232" t="str">
            <v>4A</v>
          </cell>
        </row>
        <row r="1233">
          <cell r="E1233" t="str">
            <v>4B</v>
          </cell>
        </row>
        <row r="1234">
          <cell r="E1234" t="str">
            <v>4B</v>
          </cell>
        </row>
        <row r="1235">
          <cell r="E1235" t="str">
            <v>3B</v>
          </cell>
        </row>
        <row r="1236">
          <cell r="E1236" t="str">
            <v>4A</v>
          </cell>
        </row>
        <row r="1237">
          <cell r="E1237" t="str">
            <v>4A</v>
          </cell>
        </row>
        <row r="1238">
          <cell r="E1238" t="str">
            <v>3A</v>
          </cell>
        </row>
        <row r="1239">
          <cell r="E1239" t="str">
            <v>4B</v>
          </cell>
        </row>
        <row r="1240">
          <cell r="E1240" t="str">
            <v>4B</v>
          </cell>
        </row>
        <row r="1241">
          <cell r="E1241" t="str">
            <v>3B</v>
          </cell>
        </row>
        <row r="1242">
          <cell r="E1242" t="str">
            <v>8A</v>
          </cell>
        </row>
        <row r="1243">
          <cell r="E1243" t="str">
            <v>4A</v>
          </cell>
        </row>
        <row r="1244">
          <cell r="E1244" t="str">
            <v>4B</v>
          </cell>
        </row>
        <row r="1245">
          <cell r="E1245" t="str">
            <v>2B</v>
          </cell>
        </row>
        <row r="1246">
          <cell r="E1246" t="str">
            <v>4A</v>
          </cell>
        </row>
        <row r="1247">
          <cell r="E1247" t="str">
            <v>8A</v>
          </cell>
        </row>
        <row r="1248">
          <cell r="E1248" t="str">
            <v>7A</v>
          </cell>
        </row>
        <row r="1249">
          <cell r="E1249" t="str">
            <v>4B</v>
          </cell>
        </row>
        <row r="1250">
          <cell r="E1250" t="str">
            <v>3B</v>
          </cell>
        </row>
        <row r="1251">
          <cell r="E1251" t="str">
            <v>3B</v>
          </cell>
        </row>
        <row r="1252">
          <cell r="E1252" t="str">
            <v>3B</v>
          </cell>
        </row>
        <row r="1253">
          <cell r="E1253" t="str">
            <v>4B</v>
          </cell>
        </row>
        <row r="1254">
          <cell r="E1254" t="str">
            <v>5B</v>
          </cell>
        </row>
        <row r="1255">
          <cell r="E1255" t="str">
            <v>3B</v>
          </cell>
        </row>
        <row r="1256">
          <cell r="E1256" t="str">
            <v>4B</v>
          </cell>
        </row>
        <row r="1257">
          <cell r="E1257" t="str">
            <v>4B</v>
          </cell>
        </row>
        <row r="1258">
          <cell r="E1258" t="str">
            <v>4B</v>
          </cell>
        </row>
        <row r="1259">
          <cell r="E1259" t="str">
            <v>4B</v>
          </cell>
        </row>
        <row r="1260">
          <cell r="E1260" t="str">
            <v>4A</v>
          </cell>
        </row>
        <row r="1261">
          <cell r="E1261" t="str">
            <v>4A</v>
          </cell>
        </row>
        <row r="1262">
          <cell r="E1262" t="str">
            <v>4B</v>
          </cell>
        </row>
        <row r="1263">
          <cell r="E1263" t="str">
            <v>4A</v>
          </cell>
        </row>
        <row r="1264">
          <cell r="E1264" t="str">
            <v>3A</v>
          </cell>
        </row>
        <row r="1265">
          <cell r="E1265" t="str">
            <v>3A</v>
          </cell>
        </row>
        <row r="1266">
          <cell r="E1266" t="str">
            <v>3A</v>
          </cell>
        </row>
        <row r="1267">
          <cell r="E1267" t="str">
            <v>4B</v>
          </cell>
        </row>
        <row r="1268">
          <cell r="E1268" t="str">
            <v>5A</v>
          </cell>
        </row>
        <row r="1269">
          <cell r="E1269" t="str">
            <v>4B</v>
          </cell>
        </row>
        <row r="1270">
          <cell r="E1270" t="str">
            <v>3A</v>
          </cell>
        </row>
        <row r="1271">
          <cell r="E1271" t="str">
            <v>5B</v>
          </cell>
        </row>
        <row r="1272">
          <cell r="E1272" t="str">
            <v>3B</v>
          </cell>
        </row>
        <row r="1273">
          <cell r="E1273" t="str">
            <v>4B</v>
          </cell>
        </row>
        <row r="1274">
          <cell r="E1274" t="str">
            <v>3A</v>
          </cell>
        </row>
        <row r="1275">
          <cell r="E1275" t="str">
            <v>7A</v>
          </cell>
        </row>
        <row r="1276">
          <cell r="E1276" t="str">
            <v>7B</v>
          </cell>
        </row>
        <row r="1277">
          <cell r="E1277">
            <v>10</v>
          </cell>
        </row>
        <row r="1278">
          <cell r="E1278" t="str">
            <v>4A</v>
          </cell>
        </row>
        <row r="1279">
          <cell r="E1279" t="str">
            <v>5A</v>
          </cell>
        </row>
        <row r="1280">
          <cell r="E1280" t="str">
            <v>3B</v>
          </cell>
        </row>
        <row r="1281">
          <cell r="E1281" t="str">
            <v>2A</v>
          </cell>
        </row>
        <row r="1282">
          <cell r="E1282" t="str">
            <v>3B</v>
          </cell>
        </row>
        <row r="1283">
          <cell r="E1283" t="str">
            <v>4B</v>
          </cell>
        </row>
        <row r="1284">
          <cell r="E1284" t="str">
            <v>4B</v>
          </cell>
        </row>
        <row r="1285">
          <cell r="E1285" t="str">
            <v>4A</v>
          </cell>
        </row>
        <row r="1286">
          <cell r="E1286" t="str">
            <v>4B</v>
          </cell>
        </row>
        <row r="1287">
          <cell r="E1287" t="str">
            <v>2B</v>
          </cell>
        </row>
        <row r="1288">
          <cell r="E1288" t="str">
            <v>3A</v>
          </cell>
        </row>
        <row r="1289">
          <cell r="E1289" t="str">
            <v>2B</v>
          </cell>
        </row>
        <row r="1290">
          <cell r="E1290" t="str">
            <v>4B</v>
          </cell>
        </row>
        <row r="1291">
          <cell r="E1291" t="str">
            <v>2B</v>
          </cell>
        </row>
        <row r="1292">
          <cell r="E1292" t="str">
            <v>3B</v>
          </cell>
        </row>
        <row r="1293">
          <cell r="E1293" t="str">
            <v>4A</v>
          </cell>
        </row>
        <row r="1294">
          <cell r="E1294" t="str">
            <v>8A</v>
          </cell>
        </row>
        <row r="1295">
          <cell r="E1295" t="str">
            <v>4B</v>
          </cell>
        </row>
        <row r="1296">
          <cell r="E1296" t="str">
            <v>8B</v>
          </cell>
        </row>
        <row r="1297">
          <cell r="E1297" t="str">
            <v>4B</v>
          </cell>
        </row>
        <row r="1298">
          <cell r="E1298" t="str">
            <v>4B</v>
          </cell>
        </row>
        <row r="1299">
          <cell r="E1299" t="str">
            <v>3A</v>
          </cell>
        </row>
        <row r="1300">
          <cell r="E1300" t="str">
            <v>5A</v>
          </cell>
        </row>
        <row r="1301">
          <cell r="E1301" t="str">
            <v>4B</v>
          </cell>
        </row>
        <row r="1302">
          <cell r="E1302" t="str">
            <v>4B</v>
          </cell>
        </row>
        <row r="1303">
          <cell r="E1303" t="str">
            <v>7A</v>
          </cell>
        </row>
        <row r="1304">
          <cell r="E1304" t="str">
            <v>4B</v>
          </cell>
        </row>
        <row r="1305">
          <cell r="E1305" t="str">
            <v>4A</v>
          </cell>
        </row>
        <row r="1306">
          <cell r="E1306" t="str">
            <v>3B</v>
          </cell>
        </row>
        <row r="1307">
          <cell r="E1307" t="str">
            <v>4B</v>
          </cell>
        </row>
        <row r="1308">
          <cell r="E1308" t="str">
            <v>3B</v>
          </cell>
        </row>
        <row r="1309">
          <cell r="E1309" t="str">
            <v>3B</v>
          </cell>
        </row>
        <row r="1310">
          <cell r="E1310" t="str">
            <v>4A</v>
          </cell>
        </row>
        <row r="1311">
          <cell r="E1311" t="str">
            <v>4A</v>
          </cell>
        </row>
        <row r="1312">
          <cell r="E1312" t="str">
            <v>4B</v>
          </cell>
        </row>
        <row r="1313">
          <cell r="E1313" t="str">
            <v>5A</v>
          </cell>
        </row>
        <row r="1314">
          <cell r="E1314" t="str">
            <v>3A</v>
          </cell>
        </row>
        <row r="1315">
          <cell r="E1315" t="str">
            <v>3B</v>
          </cell>
        </row>
        <row r="1316">
          <cell r="E1316" t="str">
            <v>8B</v>
          </cell>
        </row>
        <row r="1317">
          <cell r="E1317" t="str">
            <v>4A</v>
          </cell>
        </row>
        <row r="1318">
          <cell r="E1318" t="str">
            <v>3A</v>
          </cell>
        </row>
        <row r="1319">
          <cell r="E1319" t="str">
            <v>4B</v>
          </cell>
        </row>
        <row r="1320">
          <cell r="E1320" t="str">
            <v>3B</v>
          </cell>
        </row>
        <row r="1321">
          <cell r="E1321" t="str">
            <v>2B</v>
          </cell>
        </row>
        <row r="1322">
          <cell r="E1322" t="str">
            <v>8A</v>
          </cell>
        </row>
        <row r="1323">
          <cell r="E1323" t="str">
            <v>3A</v>
          </cell>
        </row>
        <row r="1324">
          <cell r="E1324" t="str">
            <v>6B</v>
          </cell>
        </row>
        <row r="1325">
          <cell r="E1325" t="str">
            <v>4B</v>
          </cell>
        </row>
        <row r="1326">
          <cell r="E1326" t="str">
            <v>4A</v>
          </cell>
        </row>
        <row r="1327">
          <cell r="E1327" t="str">
            <v>3A</v>
          </cell>
        </row>
        <row r="1328">
          <cell r="E1328" t="str">
            <v>7B</v>
          </cell>
        </row>
        <row r="1329">
          <cell r="E1329" t="str">
            <v>4B</v>
          </cell>
        </row>
        <row r="1330">
          <cell r="E1330" t="str">
            <v>8A</v>
          </cell>
        </row>
        <row r="1331">
          <cell r="E1331" t="str">
            <v>4B</v>
          </cell>
        </row>
        <row r="1332">
          <cell r="E1332" t="str">
            <v>7B</v>
          </cell>
        </row>
        <row r="1333">
          <cell r="E1333" t="str">
            <v>3A</v>
          </cell>
        </row>
        <row r="1334">
          <cell r="E1334" t="str">
            <v>4B</v>
          </cell>
        </row>
        <row r="1335">
          <cell r="E1335" t="str">
            <v>4A</v>
          </cell>
        </row>
        <row r="1336">
          <cell r="E1336" t="str">
            <v>5B</v>
          </cell>
        </row>
        <row r="1337">
          <cell r="E1337" t="str">
            <v>5A</v>
          </cell>
        </row>
        <row r="1338">
          <cell r="E1338" t="str">
            <v>8B</v>
          </cell>
        </row>
        <row r="1339">
          <cell r="E1339" t="str">
            <v>4A</v>
          </cell>
        </row>
        <row r="1340">
          <cell r="E1340" t="str">
            <v>4A</v>
          </cell>
        </row>
        <row r="1341">
          <cell r="E1341" t="str">
            <v>3B</v>
          </cell>
        </row>
        <row r="1342">
          <cell r="E1342" t="str">
            <v>5A</v>
          </cell>
        </row>
        <row r="1343">
          <cell r="E1343" t="str">
            <v>4A</v>
          </cell>
        </row>
        <row r="1344">
          <cell r="E1344" t="str">
            <v>5B</v>
          </cell>
        </row>
        <row r="1345">
          <cell r="E1345" t="str">
            <v>4A</v>
          </cell>
        </row>
        <row r="1346">
          <cell r="E1346" t="str">
            <v>4B</v>
          </cell>
        </row>
        <row r="1347">
          <cell r="E1347" t="str">
            <v>3B</v>
          </cell>
        </row>
        <row r="1348">
          <cell r="E1348" t="str">
            <v>5B</v>
          </cell>
        </row>
        <row r="1349">
          <cell r="E1349" t="str">
            <v>4B</v>
          </cell>
        </row>
        <row r="1350">
          <cell r="E1350" t="str">
            <v>4A</v>
          </cell>
        </row>
        <row r="1351">
          <cell r="E1351" t="str">
            <v>5B</v>
          </cell>
        </row>
        <row r="1352">
          <cell r="E1352" t="str">
            <v>9A</v>
          </cell>
        </row>
        <row r="1353">
          <cell r="E1353" t="str">
            <v>3B</v>
          </cell>
        </row>
        <row r="1354">
          <cell r="E1354" t="str">
            <v>2B</v>
          </cell>
        </row>
        <row r="1355">
          <cell r="E1355" t="str">
            <v>5A</v>
          </cell>
        </row>
        <row r="1356">
          <cell r="E1356" t="str">
            <v>3B</v>
          </cell>
        </row>
        <row r="1357">
          <cell r="E1357" t="str">
            <v>4A</v>
          </cell>
        </row>
        <row r="1358">
          <cell r="E1358" t="str">
            <v>6A</v>
          </cell>
        </row>
        <row r="1359">
          <cell r="E1359" t="str">
            <v>4B</v>
          </cell>
        </row>
        <row r="1360">
          <cell r="E1360" t="str">
            <v>4B</v>
          </cell>
        </row>
        <row r="1361">
          <cell r="E1361" t="str">
            <v>4A</v>
          </cell>
        </row>
        <row r="1362">
          <cell r="E1362" t="str">
            <v>5B</v>
          </cell>
        </row>
        <row r="1363">
          <cell r="E1363" t="str">
            <v>3A</v>
          </cell>
        </row>
        <row r="1364">
          <cell r="E1364" t="str">
            <v>3B</v>
          </cell>
        </row>
        <row r="1365">
          <cell r="E1365" t="str">
            <v>6A</v>
          </cell>
        </row>
        <row r="1366">
          <cell r="E1366" t="str">
            <v>2B</v>
          </cell>
        </row>
        <row r="1367">
          <cell r="E1367" t="str">
            <v>4A</v>
          </cell>
        </row>
        <row r="1368">
          <cell r="E1368" t="str">
            <v>4A</v>
          </cell>
        </row>
        <row r="1369">
          <cell r="E1369" t="str">
            <v>3B</v>
          </cell>
        </row>
        <row r="1370">
          <cell r="E1370" t="str">
            <v>3B</v>
          </cell>
        </row>
        <row r="1371">
          <cell r="E1371" t="str">
            <v>4B</v>
          </cell>
        </row>
        <row r="1372">
          <cell r="E1372" t="str">
            <v>3B</v>
          </cell>
        </row>
        <row r="1373">
          <cell r="E1373" t="str">
            <v>5A</v>
          </cell>
        </row>
        <row r="1374">
          <cell r="E1374" t="str">
            <v>2B</v>
          </cell>
        </row>
        <row r="1375">
          <cell r="E1375" t="str">
            <v>3B</v>
          </cell>
        </row>
        <row r="1376">
          <cell r="E1376" t="str">
            <v>5A</v>
          </cell>
        </row>
        <row r="1377">
          <cell r="E1377" t="str">
            <v>4B</v>
          </cell>
        </row>
        <row r="1378">
          <cell r="E1378" t="str">
            <v>4B</v>
          </cell>
        </row>
        <row r="1379">
          <cell r="E1379" t="str">
            <v>4B</v>
          </cell>
        </row>
        <row r="1380">
          <cell r="E1380" t="str">
            <v>5B</v>
          </cell>
        </row>
        <row r="1381">
          <cell r="E1381" t="str">
            <v>3B</v>
          </cell>
        </row>
        <row r="1382">
          <cell r="E1382" t="str">
            <v>3A</v>
          </cell>
        </row>
        <row r="1383">
          <cell r="E1383" t="str">
            <v>4A</v>
          </cell>
        </row>
        <row r="1384">
          <cell r="E1384" t="str">
            <v>5B</v>
          </cell>
        </row>
        <row r="1385">
          <cell r="E1385" t="str">
            <v>6A</v>
          </cell>
        </row>
        <row r="1386">
          <cell r="E1386" t="str">
            <v>6A</v>
          </cell>
        </row>
        <row r="1387">
          <cell r="E1387" t="str">
            <v>3B</v>
          </cell>
        </row>
        <row r="1388">
          <cell r="E1388" t="str">
            <v>7A</v>
          </cell>
        </row>
        <row r="1389">
          <cell r="E1389" t="str">
            <v>2A</v>
          </cell>
        </row>
        <row r="1390">
          <cell r="E1390" t="str">
            <v>3A</v>
          </cell>
        </row>
        <row r="1391">
          <cell r="E1391" t="str">
            <v>6A</v>
          </cell>
        </row>
        <row r="1392">
          <cell r="E1392" t="str">
            <v>5B</v>
          </cell>
        </row>
        <row r="1393">
          <cell r="E1393" t="str">
            <v>7A</v>
          </cell>
        </row>
        <row r="1394">
          <cell r="E1394" t="str">
            <v>4A</v>
          </cell>
        </row>
        <row r="1395">
          <cell r="E1395" t="str">
            <v>4B</v>
          </cell>
        </row>
        <row r="1396">
          <cell r="E1396" t="str">
            <v>4B</v>
          </cell>
        </row>
        <row r="1397">
          <cell r="E1397" t="str">
            <v>5B</v>
          </cell>
        </row>
        <row r="1398">
          <cell r="E1398" t="str">
            <v>4B</v>
          </cell>
        </row>
        <row r="1399">
          <cell r="E1399" t="str">
            <v>4B</v>
          </cell>
        </row>
        <row r="1400">
          <cell r="E1400" t="str">
            <v>4A</v>
          </cell>
        </row>
        <row r="1401">
          <cell r="E1401" t="str">
            <v>3A</v>
          </cell>
        </row>
        <row r="1402">
          <cell r="E1402" t="str">
            <v>4A</v>
          </cell>
        </row>
        <row r="1403">
          <cell r="E1403" t="str">
            <v>2B</v>
          </cell>
        </row>
        <row r="1404">
          <cell r="E1404" t="str">
            <v>8A</v>
          </cell>
        </row>
        <row r="1405">
          <cell r="E1405" t="str">
            <v>4B</v>
          </cell>
        </row>
        <row r="1406">
          <cell r="E1406" t="str">
            <v>6A</v>
          </cell>
        </row>
        <row r="1407">
          <cell r="E1407" t="str">
            <v>4B</v>
          </cell>
        </row>
        <row r="1408">
          <cell r="E1408" t="str">
            <v>7B</v>
          </cell>
        </row>
        <row r="1409">
          <cell r="E1409" t="str">
            <v>4A</v>
          </cell>
        </row>
        <row r="1410">
          <cell r="E1410" t="str">
            <v>3A</v>
          </cell>
        </row>
        <row r="1411">
          <cell r="E1411" t="str">
            <v>2A</v>
          </cell>
        </row>
        <row r="1412">
          <cell r="E1412" t="str">
            <v>3A</v>
          </cell>
        </row>
        <row r="1413">
          <cell r="E1413" t="str">
            <v>3B</v>
          </cell>
        </row>
        <row r="1414">
          <cell r="E1414" t="str">
            <v>4B</v>
          </cell>
        </row>
        <row r="1415">
          <cell r="E1415" t="str">
            <v>6B</v>
          </cell>
        </row>
        <row r="1416">
          <cell r="E1416" t="str">
            <v>4B</v>
          </cell>
        </row>
        <row r="1417">
          <cell r="E1417" t="str">
            <v>6B</v>
          </cell>
        </row>
        <row r="1418">
          <cell r="E1418" t="str">
            <v>3B</v>
          </cell>
        </row>
        <row r="1419">
          <cell r="E1419" t="str">
            <v>4A</v>
          </cell>
        </row>
        <row r="1420">
          <cell r="E1420" t="str">
            <v>2B</v>
          </cell>
        </row>
        <row r="1421">
          <cell r="E1421" t="str">
            <v>4B</v>
          </cell>
        </row>
        <row r="1422">
          <cell r="E1422" t="str">
            <v>4A</v>
          </cell>
        </row>
        <row r="1423">
          <cell r="E1423" t="str">
            <v>2A</v>
          </cell>
        </row>
        <row r="1424">
          <cell r="E1424" t="str">
            <v>5A</v>
          </cell>
        </row>
        <row r="1425">
          <cell r="E1425" t="str">
            <v>2B</v>
          </cell>
        </row>
        <row r="1426">
          <cell r="E1426" t="str">
            <v>2B</v>
          </cell>
        </row>
        <row r="1427">
          <cell r="E1427" t="str">
            <v>5A</v>
          </cell>
        </row>
        <row r="1428">
          <cell r="E1428" t="str">
            <v>5A</v>
          </cell>
        </row>
        <row r="1429">
          <cell r="E1429" t="str">
            <v>4B</v>
          </cell>
        </row>
        <row r="1430">
          <cell r="E1430" t="str">
            <v>4B</v>
          </cell>
        </row>
      </sheetData>
      <sheetData sheetId="2">
        <row r="1">
          <cell r="B1">
            <v>11</v>
          </cell>
          <cell r="C1">
            <v>10</v>
          </cell>
          <cell r="D1" t="str">
            <v>9B</v>
          </cell>
          <cell r="E1" t="str">
            <v>9A</v>
          </cell>
          <cell r="F1" t="str">
            <v>8B</v>
          </cell>
          <cell r="G1" t="str">
            <v>8A</v>
          </cell>
          <cell r="H1" t="str">
            <v>7B</v>
          </cell>
          <cell r="I1" t="str">
            <v>7A</v>
          </cell>
          <cell r="J1" t="str">
            <v>6B</v>
          </cell>
          <cell r="K1" t="str">
            <v>6A</v>
          </cell>
          <cell r="L1" t="str">
            <v>5B</v>
          </cell>
          <cell r="M1" t="str">
            <v>5A</v>
          </cell>
          <cell r="N1" t="str">
            <v>4M</v>
          </cell>
          <cell r="O1" t="str">
            <v>4B</v>
          </cell>
          <cell r="P1" t="str">
            <v>4A</v>
          </cell>
          <cell r="Q1" t="str">
            <v>3T</v>
          </cell>
          <cell r="R1" t="str">
            <v>3M</v>
          </cell>
          <cell r="S1" t="str">
            <v>3B</v>
          </cell>
          <cell r="T1" t="str">
            <v>3A</v>
          </cell>
          <cell r="U1" t="str">
            <v>2B</v>
          </cell>
          <cell r="V1" t="str">
            <v>2A</v>
          </cell>
        </row>
        <row r="2">
          <cell r="B2">
            <v>2</v>
          </cell>
          <cell r="C2">
            <v>3</v>
          </cell>
          <cell r="D2">
            <v>4</v>
          </cell>
          <cell r="E2">
            <v>5</v>
          </cell>
          <cell r="F2">
            <v>6</v>
          </cell>
          <cell r="G2">
            <v>7</v>
          </cell>
          <cell r="H2">
            <v>8</v>
          </cell>
          <cell r="I2">
            <v>9</v>
          </cell>
          <cell r="J2">
            <v>10</v>
          </cell>
          <cell r="K2">
            <v>11</v>
          </cell>
          <cell r="L2">
            <v>12</v>
          </cell>
          <cell r="M2">
            <v>13</v>
          </cell>
          <cell r="N2">
            <v>14</v>
          </cell>
          <cell r="O2">
            <v>15</v>
          </cell>
          <cell r="P2">
            <v>16</v>
          </cell>
          <cell r="Q2">
            <v>17</v>
          </cell>
          <cell r="R2">
            <v>18</v>
          </cell>
          <cell r="S2">
            <v>19</v>
          </cell>
          <cell r="T2">
            <v>20</v>
          </cell>
          <cell r="U2">
            <v>21</v>
          </cell>
          <cell r="V2">
            <v>22</v>
          </cell>
        </row>
        <row r="3">
          <cell r="A3" t="str">
            <v>Admin</v>
          </cell>
          <cell r="G3">
            <v>2505729</v>
          </cell>
          <cell r="L3">
            <v>1167899</v>
          </cell>
          <cell r="M3">
            <v>1148994.5</v>
          </cell>
          <cell r="O3">
            <v>584803.33333333337</v>
          </cell>
          <cell r="P3">
            <v>416803</v>
          </cell>
          <cell r="S3">
            <v>336990.565</v>
          </cell>
          <cell r="U3">
            <v>269302.73</v>
          </cell>
          <cell r="V3">
            <v>286194.12800000003</v>
          </cell>
        </row>
        <row r="4">
          <cell r="A4" t="str">
            <v>Battery Production</v>
          </cell>
          <cell r="B4">
            <v>8572698</v>
          </cell>
          <cell r="E4">
            <v>5500008</v>
          </cell>
          <cell r="F4">
            <v>2898791.5</v>
          </cell>
          <cell r="G4">
            <v>2384321.5</v>
          </cell>
          <cell r="H4">
            <v>1912227.25</v>
          </cell>
          <cell r="I4">
            <v>1529210</v>
          </cell>
          <cell r="K4">
            <v>1326659.3636363635</v>
          </cell>
          <cell r="L4">
            <v>1001962.7857142857</v>
          </cell>
          <cell r="M4">
            <v>724636.45454545459</v>
          </cell>
          <cell r="O4">
            <v>545676.9</v>
          </cell>
          <cell r="P4">
            <v>450223.52424242423</v>
          </cell>
          <cell r="Q4">
            <v>293337.11333333334</v>
          </cell>
          <cell r="S4">
            <v>362967.58250000002</v>
          </cell>
          <cell r="T4">
            <v>313202.25</v>
          </cell>
          <cell r="U4">
            <v>296028.90647058812</v>
          </cell>
        </row>
        <row r="5">
          <cell r="A5" t="str">
            <v>Battery R&amp;D</v>
          </cell>
          <cell r="F5">
            <v>3129064</v>
          </cell>
          <cell r="H5">
            <v>2162711</v>
          </cell>
          <cell r="K5">
            <v>1418446.5</v>
          </cell>
          <cell r="L5">
            <v>1149991</v>
          </cell>
          <cell r="M5">
            <v>712671</v>
          </cell>
          <cell r="O5">
            <v>543727</v>
          </cell>
          <cell r="P5">
            <v>482151.5</v>
          </cell>
          <cell r="Q5">
            <v>350006</v>
          </cell>
          <cell r="S5">
            <v>371986.5</v>
          </cell>
          <cell r="T5">
            <v>270126.39333333331</v>
          </cell>
          <cell r="U5">
            <v>264101.07750000001</v>
          </cell>
        </row>
        <row r="6">
          <cell r="A6" t="str">
            <v>Commercial</v>
          </cell>
          <cell r="C6">
            <v>4779025</v>
          </cell>
          <cell r="G6">
            <v>2544502</v>
          </cell>
          <cell r="H6">
            <v>2015324.5</v>
          </cell>
          <cell r="I6">
            <v>1260319</v>
          </cell>
          <cell r="J6">
            <v>1700004</v>
          </cell>
          <cell r="K6">
            <v>1317453.5</v>
          </cell>
          <cell r="L6">
            <v>1301028</v>
          </cell>
          <cell r="M6">
            <v>856413.33333333337</v>
          </cell>
          <cell r="O6">
            <v>734841.2</v>
          </cell>
          <cell r="P6">
            <v>578872.69999999995</v>
          </cell>
          <cell r="S6">
            <v>532954.77777777775</v>
          </cell>
          <cell r="U6">
            <v>284717.27</v>
          </cell>
        </row>
        <row r="7">
          <cell r="A7" t="str">
            <v>Corporate</v>
          </cell>
          <cell r="B7">
            <v>15201369</v>
          </cell>
          <cell r="G7">
            <v>3032300</v>
          </cell>
          <cell r="I7">
            <v>2462987</v>
          </cell>
          <cell r="K7">
            <v>1618669</v>
          </cell>
          <cell r="L7">
            <v>1370008</v>
          </cell>
          <cell r="M7">
            <v>976465</v>
          </cell>
          <cell r="O7">
            <v>699181.66666666663</v>
          </cell>
        </row>
        <row r="8">
          <cell r="A8" t="str">
            <v>Finance</v>
          </cell>
          <cell r="C8">
            <v>5771270</v>
          </cell>
          <cell r="F8">
            <v>2625743.5</v>
          </cell>
          <cell r="G8">
            <v>3062182.8333333335</v>
          </cell>
          <cell r="H8">
            <v>2330547</v>
          </cell>
          <cell r="K8">
            <v>1085795</v>
          </cell>
          <cell r="L8">
            <v>919172.71428571432</v>
          </cell>
          <cell r="M8">
            <v>857898.33333333337</v>
          </cell>
          <cell r="O8">
            <v>603973.03</v>
          </cell>
          <cell r="P8">
            <v>482694.07692307694</v>
          </cell>
          <cell r="S8">
            <v>390926.625</v>
          </cell>
          <cell r="T8">
            <v>345298</v>
          </cell>
          <cell r="V8">
            <v>278766.96499999997</v>
          </cell>
        </row>
        <row r="9">
          <cell r="A9" t="str">
            <v>HEB</v>
          </cell>
          <cell r="B9">
            <v>10011592</v>
          </cell>
          <cell r="C9">
            <v>7706136</v>
          </cell>
          <cell r="D9">
            <v>8000472</v>
          </cell>
          <cell r="F9">
            <v>3589141</v>
          </cell>
          <cell r="G9">
            <v>3602423.25</v>
          </cell>
          <cell r="H9">
            <v>3296344.75</v>
          </cell>
          <cell r="I9">
            <v>2633607.8571428573</v>
          </cell>
          <cell r="J9">
            <v>2021791</v>
          </cell>
          <cell r="K9">
            <v>1614608.25</v>
          </cell>
          <cell r="L9">
            <v>1216988.3</v>
          </cell>
          <cell r="M9">
            <v>1090263.3333333333</v>
          </cell>
          <cell r="N9">
            <v>605627.85714285716</v>
          </cell>
          <cell r="O9">
            <v>876336.59259259258</v>
          </cell>
          <cell r="P9">
            <v>434922.16666666669</v>
          </cell>
          <cell r="S9">
            <v>402766</v>
          </cell>
        </row>
        <row r="10">
          <cell r="A10" t="str">
            <v>HEB Purchase</v>
          </cell>
          <cell r="M10">
            <v>1166612</v>
          </cell>
          <cell r="O10">
            <v>787544.5</v>
          </cell>
          <cell r="P10">
            <v>449991</v>
          </cell>
        </row>
        <row r="11">
          <cell r="A11" t="str">
            <v>HEB Quality</v>
          </cell>
          <cell r="G11">
            <v>3131992</v>
          </cell>
          <cell r="P11">
            <v>404067.5</v>
          </cell>
        </row>
        <row r="12">
          <cell r="A12" t="str">
            <v>HEB R&amp;D</v>
          </cell>
          <cell r="B12">
            <v>9985767</v>
          </cell>
          <cell r="D12">
            <v>5500003</v>
          </cell>
          <cell r="F12">
            <v>4432816</v>
          </cell>
          <cell r="G12">
            <v>2699992</v>
          </cell>
          <cell r="H12">
            <v>1247015</v>
          </cell>
          <cell r="I12">
            <v>1798511</v>
          </cell>
          <cell r="K12">
            <v>1900000</v>
          </cell>
          <cell r="L12">
            <v>1550008</v>
          </cell>
          <cell r="M12">
            <v>839172</v>
          </cell>
          <cell r="O12">
            <v>786026.25</v>
          </cell>
          <cell r="P12">
            <v>647213</v>
          </cell>
          <cell r="Q12">
            <v>350006</v>
          </cell>
          <cell r="S12">
            <v>430876.66666666669</v>
          </cell>
          <cell r="T12">
            <v>256458.46</v>
          </cell>
        </row>
        <row r="13">
          <cell r="A13" t="str">
            <v>HED Production</v>
          </cell>
          <cell r="F13">
            <v>4200000</v>
          </cell>
          <cell r="G13">
            <v>3050007</v>
          </cell>
          <cell r="H13">
            <v>2348453</v>
          </cell>
          <cell r="K13">
            <v>1491635.5</v>
          </cell>
          <cell r="L13">
            <v>1316412.8</v>
          </cell>
          <cell r="M13">
            <v>1029982.75</v>
          </cell>
          <cell r="O13">
            <v>739402.5</v>
          </cell>
          <cell r="P13">
            <v>553812.75</v>
          </cell>
          <cell r="Q13">
            <v>350006</v>
          </cell>
          <cell r="S13">
            <v>367306.41444444447</v>
          </cell>
          <cell r="T13">
            <v>274451.60125000001</v>
          </cell>
          <cell r="U13">
            <v>268082.1866666667</v>
          </cell>
        </row>
        <row r="14">
          <cell r="A14" t="str">
            <v>HR</v>
          </cell>
          <cell r="B14">
            <v>9698007</v>
          </cell>
          <cell r="E14">
            <v>5599884</v>
          </cell>
          <cell r="G14">
            <v>2878540.4</v>
          </cell>
          <cell r="H14">
            <v>2180471.375</v>
          </cell>
          <cell r="K14">
            <v>1476305.4285714286</v>
          </cell>
          <cell r="L14">
            <v>1183054.1666666667</v>
          </cell>
          <cell r="M14">
            <v>761198.33333333337</v>
          </cell>
          <cell r="O14">
            <v>632628.19999999995</v>
          </cell>
          <cell r="P14">
            <v>450096.48142857145</v>
          </cell>
          <cell r="R14">
            <v>401581.66666666669</v>
          </cell>
          <cell r="S14">
            <v>316818.21833333332</v>
          </cell>
          <cell r="T14">
            <v>248476.56625</v>
          </cell>
          <cell r="U14">
            <v>227778.54</v>
          </cell>
        </row>
        <row r="15">
          <cell r="A15" t="str">
            <v>International Business</v>
          </cell>
          <cell r="C15">
            <v>6967128</v>
          </cell>
          <cell r="F15">
            <v>3455413</v>
          </cell>
          <cell r="G15">
            <v>4694085</v>
          </cell>
          <cell r="H15">
            <v>2695280</v>
          </cell>
          <cell r="I15">
            <v>1618482.5</v>
          </cell>
          <cell r="K15">
            <v>1435462.25</v>
          </cell>
          <cell r="L15">
            <v>948080</v>
          </cell>
          <cell r="M15">
            <v>815625</v>
          </cell>
          <cell r="O15">
            <v>626161</v>
          </cell>
          <cell r="P15">
            <v>591211.5</v>
          </cell>
          <cell r="S15">
            <v>618816</v>
          </cell>
        </row>
        <row r="16">
          <cell r="A16" t="str">
            <v>Inverter Production</v>
          </cell>
          <cell r="F16">
            <v>2828071</v>
          </cell>
          <cell r="H16">
            <v>2357803</v>
          </cell>
          <cell r="I16">
            <v>1881793.5</v>
          </cell>
          <cell r="K16">
            <v>1526956</v>
          </cell>
          <cell r="L16">
            <v>914764.33333333337</v>
          </cell>
          <cell r="M16">
            <v>751973.66666666663</v>
          </cell>
          <cell r="O16">
            <v>640507.14285714284</v>
          </cell>
          <cell r="P16">
            <v>527218.35714285716</v>
          </cell>
          <cell r="S16">
            <v>410930.7</v>
          </cell>
          <cell r="T16">
            <v>313892.16769230773</v>
          </cell>
          <cell r="U16">
            <v>349645.34296296298</v>
          </cell>
          <cell r="V16">
            <v>273521.75599999999</v>
          </cell>
        </row>
        <row r="17">
          <cell r="A17" t="str">
            <v>IT</v>
          </cell>
          <cell r="C17">
            <v>6781144</v>
          </cell>
          <cell r="H17">
            <v>1772067</v>
          </cell>
          <cell r="K17">
            <v>1831885</v>
          </cell>
          <cell r="L17">
            <v>1279363</v>
          </cell>
          <cell r="M17">
            <v>1049189.6666666667</v>
          </cell>
          <cell r="O17">
            <v>738737</v>
          </cell>
          <cell r="P17">
            <v>588265.22222222225</v>
          </cell>
          <cell r="S17">
            <v>300000</v>
          </cell>
        </row>
        <row r="18">
          <cell r="A18" t="str">
            <v>Legal</v>
          </cell>
          <cell r="F18">
            <v>4967361</v>
          </cell>
          <cell r="L18">
            <v>1125293</v>
          </cell>
          <cell r="M18">
            <v>884235</v>
          </cell>
          <cell r="S18">
            <v>400000</v>
          </cell>
        </row>
        <row r="19">
          <cell r="A19" t="str">
            <v>Marketing</v>
          </cell>
          <cell r="B19">
            <v>11903273</v>
          </cell>
          <cell r="E19">
            <v>5884869</v>
          </cell>
          <cell r="F19">
            <v>3962779</v>
          </cell>
          <cell r="G19">
            <v>2926963.3333333335</v>
          </cell>
          <cell r="I19">
            <v>1836180.3333333333</v>
          </cell>
          <cell r="J19">
            <v>1719557.8</v>
          </cell>
          <cell r="K19">
            <v>1633370</v>
          </cell>
          <cell r="L19">
            <v>1091363</v>
          </cell>
          <cell r="M19">
            <v>659373.19999999995</v>
          </cell>
          <cell r="O19">
            <v>562354.57142857148</v>
          </cell>
          <cell r="P19">
            <v>456741.77777777775</v>
          </cell>
          <cell r="S19">
            <v>384091.72727272729</v>
          </cell>
        </row>
        <row r="20">
          <cell r="A20" t="str">
            <v>PSB Purchase</v>
          </cell>
          <cell r="E20">
            <v>5500003</v>
          </cell>
          <cell r="F20">
            <v>4569659</v>
          </cell>
          <cell r="H20">
            <v>1929780.3333333333</v>
          </cell>
          <cell r="I20">
            <v>2207078</v>
          </cell>
          <cell r="M20">
            <v>930007</v>
          </cell>
          <cell r="U20">
            <v>358344</v>
          </cell>
          <cell r="V20">
            <v>280413.01</v>
          </cell>
        </row>
        <row r="21">
          <cell r="A21" t="str">
            <v>PSB Quality</v>
          </cell>
          <cell r="F21">
            <v>4000002</v>
          </cell>
          <cell r="M21">
            <v>1073232</v>
          </cell>
          <cell r="P21">
            <v>522012</v>
          </cell>
        </row>
        <row r="22">
          <cell r="A22" t="str">
            <v>PSB R&amp;D</v>
          </cell>
          <cell r="B22">
            <v>9903550</v>
          </cell>
          <cell r="D22">
            <v>4800012</v>
          </cell>
          <cell r="E22">
            <v>5913602.5</v>
          </cell>
          <cell r="G22">
            <v>2259254</v>
          </cell>
          <cell r="H22">
            <v>2111098</v>
          </cell>
          <cell r="I22">
            <v>2402874</v>
          </cell>
          <cell r="K22">
            <v>2013776</v>
          </cell>
          <cell r="L22">
            <v>1021496</v>
          </cell>
          <cell r="O22">
            <v>767328.28571428568</v>
          </cell>
          <cell r="P22">
            <v>523446.15384615387</v>
          </cell>
          <cell r="S22">
            <v>335658.75538461539</v>
          </cell>
          <cell r="T22">
            <v>311514.70600000001</v>
          </cell>
          <cell r="V22">
            <v>259463.01</v>
          </cell>
        </row>
        <row r="23">
          <cell r="A23" t="str">
            <v>PSB Sales</v>
          </cell>
          <cell r="B23">
            <v>8438505</v>
          </cell>
          <cell r="G23">
            <v>3857835.3333333335</v>
          </cell>
          <cell r="H23">
            <v>2657243.8333333335</v>
          </cell>
          <cell r="I23">
            <v>1940547.1666666667</v>
          </cell>
          <cell r="J23">
            <v>1566343.4444444445</v>
          </cell>
          <cell r="K23">
            <v>1205181.3333333333</v>
          </cell>
          <cell r="L23">
            <v>1206157.8</v>
          </cell>
          <cell r="M23">
            <v>914168.27272727271</v>
          </cell>
          <cell r="O23">
            <v>646384.61659459455</v>
          </cell>
          <cell r="P23">
            <v>480435.66666666669</v>
          </cell>
          <cell r="S23">
            <v>480166.8</v>
          </cell>
        </row>
        <row r="24">
          <cell r="A24" t="str">
            <v>Service</v>
          </cell>
          <cell r="C24">
            <v>6337782</v>
          </cell>
          <cell r="F24">
            <v>4819200</v>
          </cell>
          <cell r="G24">
            <v>2537020</v>
          </cell>
          <cell r="H24">
            <v>1999999</v>
          </cell>
          <cell r="I24">
            <v>2488644.7999999998</v>
          </cell>
          <cell r="J24">
            <v>1425490.6666666667</v>
          </cell>
          <cell r="K24">
            <v>1385981.5</v>
          </cell>
          <cell r="L24">
            <v>775623.38461538462</v>
          </cell>
          <cell r="M24">
            <v>681532.5294117647</v>
          </cell>
          <cell r="O24">
            <v>494548.14782608696</v>
          </cell>
          <cell r="P24">
            <v>436989.60857142857</v>
          </cell>
          <cell r="S24">
            <v>293696.29053571424</v>
          </cell>
          <cell r="T24">
            <v>233902.83957446806</v>
          </cell>
          <cell r="U24">
            <v>224867.92500000002</v>
          </cell>
        </row>
        <row r="25">
          <cell r="A25" t="str">
            <v>Supply Chain &amp; Logistics</v>
          </cell>
          <cell r="F25">
            <v>4710090</v>
          </cell>
          <cell r="H25">
            <v>2008595</v>
          </cell>
          <cell r="I25">
            <v>1071961</v>
          </cell>
          <cell r="K25">
            <v>1084596</v>
          </cell>
          <cell r="L25">
            <v>1029998.5</v>
          </cell>
          <cell r="M25">
            <v>871080.16666666663</v>
          </cell>
          <cell r="O25">
            <v>673247.22222222225</v>
          </cell>
          <cell r="P25">
            <v>546974.22222222225</v>
          </cell>
          <cell r="S25">
            <v>462384.8</v>
          </cell>
          <cell r="U25">
            <v>346905</v>
          </cell>
        </row>
        <row r="26">
          <cell r="A26" t="str">
            <v>Virtual Factory</v>
          </cell>
          <cell r="B26">
            <v>11532457</v>
          </cell>
          <cell r="F26">
            <v>2752971</v>
          </cell>
          <cell r="G26">
            <v>1775587</v>
          </cell>
          <cell r="H26">
            <v>2800014</v>
          </cell>
          <cell r="K26">
            <v>1422312</v>
          </cell>
          <cell r="L26">
            <v>815621</v>
          </cell>
          <cell r="M26">
            <v>892185</v>
          </cell>
          <cell r="O26">
            <v>578290</v>
          </cell>
          <cell r="P26">
            <v>561954.5</v>
          </cell>
          <cell r="S26">
            <v>421700</v>
          </cell>
          <cell r="U26">
            <v>267298.87</v>
          </cell>
        </row>
      </sheetData>
      <sheetData sheetId="3"/>
      <sheetData sheetId="4"/>
      <sheetData sheetId="5"/>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3"/>
  <sheetViews>
    <sheetView topLeftCell="A9" workbookViewId="0">
      <selection activeCell="A22" sqref="A22"/>
    </sheetView>
  </sheetViews>
  <sheetFormatPr defaultRowHeight="14.5"/>
  <cols>
    <col min="1" max="1" width="150.7265625" customWidth="1"/>
  </cols>
  <sheetData>
    <row r="1" spans="1:1">
      <c r="A1" t="s">
        <v>0</v>
      </c>
    </row>
    <row r="2" spans="1:1">
      <c r="A2" s="101" t="s">
        <v>1</v>
      </c>
    </row>
    <row r="3" spans="1:1">
      <c r="A3" t="s">
        <v>2</v>
      </c>
    </row>
    <row r="4" spans="1:1">
      <c r="A4" t="s">
        <v>3</v>
      </c>
    </row>
    <row r="5" spans="1:1">
      <c r="A5" t="s">
        <v>4</v>
      </c>
    </row>
    <row r="6" spans="1:1">
      <c r="A6" t="s">
        <v>5</v>
      </c>
    </row>
    <row r="7" spans="1:1">
      <c r="A7" t="s">
        <v>6</v>
      </c>
    </row>
    <row r="8" spans="1:1">
      <c r="A8" t="s">
        <v>7</v>
      </c>
    </row>
    <row r="9" spans="1:1">
      <c r="A9" t="s">
        <v>8</v>
      </c>
    </row>
    <row r="11" spans="1:1">
      <c r="A11" s="101" t="s">
        <v>9</v>
      </c>
    </row>
    <row r="12" spans="1:1">
      <c r="A12" s="101" t="s">
        <v>10</v>
      </c>
    </row>
    <row r="13" spans="1:1">
      <c r="A13" s="101" t="s">
        <v>11</v>
      </c>
    </row>
    <row r="14" spans="1:1">
      <c r="A14" s="101" t="s">
        <v>12</v>
      </c>
    </row>
    <row r="15" spans="1:1">
      <c r="A15" s="101" t="s">
        <v>13</v>
      </c>
    </row>
    <row r="18" spans="1:1">
      <c r="A18" s="101" t="s">
        <v>14</v>
      </c>
    </row>
    <row r="19" spans="1:1">
      <c r="A19" s="101" t="s">
        <v>935</v>
      </c>
    </row>
    <row r="20" spans="1:1" ht="27.5" customHeight="1">
      <c r="A20" s="102" t="s">
        <v>933</v>
      </c>
    </row>
    <row r="21" spans="1:1">
      <c r="A21" s="101" t="s">
        <v>936</v>
      </c>
    </row>
    <row r="22" spans="1:1">
      <c r="A22" s="101" t="s">
        <v>934</v>
      </c>
    </row>
    <row r="23" spans="1:1">
      <c r="A23" s="101" t="s">
        <v>13</v>
      </c>
    </row>
  </sheetData>
  <pageMargins left="0.7" right="0.7" top="0.75" bottom="0.75" header="0.3" footer="0.3"/>
  <pageSetup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1432"/>
  <sheetViews>
    <sheetView tabSelected="1" topLeftCell="L4" workbookViewId="0">
      <selection activeCell="G13" sqref="G13"/>
    </sheetView>
  </sheetViews>
  <sheetFormatPr defaultRowHeight="14.5"/>
  <cols>
    <col min="1" max="1" width="10.26953125" hidden="1" customWidth="1"/>
    <col min="2" max="2" width="15.54296875" bestFit="1" customWidth="1"/>
    <col min="3" max="3" width="30.7265625" customWidth="1"/>
    <col min="4" max="4" width="36.7265625" customWidth="1"/>
    <col min="5" max="5" width="10.26953125" style="1" customWidth="1"/>
    <col min="6" max="6" width="22" customWidth="1"/>
    <col min="7" max="7" width="17.1796875" customWidth="1"/>
    <col min="8" max="8" width="13.26953125" hidden="1" customWidth="1"/>
    <col min="9" max="9" width="10.26953125" hidden="1" customWidth="1"/>
    <col min="10" max="10" width="13.1796875" hidden="1" customWidth="1"/>
    <col min="11" max="13" width="16.7265625" customWidth="1"/>
    <col min="14" max="14" width="19.81640625" customWidth="1"/>
    <col min="15" max="15" width="17.26953125" style="1" hidden="1" customWidth="1"/>
    <col min="16" max="16" width="31" style="1" hidden="1" customWidth="1"/>
    <col min="17" max="17" width="17.1796875" style="1" hidden="1" customWidth="1"/>
    <col min="18" max="18" width="21.54296875" customWidth="1"/>
    <col min="19" max="19" width="27.26953125" customWidth="1"/>
    <col min="20" max="20" width="11.7265625" customWidth="1"/>
    <col min="21" max="21" width="5.26953125" customWidth="1"/>
    <col min="22" max="22" width="14.54296875" customWidth="1"/>
    <col min="23" max="23" width="8.81640625" customWidth="1"/>
    <col min="24" max="24" width="20.26953125" customWidth="1"/>
    <col min="25" max="25" width="17.26953125" customWidth="1"/>
    <col min="26" max="26" width="12.81640625" customWidth="1"/>
    <col min="27" max="27" width="16.7265625" customWidth="1"/>
    <col min="28" max="28" width="10.453125" customWidth="1"/>
    <col min="29" max="29" width="11.54296875" customWidth="1"/>
    <col min="30" max="30" width="16" customWidth="1"/>
    <col min="31" max="31" width="15.453125" customWidth="1"/>
    <col min="32" max="32" width="11.26953125" customWidth="1"/>
    <col min="33" max="33" width="12.26953125" customWidth="1"/>
    <col min="34" max="34" width="19.81640625" customWidth="1"/>
    <col min="35" max="37" width="19.7265625" customWidth="1"/>
    <col min="38" max="38" width="11" customWidth="1"/>
    <col min="39" max="39" width="18.453125" style="1" bestFit="1" customWidth="1"/>
    <col min="40" max="40" width="23.1796875" style="1" bestFit="1" customWidth="1"/>
    <col min="41" max="41" width="23.1796875" bestFit="1" customWidth="1"/>
    <col min="42" max="42" width="23.1796875" customWidth="1"/>
    <col min="43" max="43" width="13.453125" bestFit="1" customWidth="1"/>
    <col min="44" max="45" width="16.1796875" bestFit="1" customWidth="1"/>
    <col min="46" max="46" width="16.1796875" customWidth="1"/>
    <col min="47" max="47" width="13.54296875" bestFit="1" customWidth="1"/>
    <col min="48" max="48" width="8.7265625" customWidth="1"/>
    <col min="250" max="250" width="0" hidden="1" customWidth="1"/>
    <col min="251" max="251" width="15.54296875" bestFit="1" customWidth="1"/>
    <col min="252" max="252" width="30.7265625" customWidth="1"/>
    <col min="253" max="253" width="36.7265625" customWidth="1"/>
    <col min="254" max="254" width="10.26953125" customWidth="1"/>
    <col min="255" max="255" width="22" customWidth="1"/>
    <col min="256" max="256" width="17.1796875" customWidth="1"/>
    <col min="257" max="259" width="0" hidden="1" customWidth="1"/>
    <col min="260" max="262" width="16.7265625" customWidth="1"/>
    <col min="263" max="263" width="19.81640625" customWidth="1"/>
    <col min="264" max="266" width="0" hidden="1" customWidth="1"/>
    <col min="267" max="267" width="21.54296875" customWidth="1"/>
    <col min="268" max="268" width="27.26953125" customWidth="1"/>
    <col min="269" max="281" width="0" hidden="1" customWidth="1"/>
    <col min="282" max="282" width="11.54296875" customWidth="1"/>
    <col min="283" max="283" width="16" customWidth="1"/>
    <col min="284" max="284" width="15.453125" customWidth="1"/>
    <col min="285" max="285" width="11.26953125" customWidth="1"/>
    <col min="286" max="286" width="12.26953125" customWidth="1"/>
    <col min="287" max="287" width="19.81640625" customWidth="1"/>
    <col min="288" max="290" width="19.7265625" customWidth="1"/>
    <col min="291" max="291" width="11" customWidth="1"/>
    <col min="292" max="292" width="18.453125" bestFit="1" customWidth="1"/>
    <col min="293" max="294" width="23.1796875" bestFit="1" customWidth="1"/>
    <col min="295" max="295" width="23.1796875" customWidth="1"/>
    <col min="296" max="296" width="18.26953125" bestFit="1" customWidth="1"/>
    <col min="297" max="297" width="13.453125" bestFit="1" customWidth="1"/>
    <col min="298" max="299" width="16.1796875" bestFit="1" customWidth="1"/>
    <col min="300" max="300" width="16.1796875" customWidth="1"/>
    <col min="301" max="301" width="13.54296875" bestFit="1" customWidth="1"/>
    <col min="302" max="302" width="15.26953125" bestFit="1" customWidth="1"/>
    <col min="303" max="303" width="18.26953125" bestFit="1" customWidth="1"/>
    <col min="304" max="304" width="0" hidden="1" customWidth="1"/>
    <col min="506" max="506" width="0" hidden="1" customWidth="1"/>
    <col min="507" max="507" width="15.54296875" bestFit="1" customWidth="1"/>
    <col min="508" max="508" width="30.7265625" customWidth="1"/>
    <col min="509" max="509" width="36.7265625" customWidth="1"/>
    <col min="510" max="510" width="10.26953125" customWidth="1"/>
    <col min="511" max="511" width="22" customWidth="1"/>
    <col min="512" max="512" width="17.1796875" customWidth="1"/>
    <col min="513" max="515" width="0" hidden="1" customWidth="1"/>
    <col min="516" max="518" width="16.7265625" customWidth="1"/>
    <col min="519" max="519" width="19.81640625" customWidth="1"/>
    <col min="520" max="522" width="0" hidden="1" customWidth="1"/>
    <col min="523" max="523" width="21.54296875" customWidth="1"/>
    <col min="524" max="524" width="27.26953125" customWidth="1"/>
    <col min="525" max="537" width="0" hidden="1" customWidth="1"/>
    <col min="538" max="538" width="11.54296875" customWidth="1"/>
    <col min="539" max="539" width="16" customWidth="1"/>
    <col min="540" max="540" width="15.453125" customWidth="1"/>
    <col min="541" max="541" width="11.26953125" customWidth="1"/>
    <col min="542" max="542" width="12.26953125" customWidth="1"/>
    <col min="543" max="543" width="19.81640625" customWidth="1"/>
    <col min="544" max="546" width="19.7265625" customWidth="1"/>
    <col min="547" max="547" width="11" customWidth="1"/>
    <col min="548" max="548" width="18.453125" bestFit="1" customWidth="1"/>
    <col min="549" max="550" width="23.1796875" bestFit="1" customWidth="1"/>
    <col min="551" max="551" width="23.1796875" customWidth="1"/>
    <col min="552" max="552" width="18.26953125" bestFit="1" customWidth="1"/>
    <col min="553" max="553" width="13.453125" bestFit="1" customWidth="1"/>
    <col min="554" max="555" width="16.1796875" bestFit="1" customWidth="1"/>
    <col min="556" max="556" width="16.1796875" customWidth="1"/>
    <col min="557" max="557" width="13.54296875" bestFit="1" customWidth="1"/>
    <col min="558" max="558" width="15.26953125" bestFit="1" customWidth="1"/>
    <col min="559" max="559" width="18.26953125" bestFit="1" customWidth="1"/>
    <col min="560" max="560" width="0" hidden="1" customWidth="1"/>
    <col min="762" max="762" width="0" hidden="1" customWidth="1"/>
    <col min="763" max="763" width="15.54296875" bestFit="1" customWidth="1"/>
    <col min="764" max="764" width="30.7265625" customWidth="1"/>
    <col min="765" max="765" width="36.7265625" customWidth="1"/>
    <col min="766" max="766" width="10.26953125" customWidth="1"/>
    <col min="767" max="767" width="22" customWidth="1"/>
    <col min="768" max="768" width="17.1796875" customWidth="1"/>
    <col min="769" max="771" width="0" hidden="1" customWidth="1"/>
    <col min="772" max="774" width="16.7265625" customWidth="1"/>
    <col min="775" max="775" width="19.81640625" customWidth="1"/>
    <col min="776" max="778" width="0" hidden="1" customWidth="1"/>
    <col min="779" max="779" width="21.54296875" customWidth="1"/>
    <col min="780" max="780" width="27.26953125" customWidth="1"/>
    <col min="781" max="793" width="0" hidden="1" customWidth="1"/>
    <col min="794" max="794" width="11.54296875" customWidth="1"/>
    <col min="795" max="795" width="16" customWidth="1"/>
    <col min="796" max="796" width="15.453125" customWidth="1"/>
    <col min="797" max="797" width="11.26953125" customWidth="1"/>
    <col min="798" max="798" width="12.26953125" customWidth="1"/>
    <col min="799" max="799" width="19.81640625" customWidth="1"/>
    <col min="800" max="802" width="19.7265625" customWidth="1"/>
    <col min="803" max="803" width="11" customWidth="1"/>
    <col min="804" max="804" width="18.453125" bestFit="1" customWidth="1"/>
    <col min="805" max="806" width="23.1796875" bestFit="1" customWidth="1"/>
    <col min="807" max="807" width="23.1796875" customWidth="1"/>
    <col min="808" max="808" width="18.26953125" bestFit="1" customWidth="1"/>
    <col min="809" max="809" width="13.453125" bestFit="1" customWidth="1"/>
    <col min="810" max="811" width="16.1796875" bestFit="1" customWidth="1"/>
    <col min="812" max="812" width="16.1796875" customWidth="1"/>
    <col min="813" max="813" width="13.54296875" bestFit="1" customWidth="1"/>
    <col min="814" max="814" width="15.26953125" bestFit="1" customWidth="1"/>
    <col min="815" max="815" width="18.26953125" bestFit="1" customWidth="1"/>
    <col min="816" max="816" width="0" hidden="1" customWidth="1"/>
    <col min="1018" max="1018" width="0" hidden="1" customWidth="1"/>
    <col min="1019" max="1019" width="15.54296875" bestFit="1" customWidth="1"/>
    <col min="1020" max="1020" width="30.7265625" customWidth="1"/>
    <col min="1021" max="1021" width="36.7265625" customWidth="1"/>
    <col min="1022" max="1022" width="10.26953125" customWidth="1"/>
    <col min="1023" max="1023" width="22" customWidth="1"/>
    <col min="1024" max="1024" width="17.1796875" customWidth="1"/>
    <col min="1025" max="1027" width="0" hidden="1" customWidth="1"/>
    <col min="1028" max="1030" width="16.7265625" customWidth="1"/>
    <col min="1031" max="1031" width="19.81640625" customWidth="1"/>
    <col min="1032" max="1034" width="0" hidden="1" customWidth="1"/>
    <col min="1035" max="1035" width="21.54296875" customWidth="1"/>
    <col min="1036" max="1036" width="27.26953125" customWidth="1"/>
    <col min="1037" max="1049" width="0" hidden="1" customWidth="1"/>
    <col min="1050" max="1050" width="11.54296875" customWidth="1"/>
    <col min="1051" max="1051" width="16" customWidth="1"/>
    <col min="1052" max="1052" width="15.453125" customWidth="1"/>
    <col min="1053" max="1053" width="11.26953125" customWidth="1"/>
    <col min="1054" max="1054" width="12.26953125" customWidth="1"/>
    <col min="1055" max="1055" width="19.81640625" customWidth="1"/>
    <col min="1056" max="1058" width="19.7265625" customWidth="1"/>
    <col min="1059" max="1059" width="11" customWidth="1"/>
    <col min="1060" max="1060" width="18.453125" bestFit="1" customWidth="1"/>
    <col min="1061" max="1062" width="23.1796875" bestFit="1" customWidth="1"/>
    <col min="1063" max="1063" width="23.1796875" customWidth="1"/>
    <col min="1064" max="1064" width="18.26953125" bestFit="1" customWidth="1"/>
    <col min="1065" max="1065" width="13.453125" bestFit="1" customWidth="1"/>
    <col min="1066" max="1067" width="16.1796875" bestFit="1" customWidth="1"/>
    <col min="1068" max="1068" width="16.1796875" customWidth="1"/>
    <col min="1069" max="1069" width="13.54296875" bestFit="1" customWidth="1"/>
    <col min="1070" max="1070" width="15.26953125" bestFit="1" customWidth="1"/>
    <col min="1071" max="1071" width="18.26953125" bestFit="1" customWidth="1"/>
    <col min="1072" max="1072" width="0" hidden="1" customWidth="1"/>
    <col min="1274" max="1274" width="0" hidden="1" customWidth="1"/>
    <col min="1275" max="1275" width="15.54296875" bestFit="1" customWidth="1"/>
    <col min="1276" max="1276" width="30.7265625" customWidth="1"/>
    <col min="1277" max="1277" width="36.7265625" customWidth="1"/>
    <col min="1278" max="1278" width="10.26953125" customWidth="1"/>
    <col min="1279" max="1279" width="22" customWidth="1"/>
    <col min="1280" max="1280" width="17.1796875" customWidth="1"/>
    <col min="1281" max="1283" width="0" hidden="1" customWidth="1"/>
    <col min="1284" max="1286" width="16.7265625" customWidth="1"/>
    <col min="1287" max="1287" width="19.81640625" customWidth="1"/>
    <col min="1288" max="1290" width="0" hidden="1" customWidth="1"/>
    <col min="1291" max="1291" width="21.54296875" customWidth="1"/>
    <col min="1292" max="1292" width="27.26953125" customWidth="1"/>
    <col min="1293" max="1305" width="0" hidden="1" customWidth="1"/>
    <col min="1306" max="1306" width="11.54296875" customWidth="1"/>
    <col min="1307" max="1307" width="16" customWidth="1"/>
    <col min="1308" max="1308" width="15.453125" customWidth="1"/>
    <col min="1309" max="1309" width="11.26953125" customWidth="1"/>
    <col min="1310" max="1310" width="12.26953125" customWidth="1"/>
    <col min="1311" max="1311" width="19.81640625" customWidth="1"/>
    <col min="1312" max="1314" width="19.7265625" customWidth="1"/>
    <col min="1315" max="1315" width="11" customWidth="1"/>
    <col min="1316" max="1316" width="18.453125" bestFit="1" customWidth="1"/>
    <col min="1317" max="1318" width="23.1796875" bestFit="1" customWidth="1"/>
    <col min="1319" max="1319" width="23.1796875" customWidth="1"/>
    <col min="1320" max="1320" width="18.26953125" bestFit="1" customWidth="1"/>
    <col min="1321" max="1321" width="13.453125" bestFit="1" customWidth="1"/>
    <col min="1322" max="1323" width="16.1796875" bestFit="1" customWidth="1"/>
    <col min="1324" max="1324" width="16.1796875" customWidth="1"/>
    <col min="1325" max="1325" width="13.54296875" bestFit="1" customWidth="1"/>
    <col min="1326" max="1326" width="15.26953125" bestFit="1" customWidth="1"/>
    <col min="1327" max="1327" width="18.26953125" bestFit="1" customWidth="1"/>
    <col min="1328" max="1328" width="0" hidden="1" customWidth="1"/>
    <col min="1530" max="1530" width="0" hidden="1" customWidth="1"/>
    <col min="1531" max="1531" width="15.54296875" bestFit="1" customWidth="1"/>
    <col min="1532" max="1532" width="30.7265625" customWidth="1"/>
    <col min="1533" max="1533" width="36.7265625" customWidth="1"/>
    <col min="1534" max="1534" width="10.26953125" customWidth="1"/>
    <col min="1535" max="1535" width="22" customWidth="1"/>
    <col min="1536" max="1536" width="17.1796875" customWidth="1"/>
    <col min="1537" max="1539" width="0" hidden="1" customWidth="1"/>
    <col min="1540" max="1542" width="16.7265625" customWidth="1"/>
    <col min="1543" max="1543" width="19.81640625" customWidth="1"/>
    <col min="1544" max="1546" width="0" hidden="1" customWidth="1"/>
    <col min="1547" max="1547" width="21.54296875" customWidth="1"/>
    <col min="1548" max="1548" width="27.26953125" customWidth="1"/>
    <col min="1549" max="1561" width="0" hidden="1" customWidth="1"/>
    <col min="1562" max="1562" width="11.54296875" customWidth="1"/>
    <col min="1563" max="1563" width="16" customWidth="1"/>
    <col min="1564" max="1564" width="15.453125" customWidth="1"/>
    <col min="1565" max="1565" width="11.26953125" customWidth="1"/>
    <col min="1566" max="1566" width="12.26953125" customWidth="1"/>
    <col min="1567" max="1567" width="19.81640625" customWidth="1"/>
    <col min="1568" max="1570" width="19.7265625" customWidth="1"/>
    <col min="1571" max="1571" width="11" customWidth="1"/>
    <col min="1572" max="1572" width="18.453125" bestFit="1" customWidth="1"/>
    <col min="1573" max="1574" width="23.1796875" bestFit="1" customWidth="1"/>
    <col min="1575" max="1575" width="23.1796875" customWidth="1"/>
    <col min="1576" max="1576" width="18.26953125" bestFit="1" customWidth="1"/>
    <col min="1577" max="1577" width="13.453125" bestFit="1" customWidth="1"/>
    <col min="1578" max="1579" width="16.1796875" bestFit="1" customWidth="1"/>
    <col min="1580" max="1580" width="16.1796875" customWidth="1"/>
    <col min="1581" max="1581" width="13.54296875" bestFit="1" customWidth="1"/>
    <col min="1582" max="1582" width="15.26953125" bestFit="1" customWidth="1"/>
    <col min="1583" max="1583" width="18.26953125" bestFit="1" customWidth="1"/>
    <col min="1584" max="1584" width="0" hidden="1" customWidth="1"/>
    <col min="1786" max="1786" width="0" hidden="1" customWidth="1"/>
    <col min="1787" max="1787" width="15.54296875" bestFit="1" customWidth="1"/>
    <col min="1788" max="1788" width="30.7265625" customWidth="1"/>
    <col min="1789" max="1789" width="36.7265625" customWidth="1"/>
    <col min="1790" max="1790" width="10.26953125" customWidth="1"/>
    <col min="1791" max="1791" width="22" customWidth="1"/>
    <col min="1792" max="1792" width="17.1796875" customWidth="1"/>
    <col min="1793" max="1795" width="0" hidden="1" customWidth="1"/>
    <col min="1796" max="1798" width="16.7265625" customWidth="1"/>
    <col min="1799" max="1799" width="19.81640625" customWidth="1"/>
    <col min="1800" max="1802" width="0" hidden="1" customWidth="1"/>
    <col min="1803" max="1803" width="21.54296875" customWidth="1"/>
    <col min="1804" max="1804" width="27.26953125" customWidth="1"/>
    <col min="1805" max="1817" width="0" hidden="1" customWidth="1"/>
    <col min="1818" max="1818" width="11.54296875" customWidth="1"/>
    <col min="1819" max="1819" width="16" customWidth="1"/>
    <col min="1820" max="1820" width="15.453125" customWidth="1"/>
    <col min="1821" max="1821" width="11.26953125" customWidth="1"/>
    <col min="1822" max="1822" width="12.26953125" customWidth="1"/>
    <col min="1823" max="1823" width="19.81640625" customWidth="1"/>
    <col min="1824" max="1826" width="19.7265625" customWidth="1"/>
    <col min="1827" max="1827" width="11" customWidth="1"/>
    <col min="1828" max="1828" width="18.453125" bestFit="1" customWidth="1"/>
    <col min="1829" max="1830" width="23.1796875" bestFit="1" customWidth="1"/>
    <col min="1831" max="1831" width="23.1796875" customWidth="1"/>
    <col min="1832" max="1832" width="18.26953125" bestFit="1" customWidth="1"/>
    <col min="1833" max="1833" width="13.453125" bestFit="1" customWidth="1"/>
    <col min="1834" max="1835" width="16.1796875" bestFit="1" customWidth="1"/>
    <col min="1836" max="1836" width="16.1796875" customWidth="1"/>
    <col min="1837" max="1837" width="13.54296875" bestFit="1" customWidth="1"/>
    <col min="1838" max="1838" width="15.26953125" bestFit="1" customWidth="1"/>
    <col min="1839" max="1839" width="18.26953125" bestFit="1" customWidth="1"/>
    <col min="1840" max="1840" width="0" hidden="1" customWidth="1"/>
    <col min="2042" max="2042" width="0" hidden="1" customWidth="1"/>
    <col min="2043" max="2043" width="15.54296875" bestFit="1" customWidth="1"/>
    <col min="2044" max="2044" width="30.7265625" customWidth="1"/>
    <col min="2045" max="2045" width="36.7265625" customWidth="1"/>
    <col min="2046" max="2046" width="10.26953125" customWidth="1"/>
    <col min="2047" max="2047" width="22" customWidth="1"/>
    <col min="2048" max="2048" width="17.1796875" customWidth="1"/>
    <col min="2049" max="2051" width="0" hidden="1" customWidth="1"/>
    <col min="2052" max="2054" width="16.7265625" customWidth="1"/>
    <col min="2055" max="2055" width="19.81640625" customWidth="1"/>
    <col min="2056" max="2058" width="0" hidden="1" customWidth="1"/>
    <col min="2059" max="2059" width="21.54296875" customWidth="1"/>
    <col min="2060" max="2060" width="27.26953125" customWidth="1"/>
    <col min="2061" max="2073" width="0" hidden="1" customWidth="1"/>
    <col min="2074" max="2074" width="11.54296875" customWidth="1"/>
    <col min="2075" max="2075" width="16" customWidth="1"/>
    <col min="2076" max="2076" width="15.453125" customWidth="1"/>
    <col min="2077" max="2077" width="11.26953125" customWidth="1"/>
    <col min="2078" max="2078" width="12.26953125" customWidth="1"/>
    <col min="2079" max="2079" width="19.81640625" customWidth="1"/>
    <col min="2080" max="2082" width="19.7265625" customWidth="1"/>
    <col min="2083" max="2083" width="11" customWidth="1"/>
    <col min="2084" max="2084" width="18.453125" bestFit="1" customWidth="1"/>
    <col min="2085" max="2086" width="23.1796875" bestFit="1" customWidth="1"/>
    <col min="2087" max="2087" width="23.1796875" customWidth="1"/>
    <col min="2088" max="2088" width="18.26953125" bestFit="1" customWidth="1"/>
    <col min="2089" max="2089" width="13.453125" bestFit="1" customWidth="1"/>
    <col min="2090" max="2091" width="16.1796875" bestFit="1" customWidth="1"/>
    <col min="2092" max="2092" width="16.1796875" customWidth="1"/>
    <col min="2093" max="2093" width="13.54296875" bestFit="1" customWidth="1"/>
    <col min="2094" max="2094" width="15.26953125" bestFit="1" customWidth="1"/>
    <col min="2095" max="2095" width="18.26953125" bestFit="1" customWidth="1"/>
    <col min="2096" max="2096" width="0" hidden="1" customWidth="1"/>
    <col min="2298" max="2298" width="0" hidden="1" customWidth="1"/>
    <col min="2299" max="2299" width="15.54296875" bestFit="1" customWidth="1"/>
    <col min="2300" max="2300" width="30.7265625" customWidth="1"/>
    <col min="2301" max="2301" width="36.7265625" customWidth="1"/>
    <col min="2302" max="2302" width="10.26953125" customWidth="1"/>
    <col min="2303" max="2303" width="22" customWidth="1"/>
    <col min="2304" max="2304" width="17.1796875" customWidth="1"/>
    <col min="2305" max="2307" width="0" hidden="1" customWidth="1"/>
    <col min="2308" max="2310" width="16.7265625" customWidth="1"/>
    <col min="2311" max="2311" width="19.81640625" customWidth="1"/>
    <col min="2312" max="2314" width="0" hidden="1" customWidth="1"/>
    <col min="2315" max="2315" width="21.54296875" customWidth="1"/>
    <col min="2316" max="2316" width="27.26953125" customWidth="1"/>
    <col min="2317" max="2329" width="0" hidden="1" customWidth="1"/>
    <col min="2330" max="2330" width="11.54296875" customWidth="1"/>
    <col min="2331" max="2331" width="16" customWidth="1"/>
    <col min="2332" max="2332" width="15.453125" customWidth="1"/>
    <col min="2333" max="2333" width="11.26953125" customWidth="1"/>
    <col min="2334" max="2334" width="12.26953125" customWidth="1"/>
    <col min="2335" max="2335" width="19.81640625" customWidth="1"/>
    <col min="2336" max="2338" width="19.7265625" customWidth="1"/>
    <col min="2339" max="2339" width="11" customWidth="1"/>
    <col min="2340" max="2340" width="18.453125" bestFit="1" customWidth="1"/>
    <col min="2341" max="2342" width="23.1796875" bestFit="1" customWidth="1"/>
    <col min="2343" max="2343" width="23.1796875" customWidth="1"/>
    <col min="2344" max="2344" width="18.26953125" bestFit="1" customWidth="1"/>
    <col min="2345" max="2345" width="13.453125" bestFit="1" customWidth="1"/>
    <col min="2346" max="2347" width="16.1796875" bestFit="1" customWidth="1"/>
    <col min="2348" max="2348" width="16.1796875" customWidth="1"/>
    <col min="2349" max="2349" width="13.54296875" bestFit="1" customWidth="1"/>
    <col min="2350" max="2350" width="15.26953125" bestFit="1" customWidth="1"/>
    <col min="2351" max="2351" width="18.26953125" bestFit="1" customWidth="1"/>
    <col min="2352" max="2352" width="0" hidden="1" customWidth="1"/>
    <col min="2554" max="2554" width="0" hidden="1" customWidth="1"/>
    <col min="2555" max="2555" width="15.54296875" bestFit="1" customWidth="1"/>
    <col min="2556" max="2556" width="30.7265625" customWidth="1"/>
    <col min="2557" max="2557" width="36.7265625" customWidth="1"/>
    <col min="2558" max="2558" width="10.26953125" customWidth="1"/>
    <col min="2559" max="2559" width="22" customWidth="1"/>
    <col min="2560" max="2560" width="17.1796875" customWidth="1"/>
    <col min="2561" max="2563" width="0" hidden="1" customWidth="1"/>
    <col min="2564" max="2566" width="16.7265625" customWidth="1"/>
    <col min="2567" max="2567" width="19.81640625" customWidth="1"/>
    <col min="2568" max="2570" width="0" hidden="1" customWidth="1"/>
    <col min="2571" max="2571" width="21.54296875" customWidth="1"/>
    <col min="2572" max="2572" width="27.26953125" customWidth="1"/>
    <col min="2573" max="2585" width="0" hidden="1" customWidth="1"/>
    <col min="2586" max="2586" width="11.54296875" customWidth="1"/>
    <col min="2587" max="2587" width="16" customWidth="1"/>
    <col min="2588" max="2588" width="15.453125" customWidth="1"/>
    <col min="2589" max="2589" width="11.26953125" customWidth="1"/>
    <col min="2590" max="2590" width="12.26953125" customWidth="1"/>
    <col min="2591" max="2591" width="19.81640625" customWidth="1"/>
    <col min="2592" max="2594" width="19.7265625" customWidth="1"/>
    <col min="2595" max="2595" width="11" customWidth="1"/>
    <col min="2596" max="2596" width="18.453125" bestFit="1" customWidth="1"/>
    <col min="2597" max="2598" width="23.1796875" bestFit="1" customWidth="1"/>
    <col min="2599" max="2599" width="23.1796875" customWidth="1"/>
    <col min="2600" max="2600" width="18.26953125" bestFit="1" customWidth="1"/>
    <col min="2601" max="2601" width="13.453125" bestFit="1" customWidth="1"/>
    <col min="2602" max="2603" width="16.1796875" bestFit="1" customWidth="1"/>
    <col min="2604" max="2604" width="16.1796875" customWidth="1"/>
    <col min="2605" max="2605" width="13.54296875" bestFit="1" customWidth="1"/>
    <col min="2606" max="2606" width="15.26953125" bestFit="1" customWidth="1"/>
    <col min="2607" max="2607" width="18.26953125" bestFit="1" customWidth="1"/>
    <col min="2608" max="2608" width="0" hidden="1" customWidth="1"/>
    <col min="2810" max="2810" width="0" hidden="1" customWidth="1"/>
    <col min="2811" max="2811" width="15.54296875" bestFit="1" customWidth="1"/>
    <col min="2812" max="2812" width="30.7265625" customWidth="1"/>
    <col min="2813" max="2813" width="36.7265625" customWidth="1"/>
    <col min="2814" max="2814" width="10.26953125" customWidth="1"/>
    <col min="2815" max="2815" width="22" customWidth="1"/>
    <col min="2816" max="2816" width="17.1796875" customWidth="1"/>
    <col min="2817" max="2819" width="0" hidden="1" customWidth="1"/>
    <col min="2820" max="2822" width="16.7265625" customWidth="1"/>
    <col min="2823" max="2823" width="19.81640625" customWidth="1"/>
    <col min="2824" max="2826" width="0" hidden="1" customWidth="1"/>
    <col min="2827" max="2827" width="21.54296875" customWidth="1"/>
    <col min="2828" max="2828" width="27.26953125" customWidth="1"/>
    <col min="2829" max="2841" width="0" hidden="1" customWidth="1"/>
    <col min="2842" max="2842" width="11.54296875" customWidth="1"/>
    <col min="2843" max="2843" width="16" customWidth="1"/>
    <col min="2844" max="2844" width="15.453125" customWidth="1"/>
    <col min="2845" max="2845" width="11.26953125" customWidth="1"/>
    <col min="2846" max="2846" width="12.26953125" customWidth="1"/>
    <col min="2847" max="2847" width="19.81640625" customWidth="1"/>
    <col min="2848" max="2850" width="19.7265625" customWidth="1"/>
    <col min="2851" max="2851" width="11" customWidth="1"/>
    <col min="2852" max="2852" width="18.453125" bestFit="1" customWidth="1"/>
    <col min="2853" max="2854" width="23.1796875" bestFit="1" customWidth="1"/>
    <col min="2855" max="2855" width="23.1796875" customWidth="1"/>
    <col min="2856" max="2856" width="18.26953125" bestFit="1" customWidth="1"/>
    <col min="2857" max="2857" width="13.453125" bestFit="1" customWidth="1"/>
    <col min="2858" max="2859" width="16.1796875" bestFit="1" customWidth="1"/>
    <col min="2860" max="2860" width="16.1796875" customWidth="1"/>
    <col min="2861" max="2861" width="13.54296875" bestFit="1" customWidth="1"/>
    <col min="2862" max="2862" width="15.26953125" bestFit="1" customWidth="1"/>
    <col min="2863" max="2863" width="18.26953125" bestFit="1" customWidth="1"/>
    <col min="2864" max="2864" width="0" hidden="1" customWidth="1"/>
    <col min="3066" max="3066" width="0" hidden="1" customWidth="1"/>
    <col min="3067" max="3067" width="15.54296875" bestFit="1" customWidth="1"/>
    <col min="3068" max="3068" width="30.7265625" customWidth="1"/>
    <col min="3069" max="3069" width="36.7265625" customWidth="1"/>
    <col min="3070" max="3070" width="10.26953125" customWidth="1"/>
    <col min="3071" max="3071" width="22" customWidth="1"/>
    <col min="3072" max="3072" width="17.1796875" customWidth="1"/>
    <col min="3073" max="3075" width="0" hidden="1" customWidth="1"/>
    <col min="3076" max="3078" width="16.7265625" customWidth="1"/>
    <col min="3079" max="3079" width="19.81640625" customWidth="1"/>
    <col min="3080" max="3082" width="0" hidden="1" customWidth="1"/>
    <col min="3083" max="3083" width="21.54296875" customWidth="1"/>
    <col min="3084" max="3084" width="27.26953125" customWidth="1"/>
    <col min="3085" max="3097" width="0" hidden="1" customWidth="1"/>
    <col min="3098" max="3098" width="11.54296875" customWidth="1"/>
    <col min="3099" max="3099" width="16" customWidth="1"/>
    <col min="3100" max="3100" width="15.453125" customWidth="1"/>
    <col min="3101" max="3101" width="11.26953125" customWidth="1"/>
    <col min="3102" max="3102" width="12.26953125" customWidth="1"/>
    <col min="3103" max="3103" width="19.81640625" customWidth="1"/>
    <col min="3104" max="3106" width="19.7265625" customWidth="1"/>
    <col min="3107" max="3107" width="11" customWidth="1"/>
    <col min="3108" max="3108" width="18.453125" bestFit="1" customWidth="1"/>
    <col min="3109" max="3110" width="23.1796875" bestFit="1" customWidth="1"/>
    <col min="3111" max="3111" width="23.1796875" customWidth="1"/>
    <col min="3112" max="3112" width="18.26953125" bestFit="1" customWidth="1"/>
    <col min="3113" max="3113" width="13.453125" bestFit="1" customWidth="1"/>
    <col min="3114" max="3115" width="16.1796875" bestFit="1" customWidth="1"/>
    <col min="3116" max="3116" width="16.1796875" customWidth="1"/>
    <col min="3117" max="3117" width="13.54296875" bestFit="1" customWidth="1"/>
    <col min="3118" max="3118" width="15.26953125" bestFit="1" customWidth="1"/>
    <col min="3119" max="3119" width="18.26953125" bestFit="1" customWidth="1"/>
    <col min="3120" max="3120" width="0" hidden="1" customWidth="1"/>
    <col min="3322" max="3322" width="0" hidden="1" customWidth="1"/>
    <col min="3323" max="3323" width="15.54296875" bestFit="1" customWidth="1"/>
    <col min="3324" max="3324" width="30.7265625" customWidth="1"/>
    <col min="3325" max="3325" width="36.7265625" customWidth="1"/>
    <col min="3326" max="3326" width="10.26953125" customWidth="1"/>
    <col min="3327" max="3327" width="22" customWidth="1"/>
    <col min="3328" max="3328" width="17.1796875" customWidth="1"/>
    <col min="3329" max="3331" width="0" hidden="1" customWidth="1"/>
    <col min="3332" max="3334" width="16.7265625" customWidth="1"/>
    <col min="3335" max="3335" width="19.81640625" customWidth="1"/>
    <col min="3336" max="3338" width="0" hidden="1" customWidth="1"/>
    <col min="3339" max="3339" width="21.54296875" customWidth="1"/>
    <col min="3340" max="3340" width="27.26953125" customWidth="1"/>
    <col min="3341" max="3353" width="0" hidden="1" customWidth="1"/>
    <col min="3354" max="3354" width="11.54296875" customWidth="1"/>
    <col min="3355" max="3355" width="16" customWidth="1"/>
    <col min="3356" max="3356" width="15.453125" customWidth="1"/>
    <col min="3357" max="3357" width="11.26953125" customWidth="1"/>
    <col min="3358" max="3358" width="12.26953125" customWidth="1"/>
    <col min="3359" max="3359" width="19.81640625" customWidth="1"/>
    <col min="3360" max="3362" width="19.7265625" customWidth="1"/>
    <col min="3363" max="3363" width="11" customWidth="1"/>
    <col min="3364" max="3364" width="18.453125" bestFit="1" customWidth="1"/>
    <col min="3365" max="3366" width="23.1796875" bestFit="1" customWidth="1"/>
    <col min="3367" max="3367" width="23.1796875" customWidth="1"/>
    <col min="3368" max="3368" width="18.26953125" bestFit="1" customWidth="1"/>
    <col min="3369" max="3369" width="13.453125" bestFit="1" customWidth="1"/>
    <col min="3370" max="3371" width="16.1796875" bestFit="1" customWidth="1"/>
    <col min="3372" max="3372" width="16.1796875" customWidth="1"/>
    <col min="3373" max="3373" width="13.54296875" bestFit="1" customWidth="1"/>
    <col min="3374" max="3374" width="15.26953125" bestFit="1" customWidth="1"/>
    <col min="3375" max="3375" width="18.26953125" bestFit="1" customWidth="1"/>
    <col min="3376" max="3376" width="0" hidden="1" customWidth="1"/>
    <col min="3578" max="3578" width="0" hidden="1" customWidth="1"/>
    <col min="3579" max="3579" width="15.54296875" bestFit="1" customWidth="1"/>
    <col min="3580" max="3580" width="30.7265625" customWidth="1"/>
    <col min="3581" max="3581" width="36.7265625" customWidth="1"/>
    <col min="3582" max="3582" width="10.26953125" customWidth="1"/>
    <col min="3583" max="3583" width="22" customWidth="1"/>
    <col min="3584" max="3584" width="17.1796875" customWidth="1"/>
    <col min="3585" max="3587" width="0" hidden="1" customWidth="1"/>
    <col min="3588" max="3590" width="16.7265625" customWidth="1"/>
    <col min="3591" max="3591" width="19.81640625" customWidth="1"/>
    <col min="3592" max="3594" width="0" hidden="1" customWidth="1"/>
    <col min="3595" max="3595" width="21.54296875" customWidth="1"/>
    <col min="3596" max="3596" width="27.26953125" customWidth="1"/>
    <col min="3597" max="3609" width="0" hidden="1" customWidth="1"/>
    <col min="3610" max="3610" width="11.54296875" customWidth="1"/>
    <col min="3611" max="3611" width="16" customWidth="1"/>
    <col min="3612" max="3612" width="15.453125" customWidth="1"/>
    <col min="3613" max="3613" width="11.26953125" customWidth="1"/>
    <col min="3614" max="3614" width="12.26953125" customWidth="1"/>
    <col min="3615" max="3615" width="19.81640625" customWidth="1"/>
    <col min="3616" max="3618" width="19.7265625" customWidth="1"/>
    <col min="3619" max="3619" width="11" customWidth="1"/>
    <col min="3620" max="3620" width="18.453125" bestFit="1" customWidth="1"/>
    <col min="3621" max="3622" width="23.1796875" bestFit="1" customWidth="1"/>
    <col min="3623" max="3623" width="23.1796875" customWidth="1"/>
    <col min="3624" max="3624" width="18.26953125" bestFit="1" customWidth="1"/>
    <col min="3625" max="3625" width="13.453125" bestFit="1" customWidth="1"/>
    <col min="3626" max="3627" width="16.1796875" bestFit="1" customWidth="1"/>
    <col min="3628" max="3628" width="16.1796875" customWidth="1"/>
    <col min="3629" max="3629" width="13.54296875" bestFit="1" customWidth="1"/>
    <col min="3630" max="3630" width="15.26953125" bestFit="1" customWidth="1"/>
    <col min="3631" max="3631" width="18.26953125" bestFit="1" customWidth="1"/>
    <col min="3632" max="3632" width="0" hidden="1" customWidth="1"/>
    <col min="3834" max="3834" width="0" hidden="1" customWidth="1"/>
    <col min="3835" max="3835" width="15.54296875" bestFit="1" customWidth="1"/>
    <col min="3836" max="3836" width="30.7265625" customWidth="1"/>
    <col min="3837" max="3837" width="36.7265625" customWidth="1"/>
    <col min="3838" max="3838" width="10.26953125" customWidth="1"/>
    <col min="3839" max="3839" width="22" customWidth="1"/>
    <col min="3840" max="3840" width="17.1796875" customWidth="1"/>
    <col min="3841" max="3843" width="0" hidden="1" customWidth="1"/>
    <col min="3844" max="3846" width="16.7265625" customWidth="1"/>
    <col min="3847" max="3847" width="19.81640625" customWidth="1"/>
    <col min="3848" max="3850" width="0" hidden="1" customWidth="1"/>
    <col min="3851" max="3851" width="21.54296875" customWidth="1"/>
    <col min="3852" max="3852" width="27.26953125" customWidth="1"/>
    <col min="3853" max="3865" width="0" hidden="1" customWidth="1"/>
    <col min="3866" max="3866" width="11.54296875" customWidth="1"/>
    <col min="3867" max="3867" width="16" customWidth="1"/>
    <col min="3868" max="3868" width="15.453125" customWidth="1"/>
    <col min="3869" max="3869" width="11.26953125" customWidth="1"/>
    <col min="3870" max="3870" width="12.26953125" customWidth="1"/>
    <col min="3871" max="3871" width="19.81640625" customWidth="1"/>
    <col min="3872" max="3874" width="19.7265625" customWidth="1"/>
    <col min="3875" max="3875" width="11" customWidth="1"/>
    <col min="3876" max="3876" width="18.453125" bestFit="1" customWidth="1"/>
    <col min="3877" max="3878" width="23.1796875" bestFit="1" customWidth="1"/>
    <col min="3879" max="3879" width="23.1796875" customWidth="1"/>
    <col min="3880" max="3880" width="18.26953125" bestFit="1" customWidth="1"/>
    <col min="3881" max="3881" width="13.453125" bestFit="1" customWidth="1"/>
    <col min="3882" max="3883" width="16.1796875" bestFit="1" customWidth="1"/>
    <col min="3884" max="3884" width="16.1796875" customWidth="1"/>
    <col min="3885" max="3885" width="13.54296875" bestFit="1" customWidth="1"/>
    <col min="3886" max="3886" width="15.26953125" bestFit="1" customWidth="1"/>
    <col min="3887" max="3887" width="18.26953125" bestFit="1" customWidth="1"/>
    <col min="3888" max="3888" width="0" hidden="1" customWidth="1"/>
    <col min="4090" max="4090" width="0" hidden="1" customWidth="1"/>
    <col min="4091" max="4091" width="15.54296875" bestFit="1" customWidth="1"/>
    <col min="4092" max="4092" width="30.7265625" customWidth="1"/>
    <col min="4093" max="4093" width="36.7265625" customWidth="1"/>
    <col min="4094" max="4094" width="10.26953125" customWidth="1"/>
    <col min="4095" max="4095" width="22" customWidth="1"/>
    <col min="4096" max="4096" width="17.1796875" customWidth="1"/>
    <col min="4097" max="4099" width="0" hidden="1" customWidth="1"/>
    <col min="4100" max="4102" width="16.7265625" customWidth="1"/>
    <col min="4103" max="4103" width="19.81640625" customWidth="1"/>
    <col min="4104" max="4106" width="0" hidden="1" customWidth="1"/>
    <col min="4107" max="4107" width="21.54296875" customWidth="1"/>
    <col min="4108" max="4108" width="27.26953125" customWidth="1"/>
    <col min="4109" max="4121" width="0" hidden="1" customWidth="1"/>
    <col min="4122" max="4122" width="11.54296875" customWidth="1"/>
    <col min="4123" max="4123" width="16" customWidth="1"/>
    <col min="4124" max="4124" width="15.453125" customWidth="1"/>
    <col min="4125" max="4125" width="11.26953125" customWidth="1"/>
    <col min="4126" max="4126" width="12.26953125" customWidth="1"/>
    <col min="4127" max="4127" width="19.81640625" customWidth="1"/>
    <col min="4128" max="4130" width="19.7265625" customWidth="1"/>
    <col min="4131" max="4131" width="11" customWidth="1"/>
    <col min="4132" max="4132" width="18.453125" bestFit="1" customWidth="1"/>
    <col min="4133" max="4134" width="23.1796875" bestFit="1" customWidth="1"/>
    <col min="4135" max="4135" width="23.1796875" customWidth="1"/>
    <col min="4136" max="4136" width="18.26953125" bestFit="1" customWidth="1"/>
    <col min="4137" max="4137" width="13.453125" bestFit="1" customWidth="1"/>
    <col min="4138" max="4139" width="16.1796875" bestFit="1" customWidth="1"/>
    <col min="4140" max="4140" width="16.1796875" customWidth="1"/>
    <col min="4141" max="4141" width="13.54296875" bestFit="1" customWidth="1"/>
    <col min="4142" max="4142" width="15.26953125" bestFit="1" customWidth="1"/>
    <col min="4143" max="4143" width="18.26953125" bestFit="1" customWidth="1"/>
    <col min="4144" max="4144" width="0" hidden="1" customWidth="1"/>
    <col min="4346" max="4346" width="0" hidden="1" customWidth="1"/>
    <col min="4347" max="4347" width="15.54296875" bestFit="1" customWidth="1"/>
    <col min="4348" max="4348" width="30.7265625" customWidth="1"/>
    <col min="4349" max="4349" width="36.7265625" customWidth="1"/>
    <col min="4350" max="4350" width="10.26953125" customWidth="1"/>
    <col min="4351" max="4351" width="22" customWidth="1"/>
    <col min="4352" max="4352" width="17.1796875" customWidth="1"/>
    <col min="4353" max="4355" width="0" hidden="1" customWidth="1"/>
    <col min="4356" max="4358" width="16.7265625" customWidth="1"/>
    <col min="4359" max="4359" width="19.81640625" customWidth="1"/>
    <col min="4360" max="4362" width="0" hidden="1" customWidth="1"/>
    <col min="4363" max="4363" width="21.54296875" customWidth="1"/>
    <col min="4364" max="4364" width="27.26953125" customWidth="1"/>
    <col min="4365" max="4377" width="0" hidden="1" customWidth="1"/>
    <col min="4378" max="4378" width="11.54296875" customWidth="1"/>
    <col min="4379" max="4379" width="16" customWidth="1"/>
    <col min="4380" max="4380" width="15.453125" customWidth="1"/>
    <col min="4381" max="4381" width="11.26953125" customWidth="1"/>
    <col min="4382" max="4382" width="12.26953125" customWidth="1"/>
    <col min="4383" max="4383" width="19.81640625" customWidth="1"/>
    <col min="4384" max="4386" width="19.7265625" customWidth="1"/>
    <col min="4387" max="4387" width="11" customWidth="1"/>
    <col min="4388" max="4388" width="18.453125" bestFit="1" customWidth="1"/>
    <col min="4389" max="4390" width="23.1796875" bestFit="1" customWidth="1"/>
    <col min="4391" max="4391" width="23.1796875" customWidth="1"/>
    <col min="4392" max="4392" width="18.26953125" bestFit="1" customWidth="1"/>
    <col min="4393" max="4393" width="13.453125" bestFit="1" customWidth="1"/>
    <col min="4394" max="4395" width="16.1796875" bestFit="1" customWidth="1"/>
    <col min="4396" max="4396" width="16.1796875" customWidth="1"/>
    <col min="4397" max="4397" width="13.54296875" bestFit="1" customWidth="1"/>
    <col min="4398" max="4398" width="15.26953125" bestFit="1" customWidth="1"/>
    <col min="4399" max="4399" width="18.26953125" bestFit="1" customWidth="1"/>
    <col min="4400" max="4400" width="0" hidden="1" customWidth="1"/>
    <col min="4602" max="4602" width="0" hidden="1" customWidth="1"/>
    <col min="4603" max="4603" width="15.54296875" bestFit="1" customWidth="1"/>
    <col min="4604" max="4604" width="30.7265625" customWidth="1"/>
    <col min="4605" max="4605" width="36.7265625" customWidth="1"/>
    <col min="4606" max="4606" width="10.26953125" customWidth="1"/>
    <col min="4607" max="4607" width="22" customWidth="1"/>
    <col min="4608" max="4608" width="17.1796875" customWidth="1"/>
    <col min="4609" max="4611" width="0" hidden="1" customWidth="1"/>
    <col min="4612" max="4614" width="16.7265625" customWidth="1"/>
    <col min="4615" max="4615" width="19.81640625" customWidth="1"/>
    <col min="4616" max="4618" width="0" hidden="1" customWidth="1"/>
    <col min="4619" max="4619" width="21.54296875" customWidth="1"/>
    <col min="4620" max="4620" width="27.26953125" customWidth="1"/>
    <col min="4621" max="4633" width="0" hidden="1" customWidth="1"/>
    <col min="4634" max="4634" width="11.54296875" customWidth="1"/>
    <col min="4635" max="4635" width="16" customWidth="1"/>
    <col min="4636" max="4636" width="15.453125" customWidth="1"/>
    <col min="4637" max="4637" width="11.26953125" customWidth="1"/>
    <col min="4638" max="4638" width="12.26953125" customWidth="1"/>
    <col min="4639" max="4639" width="19.81640625" customWidth="1"/>
    <col min="4640" max="4642" width="19.7265625" customWidth="1"/>
    <col min="4643" max="4643" width="11" customWidth="1"/>
    <col min="4644" max="4644" width="18.453125" bestFit="1" customWidth="1"/>
    <col min="4645" max="4646" width="23.1796875" bestFit="1" customWidth="1"/>
    <col min="4647" max="4647" width="23.1796875" customWidth="1"/>
    <col min="4648" max="4648" width="18.26953125" bestFit="1" customWidth="1"/>
    <col min="4649" max="4649" width="13.453125" bestFit="1" customWidth="1"/>
    <col min="4650" max="4651" width="16.1796875" bestFit="1" customWidth="1"/>
    <col min="4652" max="4652" width="16.1796875" customWidth="1"/>
    <col min="4653" max="4653" width="13.54296875" bestFit="1" customWidth="1"/>
    <col min="4654" max="4654" width="15.26953125" bestFit="1" customWidth="1"/>
    <col min="4655" max="4655" width="18.26953125" bestFit="1" customWidth="1"/>
    <col min="4656" max="4656" width="0" hidden="1" customWidth="1"/>
    <col min="4858" max="4858" width="0" hidden="1" customWidth="1"/>
    <col min="4859" max="4859" width="15.54296875" bestFit="1" customWidth="1"/>
    <col min="4860" max="4860" width="30.7265625" customWidth="1"/>
    <col min="4861" max="4861" width="36.7265625" customWidth="1"/>
    <col min="4862" max="4862" width="10.26953125" customWidth="1"/>
    <col min="4863" max="4863" width="22" customWidth="1"/>
    <col min="4864" max="4864" width="17.1796875" customWidth="1"/>
    <col min="4865" max="4867" width="0" hidden="1" customWidth="1"/>
    <col min="4868" max="4870" width="16.7265625" customWidth="1"/>
    <col min="4871" max="4871" width="19.81640625" customWidth="1"/>
    <col min="4872" max="4874" width="0" hidden="1" customWidth="1"/>
    <col min="4875" max="4875" width="21.54296875" customWidth="1"/>
    <col min="4876" max="4876" width="27.26953125" customWidth="1"/>
    <col min="4877" max="4889" width="0" hidden="1" customWidth="1"/>
    <col min="4890" max="4890" width="11.54296875" customWidth="1"/>
    <col min="4891" max="4891" width="16" customWidth="1"/>
    <col min="4892" max="4892" width="15.453125" customWidth="1"/>
    <col min="4893" max="4893" width="11.26953125" customWidth="1"/>
    <col min="4894" max="4894" width="12.26953125" customWidth="1"/>
    <col min="4895" max="4895" width="19.81640625" customWidth="1"/>
    <col min="4896" max="4898" width="19.7265625" customWidth="1"/>
    <col min="4899" max="4899" width="11" customWidth="1"/>
    <col min="4900" max="4900" width="18.453125" bestFit="1" customWidth="1"/>
    <col min="4901" max="4902" width="23.1796875" bestFit="1" customWidth="1"/>
    <col min="4903" max="4903" width="23.1796875" customWidth="1"/>
    <col min="4904" max="4904" width="18.26953125" bestFit="1" customWidth="1"/>
    <col min="4905" max="4905" width="13.453125" bestFit="1" customWidth="1"/>
    <col min="4906" max="4907" width="16.1796875" bestFit="1" customWidth="1"/>
    <col min="4908" max="4908" width="16.1796875" customWidth="1"/>
    <col min="4909" max="4909" width="13.54296875" bestFit="1" customWidth="1"/>
    <col min="4910" max="4910" width="15.26953125" bestFit="1" customWidth="1"/>
    <col min="4911" max="4911" width="18.26953125" bestFit="1" customWidth="1"/>
    <col min="4912" max="4912" width="0" hidden="1" customWidth="1"/>
    <col min="5114" max="5114" width="0" hidden="1" customWidth="1"/>
    <col min="5115" max="5115" width="15.54296875" bestFit="1" customWidth="1"/>
    <col min="5116" max="5116" width="30.7265625" customWidth="1"/>
    <col min="5117" max="5117" width="36.7265625" customWidth="1"/>
    <col min="5118" max="5118" width="10.26953125" customWidth="1"/>
    <col min="5119" max="5119" width="22" customWidth="1"/>
    <col min="5120" max="5120" width="17.1796875" customWidth="1"/>
    <col min="5121" max="5123" width="0" hidden="1" customWidth="1"/>
    <col min="5124" max="5126" width="16.7265625" customWidth="1"/>
    <col min="5127" max="5127" width="19.81640625" customWidth="1"/>
    <col min="5128" max="5130" width="0" hidden="1" customWidth="1"/>
    <col min="5131" max="5131" width="21.54296875" customWidth="1"/>
    <col min="5132" max="5132" width="27.26953125" customWidth="1"/>
    <col min="5133" max="5145" width="0" hidden="1" customWidth="1"/>
    <col min="5146" max="5146" width="11.54296875" customWidth="1"/>
    <col min="5147" max="5147" width="16" customWidth="1"/>
    <col min="5148" max="5148" width="15.453125" customWidth="1"/>
    <col min="5149" max="5149" width="11.26953125" customWidth="1"/>
    <col min="5150" max="5150" width="12.26953125" customWidth="1"/>
    <col min="5151" max="5151" width="19.81640625" customWidth="1"/>
    <col min="5152" max="5154" width="19.7265625" customWidth="1"/>
    <col min="5155" max="5155" width="11" customWidth="1"/>
    <col min="5156" max="5156" width="18.453125" bestFit="1" customWidth="1"/>
    <col min="5157" max="5158" width="23.1796875" bestFit="1" customWidth="1"/>
    <col min="5159" max="5159" width="23.1796875" customWidth="1"/>
    <col min="5160" max="5160" width="18.26953125" bestFit="1" customWidth="1"/>
    <col min="5161" max="5161" width="13.453125" bestFit="1" customWidth="1"/>
    <col min="5162" max="5163" width="16.1796875" bestFit="1" customWidth="1"/>
    <col min="5164" max="5164" width="16.1796875" customWidth="1"/>
    <col min="5165" max="5165" width="13.54296875" bestFit="1" customWidth="1"/>
    <col min="5166" max="5166" width="15.26953125" bestFit="1" customWidth="1"/>
    <col min="5167" max="5167" width="18.26953125" bestFit="1" customWidth="1"/>
    <col min="5168" max="5168" width="0" hidden="1" customWidth="1"/>
    <col min="5370" max="5370" width="0" hidden="1" customWidth="1"/>
    <col min="5371" max="5371" width="15.54296875" bestFit="1" customWidth="1"/>
    <col min="5372" max="5372" width="30.7265625" customWidth="1"/>
    <col min="5373" max="5373" width="36.7265625" customWidth="1"/>
    <col min="5374" max="5374" width="10.26953125" customWidth="1"/>
    <col min="5375" max="5375" width="22" customWidth="1"/>
    <col min="5376" max="5376" width="17.1796875" customWidth="1"/>
    <col min="5377" max="5379" width="0" hidden="1" customWidth="1"/>
    <col min="5380" max="5382" width="16.7265625" customWidth="1"/>
    <col min="5383" max="5383" width="19.81640625" customWidth="1"/>
    <col min="5384" max="5386" width="0" hidden="1" customWidth="1"/>
    <col min="5387" max="5387" width="21.54296875" customWidth="1"/>
    <col min="5388" max="5388" width="27.26953125" customWidth="1"/>
    <col min="5389" max="5401" width="0" hidden="1" customWidth="1"/>
    <col min="5402" max="5402" width="11.54296875" customWidth="1"/>
    <col min="5403" max="5403" width="16" customWidth="1"/>
    <col min="5404" max="5404" width="15.453125" customWidth="1"/>
    <col min="5405" max="5405" width="11.26953125" customWidth="1"/>
    <col min="5406" max="5406" width="12.26953125" customWidth="1"/>
    <col min="5407" max="5407" width="19.81640625" customWidth="1"/>
    <col min="5408" max="5410" width="19.7265625" customWidth="1"/>
    <col min="5411" max="5411" width="11" customWidth="1"/>
    <col min="5412" max="5412" width="18.453125" bestFit="1" customWidth="1"/>
    <col min="5413" max="5414" width="23.1796875" bestFit="1" customWidth="1"/>
    <col min="5415" max="5415" width="23.1796875" customWidth="1"/>
    <col min="5416" max="5416" width="18.26953125" bestFit="1" customWidth="1"/>
    <col min="5417" max="5417" width="13.453125" bestFit="1" customWidth="1"/>
    <col min="5418" max="5419" width="16.1796875" bestFit="1" customWidth="1"/>
    <col min="5420" max="5420" width="16.1796875" customWidth="1"/>
    <col min="5421" max="5421" width="13.54296875" bestFit="1" customWidth="1"/>
    <col min="5422" max="5422" width="15.26953125" bestFit="1" customWidth="1"/>
    <col min="5423" max="5423" width="18.26953125" bestFit="1" customWidth="1"/>
    <col min="5424" max="5424" width="0" hidden="1" customWidth="1"/>
    <col min="5626" max="5626" width="0" hidden="1" customWidth="1"/>
    <col min="5627" max="5627" width="15.54296875" bestFit="1" customWidth="1"/>
    <col min="5628" max="5628" width="30.7265625" customWidth="1"/>
    <col min="5629" max="5629" width="36.7265625" customWidth="1"/>
    <col min="5630" max="5630" width="10.26953125" customWidth="1"/>
    <col min="5631" max="5631" width="22" customWidth="1"/>
    <col min="5632" max="5632" width="17.1796875" customWidth="1"/>
    <col min="5633" max="5635" width="0" hidden="1" customWidth="1"/>
    <col min="5636" max="5638" width="16.7265625" customWidth="1"/>
    <col min="5639" max="5639" width="19.81640625" customWidth="1"/>
    <col min="5640" max="5642" width="0" hidden="1" customWidth="1"/>
    <col min="5643" max="5643" width="21.54296875" customWidth="1"/>
    <col min="5644" max="5644" width="27.26953125" customWidth="1"/>
    <col min="5645" max="5657" width="0" hidden="1" customWidth="1"/>
    <col min="5658" max="5658" width="11.54296875" customWidth="1"/>
    <col min="5659" max="5659" width="16" customWidth="1"/>
    <col min="5660" max="5660" width="15.453125" customWidth="1"/>
    <col min="5661" max="5661" width="11.26953125" customWidth="1"/>
    <col min="5662" max="5662" width="12.26953125" customWidth="1"/>
    <col min="5663" max="5663" width="19.81640625" customWidth="1"/>
    <col min="5664" max="5666" width="19.7265625" customWidth="1"/>
    <col min="5667" max="5667" width="11" customWidth="1"/>
    <col min="5668" max="5668" width="18.453125" bestFit="1" customWidth="1"/>
    <col min="5669" max="5670" width="23.1796875" bestFit="1" customWidth="1"/>
    <col min="5671" max="5671" width="23.1796875" customWidth="1"/>
    <col min="5672" max="5672" width="18.26953125" bestFit="1" customWidth="1"/>
    <col min="5673" max="5673" width="13.453125" bestFit="1" customWidth="1"/>
    <col min="5674" max="5675" width="16.1796875" bestFit="1" customWidth="1"/>
    <col min="5676" max="5676" width="16.1796875" customWidth="1"/>
    <col min="5677" max="5677" width="13.54296875" bestFit="1" customWidth="1"/>
    <col min="5678" max="5678" width="15.26953125" bestFit="1" customWidth="1"/>
    <col min="5679" max="5679" width="18.26953125" bestFit="1" customWidth="1"/>
    <col min="5680" max="5680" width="0" hidden="1" customWidth="1"/>
    <col min="5882" max="5882" width="0" hidden="1" customWidth="1"/>
    <col min="5883" max="5883" width="15.54296875" bestFit="1" customWidth="1"/>
    <col min="5884" max="5884" width="30.7265625" customWidth="1"/>
    <col min="5885" max="5885" width="36.7265625" customWidth="1"/>
    <col min="5886" max="5886" width="10.26953125" customWidth="1"/>
    <col min="5887" max="5887" width="22" customWidth="1"/>
    <col min="5888" max="5888" width="17.1796875" customWidth="1"/>
    <col min="5889" max="5891" width="0" hidden="1" customWidth="1"/>
    <col min="5892" max="5894" width="16.7265625" customWidth="1"/>
    <col min="5895" max="5895" width="19.81640625" customWidth="1"/>
    <col min="5896" max="5898" width="0" hidden="1" customWidth="1"/>
    <col min="5899" max="5899" width="21.54296875" customWidth="1"/>
    <col min="5900" max="5900" width="27.26953125" customWidth="1"/>
    <col min="5901" max="5913" width="0" hidden="1" customWidth="1"/>
    <col min="5914" max="5914" width="11.54296875" customWidth="1"/>
    <col min="5915" max="5915" width="16" customWidth="1"/>
    <col min="5916" max="5916" width="15.453125" customWidth="1"/>
    <col min="5917" max="5917" width="11.26953125" customWidth="1"/>
    <col min="5918" max="5918" width="12.26953125" customWidth="1"/>
    <col min="5919" max="5919" width="19.81640625" customWidth="1"/>
    <col min="5920" max="5922" width="19.7265625" customWidth="1"/>
    <col min="5923" max="5923" width="11" customWidth="1"/>
    <col min="5924" max="5924" width="18.453125" bestFit="1" customWidth="1"/>
    <col min="5925" max="5926" width="23.1796875" bestFit="1" customWidth="1"/>
    <col min="5927" max="5927" width="23.1796875" customWidth="1"/>
    <col min="5928" max="5928" width="18.26953125" bestFit="1" customWidth="1"/>
    <col min="5929" max="5929" width="13.453125" bestFit="1" customWidth="1"/>
    <col min="5930" max="5931" width="16.1796875" bestFit="1" customWidth="1"/>
    <col min="5932" max="5932" width="16.1796875" customWidth="1"/>
    <col min="5933" max="5933" width="13.54296875" bestFit="1" customWidth="1"/>
    <col min="5934" max="5934" width="15.26953125" bestFit="1" customWidth="1"/>
    <col min="5935" max="5935" width="18.26953125" bestFit="1" customWidth="1"/>
    <col min="5936" max="5936" width="0" hidden="1" customWidth="1"/>
    <col min="6138" max="6138" width="0" hidden="1" customWidth="1"/>
    <col min="6139" max="6139" width="15.54296875" bestFit="1" customWidth="1"/>
    <col min="6140" max="6140" width="30.7265625" customWidth="1"/>
    <col min="6141" max="6141" width="36.7265625" customWidth="1"/>
    <col min="6142" max="6142" width="10.26953125" customWidth="1"/>
    <col min="6143" max="6143" width="22" customWidth="1"/>
    <col min="6144" max="6144" width="17.1796875" customWidth="1"/>
    <col min="6145" max="6147" width="0" hidden="1" customWidth="1"/>
    <col min="6148" max="6150" width="16.7265625" customWidth="1"/>
    <col min="6151" max="6151" width="19.81640625" customWidth="1"/>
    <col min="6152" max="6154" width="0" hidden="1" customWidth="1"/>
    <col min="6155" max="6155" width="21.54296875" customWidth="1"/>
    <col min="6156" max="6156" width="27.26953125" customWidth="1"/>
    <col min="6157" max="6169" width="0" hidden="1" customWidth="1"/>
    <col min="6170" max="6170" width="11.54296875" customWidth="1"/>
    <col min="6171" max="6171" width="16" customWidth="1"/>
    <col min="6172" max="6172" width="15.453125" customWidth="1"/>
    <col min="6173" max="6173" width="11.26953125" customWidth="1"/>
    <col min="6174" max="6174" width="12.26953125" customWidth="1"/>
    <col min="6175" max="6175" width="19.81640625" customWidth="1"/>
    <col min="6176" max="6178" width="19.7265625" customWidth="1"/>
    <col min="6179" max="6179" width="11" customWidth="1"/>
    <col min="6180" max="6180" width="18.453125" bestFit="1" customWidth="1"/>
    <col min="6181" max="6182" width="23.1796875" bestFit="1" customWidth="1"/>
    <col min="6183" max="6183" width="23.1796875" customWidth="1"/>
    <col min="6184" max="6184" width="18.26953125" bestFit="1" customWidth="1"/>
    <col min="6185" max="6185" width="13.453125" bestFit="1" customWidth="1"/>
    <col min="6186" max="6187" width="16.1796875" bestFit="1" customWidth="1"/>
    <col min="6188" max="6188" width="16.1796875" customWidth="1"/>
    <col min="6189" max="6189" width="13.54296875" bestFit="1" customWidth="1"/>
    <col min="6190" max="6190" width="15.26953125" bestFit="1" customWidth="1"/>
    <col min="6191" max="6191" width="18.26953125" bestFit="1" customWidth="1"/>
    <col min="6192" max="6192" width="0" hidden="1" customWidth="1"/>
    <col min="6394" max="6394" width="0" hidden="1" customWidth="1"/>
    <col min="6395" max="6395" width="15.54296875" bestFit="1" customWidth="1"/>
    <col min="6396" max="6396" width="30.7265625" customWidth="1"/>
    <col min="6397" max="6397" width="36.7265625" customWidth="1"/>
    <col min="6398" max="6398" width="10.26953125" customWidth="1"/>
    <col min="6399" max="6399" width="22" customWidth="1"/>
    <col min="6400" max="6400" width="17.1796875" customWidth="1"/>
    <col min="6401" max="6403" width="0" hidden="1" customWidth="1"/>
    <col min="6404" max="6406" width="16.7265625" customWidth="1"/>
    <col min="6407" max="6407" width="19.81640625" customWidth="1"/>
    <col min="6408" max="6410" width="0" hidden="1" customWidth="1"/>
    <col min="6411" max="6411" width="21.54296875" customWidth="1"/>
    <col min="6412" max="6412" width="27.26953125" customWidth="1"/>
    <col min="6413" max="6425" width="0" hidden="1" customWidth="1"/>
    <col min="6426" max="6426" width="11.54296875" customWidth="1"/>
    <col min="6427" max="6427" width="16" customWidth="1"/>
    <col min="6428" max="6428" width="15.453125" customWidth="1"/>
    <col min="6429" max="6429" width="11.26953125" customWidth="1"/>
    <col min="6430" max="6430" width="12.26953125" customWidth="1"/>
    <col min="6431" max="6431" width="19.81640625" customWidth="1"/>
    <col min="6432" max="6434" width="19.7265625" customWidth="1"/>
    <col min="6435" max="6435" width="11" customWidth="1"/>
    <col min="6436" max="6436" width="18.453125" bestFit="1" customWidth="1"/>
    <col min="6437" max="6438" width="23.1796875" bestFit="1" customWidth="1"/>
    <col min="6439" max="6439" width="23.1796875" customWidth="1"/>
    <col min="6440" max="6440" width="18.26953125" bestFit="1" customWidth="1"/>
    <col min="6441" max="6441" width="13.453125" bestFit="1" customWidth="1"/>
    <col min="6442" max="6443" width="16.1796875" bestFit="1" customWidth="1"/>
    <col min="6444" max="6444" width="16.1796875" customWidth="1"/>
    <col min="6445" max="6445" width="13.54296875" bestFit="1" customWidth="1"/>
    <col min="6446" max="6446" width="15.26953125" bestFit="1" customWidth="1"/>
    <col min="6447" max="6447" width="18.26953125" bestFit="1" customWidth="1"/>
    <col min="6448" max="6448" width="0" hidden="1" customWidth="1"/>
    <col min="6650" max="6650" width="0" hidden="1" customWidth="1"/>
    <col min="6651" max="6651" width="15.54296875" bestFit="1" customWidth="1"/>
    <col min="6652" max="6652" width="30.7265625" customWidth="1"/>
    <col min="6653" max="6653" width="36.7265625" customWidth="1"/>
    <col min="6654" max="6654" width="10.26953125" customWidth="1"/>
    <col min="6655" max="6655" width="22" customWidth="1"/>
    <col min="6656" max="6656" width="17.1796875" customWidth="1"/>
    <col min="6657" max="6659" width="0" hidden="1" customWidth="1"/>
    <col min="6660" max="6662" width="16.7265625" customWidth="1"/>
    <col min="6663" max="6663" width="19.81640625" customWidth="1"/>
    <col min="6664" max="6666" width="0" hidden="1" customWidth="1"/>
    <col min="6667" max="6667" width="21.54296875" customWidth="1"/>
    <col min="6668" max="6668" width="27.26953125" customWidth="1"/>
    <col min="6669" max="6681" width="0" hidden="1" customWidth="1"/>
    <col min="6682" max="6682" width="11.54296875" customWidth="1"/>
    <col min="6683" max="6683" width="16" customWidth="1"/>
    <col min="6684" max="6684" width="15.453125" customWidth="1"/>
    <col min="6685" max="6685" width="11.26953125" customWidth="1"/>
    <col min="6686" max="6686" width="12.26953125" customWidth="1"/>
    <col min="6687" max="6687" width="19.81640625" customWidth="1"/>
    <col min="6688" max="6690" width="19.7265625" customWidth="1"/>
    <col min="6691" max="6691" width="11" customWidth="1"/>
    <col min="6692" max="6692" width="18.453125" bestFit="1" customWidth="1"/>
    <col min="6693" max="6694" width="23.1796875" bestFit="1" customWidth="1"/>
    <col min="6695" max="6695" width="23.1796875" customWidth="1"/>
    <col min="6696" max="6696" width="18.26953125" bestFit="1" customWidth="1"/>
    <col min="6697" max="6697" width="13.453125" bestFit="1" customWidth="1"/>
    <col min="6698" max="6699" width="16.1796875" bestFit="1" customWidth="1"/>
    <col min="6700" max="6700" width="16.1796875" customWidth="1"/>
    <col min="6701" max="6701" width="13.54296875" bestFit="1" customWidth="1"/>
    <col min="6702" max="6702" width="15.26953125" bestFit="1" customWidth="1"/>
    <col min="6703" max="6703" width="18.26953125" bestFit="1" customWidth="1"/>
    <col min="6704" max="6704" width="0" hidden="1" customWidth="1"/>
    <col min="6906" max="6906" width="0" hidden="1" customWidth="1"/>
    <col min="6907" max="6907" width="15.54296875" bestFit="1" customWidth="1"/>
    <col min="6908" max="6908" width="30.7265625" customWidth="1"/>
    <col min="6909" max="6909" width="36.7265625" customWidth="1"/>
    <col min="6910" max="6910" width="10.26953125" customWidth="1"/>
    <col min="6911" max="6911" width="22" customWidth="1"/>
    <col min="6912" max="6912" width="17.1796875" customWidth="1"/>
    <col min="6913" max="6915" width="0" hidden="1" customWidth="1"/>
    <col min="6916" max="6918" width="16.7265625" customWidth="1"/>
    <col min="6919" max="6919" width="19.81640625" customWidth="1"/>
    <col min="6920" max="6922" width="0" hidden="1" customWidth="1"/>
    <col min="6923" max="6923" width="21.54296875" customWidth="1"/>
    <col min="6924" max="6924" width="27.26953125" customWidth="1"/>
    <col min="6925" max="6937" width="0" hidden="1" customWidth="1"/>
    <col min="6938" max="6938" width="11.54296875" customWidth="1"/>
    <col min="6939" max="6939" width="16" customWidth="1"/>
    <col min="6940" max="6940" width="15.453125" customWidth="1"/>
    <col min="6941" max="6941" width="11.26953125" customWidth="1"/>
    <col min="6942" max="6942" width="12.26953125" customWidth="1"/>
    <col min="6943" max="6943" width="19.81640625" customWidth="1"/>
    <col min="6944" max="6946" width="19.7265625" customWidth="1"/>
    <col min="6947" max="6947" width="11" customWidth="1"/>
    <col min="6948" max="6948" width="18.453125" bestFit="1" customWidth="1"/>
    <col min="6949" max="6950" width="23.1796875" bestFit="1" customWidth="1"/>
    <col min="6951" max="6951" width="23.1796875" customWidth="1"/>
    <col min="6952" max="6952" width="18.26953125" bestFit="1" customWidth="1"/>
    <col min="6953" max="6953" width="13.453125" bestFit="1" customWidth="1"/>
    <col min="6954" max="6955" width="16.1796875" bestFit="1" customWidth="1"/>
    <col min="6956" max="6956" width="16.1796875" customWidth="1"/>
    <col min="6957" max="6957" width="13.54296875" bestFit="1" customWidth="1"/>
    <col min="6958" max="6958" width="15.26953125" bestFit="1" customWidth="1"/>
    <col min="6959" max="6959" width="18.26953125" bestFit="1" customWidth="1"/>
    <col min="6960" max="6960" width="0" hidden="1" customWidth="1"/>
    <col min="7162" max="7162" width="0" hidden="1" customWidth="1"/>
    <col min="7163" max="7163" width="15.54296875" bestFit="1" customWidth="1"/>
    <col min="7164" max="7164" width="30.7265625" customWidth="1"/>
    <col min="7165" max="7165" width="36.7265625" customWidth="1"/>
    <col min="7166" max="7166" width="10.26953125" customWidth="1"/>
    <col min="7167" max="7167" width="22" customWidth="1"/>
    <col min="7168" max="7168" width="17.1796875" customWidth="1"/>
    <col min="7169" max="7171" width="0" hidden="1" customWidth="1"/>
    <col min="7172" max="7174" width="16.7265625" customWidth="1"/>
    <col min="7175" max="7175" width="19.81640625" customWidth="1"/>
    <col min="7176" max="7178" width="0" hidden="1" customWidth="1"/>
    <col min="7179" max="7179" width="21.54296875" customWidth="1"/>
    <col min="7180" max="7180" width="27.26953125" customWidth="1"/>
    <col min="7181" max="7193" width="0" hidden="1" customWidth="1"/>
    <col min="7194" max="7194" width="11.54296875" customWidth="1"/>
    <col min="7195" max="7195" width="16" customWidth="1"/>
    <col min="7196" max="7196" width="15.453125" customWidth="1"/>
    <col min="7197" max="7197" width="11.26953125" customWidth="1"/>
    <col min="7198" max="7198" width="12.26953125" customWidth="1"/>
    <col min="7199" max="7199" width="19.81640625" customWidth="1"/>
    <col min="7200" max="7202" width="19.7265625" customWidth="1"/>
    <col min="7203" max="7203" width="11" customWidth="1"/>
    <col min="7204" max="7204" width="18.453125" bestFit="1" customWidth="1"/>
    <col min="7205" max="7206" width="23.1796875" bestFit="1" customWidth="1"/>
    <col min="7207" max="7207" width="23.1796875" customWidth="1"/>
    <col min="7208" max="7208" width="18.26953125" bestFit="1" customWidth="1"/>
    <col min="7209" max="7209" width="13.453125" bestFit="1" customWidth="1"/>
    <col min="7210" max="7211" width="16.1796875" bestFit="1" customWidth="1"/>
    <col min="7212" max="7212" width="16.1796875" customWidth="1"/>
    <col min="7213" max="7213" width="13.54296875" bestFit="1" customWidth="1"/>
    <col min="7214" max="7214" width="15.26953125" bestFit="1" customWidth="1"/>
    <col min="7215" max="7215" width="18.26953125" bestFit="1" customWidth="1"/>
    <col min="7216" max="7216" width="0" hidden="1" customWidth="1"/>
    <col min="7418" max="7418" width="0" hidden="1" customWidth="1"/>
    <col min="7419" max="7419" width="15.54296875" bestFit="1" customWidth="1"/>
    <col min="7420" max="7420" width="30.7265625" customWidth="1"/>
    <col min="7421" max="7421" width="36.7265625" customWidth="1"/>
    <col min="7422" max="7422" width="10.26953125" customWidth="1"/>
    <col min="7423" max="7423" width="22" customWidth="1"/>
    <col min="7424" max="7424" width="17.1796875" customWidth="1"/>
    <col min="7425" max="7427" width="0" hidden="1" customWidth="1"/>
    <col min="7428" max="7430" width="16.7265625" customWidth="1"/>
    <col min="7431" max="7431" width="19.81640625" customWidth="1"/>
    <col min="7432" max="7434" width="0" hidden="1" customWidth="1"/>
    <col min="7435" max="7435" width="21.54296875" customWidth="1"/>
    <col min="7436" max="7436" width="27.26953125" customWidth="1"/>
    <col min="7437" max="7449" width="0" hidden="1" customWidth="1"/>
    <col min="7450" max="7450" width="11.54296875" customWidth="1"/>
    <col min="7451" max="7451" width="16" customWidth="1"/>
    <col min="7452" max="7452" width="15.453125" customWidth="1"/>
    <col min="7453" max="7453" width="11.26953125" customWidth="1"/>
    <col min="7454" max="7454" width="12.26953125" customWidth="1"/>
    <col min="7455" max="7455" width="19.81640625" customWidth="1"/>
    <col min="7456" max="7458" width="19.7265625" customWidth="1"/>
    <col min="7459" max="7459" width="11" customWidth="1"/>
    <col min="7460" max="7460" width="18.453125" bestFit="1" customWidth="1"/>
    <col min="7461" max="7462" width="23.1796875" bestFit="1" customWidth="1"/>
    <col min="7463" max="7463" width="23.1796875" customWidth="1"/>
    <col min="7464" max="7464" width="18.26953125" bestFit="1" customWidth="1"/>
    <col min="7465" max="7465" width="13.453125" bestFit="1" customWidth="1"/>
    <col min="7466" max="7467" width="16.1796875" bestFit="1" customWidth="1"/>
    <col min="7468" max="7468" width="16.1796875" customWidth="1"/>
    <col min="7469" max="7469" width="13.54296875" bestFit="1" customWidth="1"/>
    <col min="7470" max="7470" width="15.26953125" bestFit="1" customWidth="1"/>
    <col min="7471" max="7471" width="18.26953125" bestFit="1" customWidth="1"/>
    <col min="7472" max="7472" width="0" hidden="1" customWidth="1"/>
    <col min="7674" max="7674" width="0" hidden="1" customWidth="1"/>
    <col min="7675" max="7675" width="15.54296875" bestFit="1" customWidth="1"/>
    <col min="7676" max="7676" width="30.7265625" customWidth="1"/>
    <col min="7677" max="7677" width="36.7265625" customWidth="1"/>
    <col min="7678" max="7678" width="10.26953125" customWidth="1"/>
    <col min="7679" max="7679" width="22" customWidth="1"/>
    <col min="7680" max="7680" width="17.1796875" customWidth="1"/>
    <col min="7681" max="7683" width="0" hidden="1" customWidth="1"/>
    <col min="7684" max="7686" width="16.7265625" customWidth="1"/>
    <col min="7687" max="7687" width="19.81640625" customWidth="1"/>
    <col min="7688" max="7690" width="0" hidden="1" customWidth="1"/>
    <col min="7691" max="7691" width="21.54296875" customWidth="1"/>
    <col min="7692" max="7692" width="27.26953125" customWidth="1"/>
    <col min="7693" max="7705" width="0" hidden="1" customWidth="1"/>
    <col min="7706" max="7706" width="11.54296875" customWidth="1"/>
    <col min="7707" max="7707" width="16" customWidth="1"/>
    <col min="7708" max="7708" width="15.453125" customWidth="1"/>
    <col min="7709" max="7709" width="11.26953125" customWidth="1"/>
    <col min="7710" max="7710" width="12.26953125" customWidth="1"/>
    <col min="7711" max="7711" width="19.81640625" customWidth="1"/>
    <col min="7712" max="7714" width="19.7265625" customWidth="1"/>
    <col min="7715" max="7715" width="11" customWidth="1"/>
    <col min="7716" max="7716" width="18.453125" bestFit="1" customWidth="1"/>
    <col min="7717" max="7718" width="23.1796875" bestFit="1" customWidth="1"/>
    <col min="7719" max="7719" width="23.1796875" customWidth="1"/>
    <col min="7720" max="7720" width="18.26953125" bestFit="1" customWidth="1"/>
    <col min="7721" max="7721" width="13.453125" bestFit="1" customWidth="1"/>
    <col min="7722" max="7723" width="16.1796875" bestFit="1" customWidth="1"/>
    <col min="7724" max="7724" width="16.1796875" customWidth="1"/>
    <col min="7725" max="7725" width="13.54296875" bestFit="1" customWidth="1"/>
    <col min="7726" max="7726" width="15.26953125" bestFit="1" customWidth="1"/>
    <col min="7727" max="7727" width="18.26953125" bestFit="1" customWidth="1"/>
    <col min="7728" max="7728" width="0" hidden="1" customWidth="1"/>
    <col min="7930" max="7930" width="0" hidden="1" customWidth="1"/>
    <col min="7931" max="7931" width="15.54296875" bestFit="1" customWidth="1"/>
    <col min="7932" max="7932" width="30.7265625" customWidth="1"/>
    <col min="7933" max="7933" width="36.7265625" customWidth="1"/>
    <col min="7934" max="7934" width="10.26953125" customWidth="1"/>
    <col min="7935" max="7935" width="22" customWidth="1"/>
    <col min="7936" max="7936" width="17.1796875" customWidth="1"/>
    <col min="7937" max="7939" width="0" hidden="1" customWidth="1"/>
    <col min="7940" max="7942" width="16.7265625" customWidth="1"/>
    <col min="7943" max="7943" width="19.81640625" customWidth="1"/>
    <col min="7944" max="7946" width="0" hidden="1" customWidth="1"/>
    <col min="7947" max="7947" width="21.54296875" customWidth="1"/>
    <col min="7948" max="7948" width="27.26953125" customWidth="1"/>
    <col min="7949" max="7961" width="0" hidden="1" customWidth="1"/>
    <col min="7962" max="7962" width="11.54296875" customWidth="1"/>
    <col min="7963" max="7963" width="16" customWidth="1"/>
    <col min="7964" max="7964" width="15.453125" customWidth="1"/>
    <col min="7965" max="7965" width="11.26953125" customWidth="1"/>
    <col min="7966" max="7966" width="12.26953125" customWidth="1"/>
    <col min="7967" max="7967" width="19.81640625" customWidth="1"/>
    <col min="7968" max="7970" width="19.7265625" customWidth="1"/>
    <col min="7971" max="7971" width="11" customWidth="1"/>
    <col min="7972" max="7972" width="18.453125" bestFit="1" customWidth="1"/>
    <col min="7973" max="7974" width="23.1796875" bestFit="1" customWidth="1"/>
    <col min="7975" max="7975" width="23.1796875" customWidth="1"/>
    <col min="7976" max="7976" width="18.26953125" bestFit="1" customWidth="1"/>
    <col min="7977" max="7977" width="13.453125" bestFit="1" customWidth="1"/>
    <col min="7978" max="7979" width="16.1796875" bestFit="1" customWidth="1"/>
    <col min="7980" max="7980" width="16.1796875" customWidth="1"/>
    <col min="7981" max="7981" width="13.54296875" bestFit="1" customWidth="1"/>
    <col min="7982" max="7982" width="15.26953125" bestFit="1" customWidth="1"/>
    <col min="7983" max="7983" width="18.26953125" bestFit="1" customWidth="1"/>
    <col min="7984" max="7984" width="0" hidden="1" customWidth="1"/>
    <col min="8186" max="8186" width="0" hidden="1" customWidth="1"/>
    <col min="8187" max="8187" width="15.54296875" bestFit="1" customWidth="1"/>
    <col min="8188" max="8188" width="30.7265625" customWidth="1"/>
    <col min="8189" max="8189" width="36.7265625" customWidth="1"/>
    <col min="8190" max="8190" width="10.26953125" customWidth="1"/>
    <col min="8191" max="8191" width="22" customWidth="1"/>
    <col min="8192" max="8192" width="17.1796875" customWidth="1"/>
    <col min="8193" max="8195" width="0" hidden="1" customWidth="1"/>
    <col min="8196" max="8198" width="16.7265625" customWidth="1"/>
    <col min="8199" max="8199" width="19.81640625" customWidth="1"/>
    <col min="8200" max="8202" width="0" hidden="1" customWidth="1"/>
    <col min="8203" max="8203" width="21.54296875" customWidth="1"/>
    <col min="8204" max="8204" width="27.26953125" customWidth="1"/>
    <col min="8205" max="8217" width="0" hidden="1" customWidth="1"/>
    <col min="8218" max="8218" width="11.54296875" customWidth="1"/>
    <col min="8219" max="8219" width="16" customWidth="1"/>
    <col min="8220" max="8220" width="15.453125" customWidth="1"/>
    <col min="8221" max="8221" width="11.26953125" customWidth="1"/>
    <col min="8222" max="8222" width="12.26953125" customWidth="1"/>
    <col min="8223" max="8223" width="19.81640625" customWidth="1"/>
    <col min="8224" max="8226" width="19.7265625" customWidth="1"/>
    <col min="8227" max="8227" width="11" customWidth="1"/>
    <col min="8228" max="8228" width="18.453125" bestFit="1" customWidth="1"/>
    <col min="8229" max="8230" width="23.1796875" bestFit="1" customWidth="1"/>
    <col min="8231" max="8231" width="23.1796875" customWidth="1"/>
    <col min="8232" max="8232" width="18.26953125" bestFit="1" customWidth="1"/>
    <col min="8233" max="8233" width="13.453125" bestFit="1" customWidth="1"/>
    <col min="8234" max="8235" width="16.1796875" bestFit="1" customWidth="1"/>
    <col min="8236" max="8236" width="16.1796875" customWidth="1"/>
    <col min="8237" max="8237" width="13.54296875" bestFit="1" customWidth="1"/>
    <col min="8238" max="8238" width="15.26953125" bestFit="1" customWidth="1"/>
    <col min="8239" max="8239" width="18.26953125" bestFit="1" customWidth="1"/>
    <col min="8240" max="8240" width="0" hidden="1" customWidth="1"/>
    <col min="8442" max="8442" width="0" hidden="1" customWidth="1"/>
    <col min="8443" max="8443" width="15.54296875" bestFit="1" customWidth="1"/>
    <col min="8444" max="8444" width="30.7265625" customWidth="1"/>
    <col min="8445" max="8445" width="36.7265625" customWidth="1"/>
    <col min="8446" max="8446" width="10.26953125" customWidth="1"/>
    <col min="8447" max="8447" width="22" customWidth="1"/>
    <col min="8448" max="8448" width="17.1796875" customWidth="1"/>
    <col min="8449" max="8451" width="0" hidden="1" customWidth="1"/>
    <col min="8452" max="8454" width="16.7265625" customWidth="1"/>
    <col min="8455" max="8455" width="19.81640625" customWidth="1"/>
    <col min="8456" max="8458" width="0" hidden="1" customWidth="1"/>
    <col min="8459" max="8459" width="21.54296875" customWidth="1"/>
    <col min="8460" max="8460" width="27.26953125" customWidth="1"/>
    <col min="8461" max="8473" width="0" hidden="1" customWidth="1"/>
    <col min="8474" max="8474" width="11.54296875" customWidth="1"/>
    <col min="8475" max="8475" width="16" customWidth="1"/>
    <col min="8476" max="8476" width="15.453125" customWidth="1"/>
    <col min="8477" max="8477" width="11.26953125" customWidth="1"/>
    <col min="8478" max="8478" width="12.26953125" customWidth="1"/>
    <col min="8479" max="8479" width="19.81640625" customWidth="1"/>
    <col min="8480" max="8482" width="19.7265625" customWidth="1"/>
    <col min="8483" max="8483" width="11" customWidth="1"/>
    <col min="8484" max="8484" width="18.453125" bestFit="1" customWidth="1"/>
    <col min="8485" max="8486" width="23.1796875" bestFit="1" customWidth="1"/>
    <col min="8487" max="8487" width="23.1796875" customWidth="1"/>
    <col min="8488" max="8488" width="18.26953125" bestFit="1" customWidth="1"/>
    <col min="8489" max="8489" width="13.453125" bestFit="1" customWidth="1"/>
    <col min="8490" max="8491" width="16.1796875" bestFit="1" customWidth="1"/>
    <col min="8492" max="8492" width="16.1796875" customWidth="1"/>
    <col min="8493" max="8493" width="13.54296875" bestFit="1" customWidth="1"/>
    <col min="8494" max="8494" width="15.26953125" bestFit="1" customWidth="1"/>
    <col min="8495" max="8495" width="18.26953125" bestFit="1" customWidth="1"/>
    <col min="8496" max="8496" width="0" hidden="1" customWidth="1"/>
    <col min="8698" max="8698" width="0" hidden="1" customWidth="1"/>
    <col min="8699" max="8699" width="15.54296875" bestFit="1" customWidth="1"/>
    <col min="8700" max="8700" width="30.7265625" customWidth="1"/>
    <col min="8701" max="8701" width="36.7265625" customWidth="1"/>
    <col min="8702" max="8702" width="10.26953125" customWidth="1"/>
    <col min="8703" max="8703" width="22" customWidth="1"/>
    <col min="8704" max="8704" width="17.1796875" customWidth="1"/>
    <col min="8705" max="8707" width="0" hidden="1" customWidth="1"/>
    <col min="8708" max="8710" width="16.7265625" customWidth="1"/>
    <col min="8711" max="8711" width="19.81640625" customWidth="1"/>
    <col min="8712" max="8714" width="0" hidden="1" customWidth="1"/>
    <col min="8715" max="8715" width="21.54296875" customWidth="1"/>
    <col min="8716" max="8716" width="27.26953125" customWidth="1"/>
    <col min="8717" max="8729" width="0" hidden="1" customWidth="1"/>
    <col min="8730" max="8730" width="11.54296875" customWidth="1"/>
    <col min="8731" max="8731" width="16" customWidth="1"/>
    <col min="8732" max="8732" width="15.453125" customWidth="1"/>
    <col min="8733" max="8733" width="11.26953125" customWidth="1"/>
    <col min="8734" max="8734" width="12.26953125" customWidth="1"/>
    <col min="8735" max="8735" width="19.81640625" customWidth="1"/>
    <col min="8736" max="8738" width="19.7265625" customWidth="1"/>
    <col min="8739" max="8739" width="11" customWidth="1"/>
    <col min="8740" max="8740" width="18.453125" bestFit="1" customWidth="1"/>
    <col min="8741" max="8742" width="23.1796875" bestFit="1" customWidth="1"/>
    <col min="8743" max="8743" width="23.1796875" customWidth="1"/>
    <col min="8744" max="8744" width="18.26953125" bestFit="1" customWidth="1"/>
    <col min="8745" max="8745" width="13.453125" bestFit="1" customWidth="1"/>
    <col min="8746" max="8747" width="16.1796875" bestFit="1" customWidth="1"/>
    <col min="8748" max="8748" width="16.1796875" customWidth="1"/>
    <col min="8749" max="8749" width="13.54296875" bestFit="1" customWidth="1"/>
    <col min="8750" max="8750" width="15.26953125" bestFit="1" customWidth="1"/>
    <col min="8751" max="8751" width="18.26953125" bestFit="1" customWidth="1"/>
    <col min="8752" max="8752" width="0" hidden="1" customWidth="1"/>
    <col min="8954" max="8954" width="0" hidden="1" customWidth="1"/>
    <col min="8955" max="8955" width="15.54296875" bestFit="1" customWidth="1"/>
    <col min="8956" max="8956" width="30.7265625" customWidth="1"/>
    <col min="8957" max="8957" width="36.7265625" customWidth="1"/>
    <col min="8958" max="8958" width="10.26953125" customWidth="1"/>
    <col min="8959" max="8959" width="22" customWidth="1"/>
    <col min="8960" max="8960" width="17.1796875" customWidth="1"/>
    <col min="8961" max="8963" width="0" hidden="1" customWidth="1"/>
    <col min="8964" max="8966" width="16.7265625" customWidth="1"/>
    <col min="8967" max="8967" width="19.81640625" customWidth="1"/>
    <col min="8968" max="8970" width="0" hidden="1" customWidth="1"/>
    <col min="8971" max="8971" width="21.54296875" customWidth="1"/>
    <col min="8972" max="8972" width="27.26953125" customWidth="1"/>
    <col min="8973" max="8985" width="0" hidden="1" customWidth="1"/>
    <col min="8986" max="8986" width="11.54296875" customWidth="1"/>
    <col min="8987" max="8987" width="16" customWidth="1"/>
    <col min="8988" max="8988" width="15.453125" customWidth="1"/>
    <col min="8989" max="8989" width="11.26953125" customWidth="1"/>
    <col min="8990" max="8990" width="12.26953125" customWidth="1"/>
    <col min="8991" max="8991" width="19.81640625" customWidth="1"/>
    <col min="8992" max="8994" width="19.7265625" customWidth="1"/>
    <col min="8995" max="8995" width="11" customWidth="1"/>
    <col min="8996" max="8996" width="18.453125" bestFit="1" customWidth="1"/>
    <col min="8997" max="8998" width="23.1796875" bestFit="1" customWidth="1"/>
    <col min="8999" max="8999" width="23.1796875" customWidth="1"/>
    <col min="9000" max="9000" width="18.26953125" bestFit="1" customWidth="1"/>
    <col min="9001" max="9001" width="13.453125" bestFit="1" customWidth="1"/>
    <col min="9002" max="9003" width="16.1796875" bestFit="1" customWidth="1"/>
    <col min="9004" max="9004" width="16.1796875" customWidth="1"/>
    <col min="9005" max="9005" width="13.54296875" bestFit="1" customWidth="1"/>
    <col min="9006" max="9006" width="15.26953125" bestFit="1" customWidth="1"/>
    <col min="9007" max="9007" width="18.26953125" bestFit="1" customWidth="1"/>
    <col min="9008" max="9008" width="0" hidden="1" customWidth="1"/>
    <col min="9210" max="9210" width="0" hidden="1" customWidth="1"/>
    <col min="9211" max="9211" width="15.54296875" bestFit="1" customWidth="1"/>
    <col min="9212" max="9212" width="30.7265625" customWidth="1"/>
    <col min="9213" max="9213" width="36.7265625" customWidth="1"/>
    <col min="9214" max="9214" width="10.26953125" customWidth="1"/>
    <col min="9215" max="9215" width="22" customWidth="1"/>
    <col min="9216" max="9216" width="17.1796875" customWidth="1"/>
    <col min="9217" max="9219" width="0" hidden="1" customWidth="1"/>
    <col min="9220" max="9222" width="16.7265625" customWidth="1"/>
    <col min="9223" max="9223" width="19.81640625" customWidth="1"/>
    <col min="9224" max="9226" width="0" hidden="1" customWidth="1"/>
    <col min="9227" max="9227" width="21.54296875" customWidth="1"/>
    <col min="9228" max="9228" width="27.26953125" customWidth="1"/>
    <col min="9229" max="9241" width="0" hidden="1" customWidth="1"/>
    <col min="9242" max="9242" width="11.54296875" customWidth="1"/>
    <col min="9243" max="9243" width="16" customWidth="1"/>
    <col min="9244" max="9244" width="15.453125" customWidth="1"/>
    <col min="9245" max="9245" width="11.26953125" customWidth="1"/>
    <col min="9246" max="9246" width="12.26953125" customWidth="1"/>
    <col min="9247" max="9247" width="19.81640625" customWidth="1"/>
    <col min="9248" max="9250" width="19.7265625" customWidth="1"/>
    <col min="9251" max="9251" width="11" customWidth="1"/>
    <col min="9252" max="9252" width="18.453125" bestFit="1" customWidth="1"/>
    <col min="9253" max="9254" width="23.1796875" bestFit="1" customWidth="1"/>
    <col min="9255" max="9255" width="23.1796875" customWidth="1"/>
    <col min="9256" max="9256" width="18.26953125" bestFit="1" customWidth="1"/>
    <col min="9257" max="9257" width="13.453125" bestFit="1" customWidth="1"/>
    <col min="9258" max="9259" width="16.1796875" bestFit="1" customWidth="1"/>
    <col min="9260" max="9260" width="16.1796875" customWidth="1"/>
    <col min="9261" max="9261" width="13.54296875" bestFit="1" customWidth="1"/>
    <col min="9262" max="9262" width="15.26953125" bestFit="1" customWidth="1"/>
    <col min="9263" max="9263" width="18.26953125" bestFit="1" customWidth="1"/>
    <col min="9264" max="9264" width="0" hidden="1" customWidth="1"/>
    <col min="9466" max="9466" width="0" hidden="1" customWidth="1"/>
    <col min="9467" max="9467" width="15.54296875" bestFit="1" customWidth="1"/>
    <col min="9468" max="9468" width="30.7265625" customWidth="1"/>
    <col min="9469" max="9469" width="36.7265625" customWidth="1"/>
    <col min="9470" max="9470" width="10.26953125" customWidth="1"/>
    <col min="9471" max="9471" width="22" customWidth="1"/>
    <col min="9472" max="9472" width="17.1796875" customWidth="1"/>
    <col min="9473" max="9475" width="0" hidden="1" customWidth="1"/>
    <col min="9476" max="9478" width="16.7265625" customWidth="1"/>
    <col min="9479" max="9479" width="19.81640625" customWidth="1"/>
    <col min="9480" max="9482" width="0" hidden="1" customWidth="1"/>
    <col min="9483" max="9483" width="21.54296875" customWidth="1"/>
    <col min="9484" max="9484" width="27.26953125" customWidth="1"/>
    <col min="9485" max="9497" width="0" hidden="1" customWidth="1"/>
    <col min="9498" max="9498" width="11.54296875" customWidth="1"/>
    <col min="9499" max="9499" width="16" customWidth="1"/>
    <col min="9500" max="9500" width="15.453125" customWidth="1"/>
    <col min="9501" max="9501" width="11.26953125" customWidth="1"/>
    <col min="9502" max="9502" width="12.26953125" customWidth="1"/>
    <col min="9503" max="9503" width="19.81640625" customWidth="1"/>
    <col min="9504" max="9506" width="19.7265625" customWidth="1"/>
    <col min="9507" max="9507" width="11" customWidth="1"/>
    <col min="9508" max="9508" width="18.453125" bestFit="1" customWidth="1"/>
    <col min="9509" max="9510" width="23.1796875" bestFit="1" customWidth="1"/>
    <col min="9511" max="9511" width="23.1796875" customWidth="1"/>
    <col min="9512" max="9512" width="18.26953125" bestFit="1" customWidth="1"/>
    <col min="9513" max="9513" width="13.453125" bestFit="1" customWidth="1"/>
    <col min="9514" max="9515" width="16.1796875" bestFit="1" customWidth="1"/>
    <col min="9516" max="9516" width="16.1796875" customWidth="1"/>
    <col min="9517" max="9517" width="13.54296875" bestFit="1" customWidth="1"/>
    <col min="9518" max="9518" width="15.26953125" bestFit="1" customWidth="1"/>
    <col min="9519" max="9519" width="18.26953125" bestFit="1" customWidth="1"/>
    <col min="9520" max="9520" width="0" hidden="1" customWidth="1"/>
    <col min="9722" max="9722" width="0" hidden="1" customWidth="1"/>
    <col min="9723" max="9723" width="15.54296875" bestFit="1" customWidth="1"/>
    <col min="9724" max="9724" width="30.7265625" customWidth="1"/>
    <col min="9725" max="9725" width="36.7265625" customWidth="1"/>
    <col min="9726" max="9726" width="10.26953125" customWidth="1"/>
    <col min="9727" max="9727" width="22" customWidth="1"/>
    <col min="9728" max="9728" width="17.1796875" customWidth="1"/>
    <col min="9729" max="9731" width="0" hidden="1" customWidth="1"/>
    <col min="9732" max="9734" width="16.7265625" customWidth="1"/>
    <col min="9735" max="9735" width="19.81640625" customWidth="1"/>
    <col min="9736" max="9738" width="0" hidden="1" customWidth="1"/>
    <col min="9739" max="9739" width="21.54296875" customWidth="1"/>
    <col min="9740" max="9740" width="27.26953125" customWidth="1"/>
    <col min="9741" max="9753" width="0" hidden="1" customWidth="1"/>
    <col min="9754" max="9754" width="11.54296875" customWidth="1"/>
    <col min="9755" max="9755" width="16" customWidth="1"/>
    <col min="9756" max="9756" width="15.453125" customWidth="1"/>
    <col min="9757" max="9757" width="11.26953125" customWidth="1"/>
    <col min="9758" max="9758" width="12.26953125" customWidth="1"/>
    <col min="9759" max="9759" width="19.81640625" customWidth="1"/>
    <col min="9760" max="9762" width="19.7265625" customWidth="1"/>
    <col min="9763" max="9763" width="11" customWidth="1"/>
    <col min="9764" max="9764" width="18.453125" bestFit="1" customWidth="1"/>
    <col min="9765" max="9766" width="23.1796875" bestFit="1" customWidth="1"/>
    <col min="9767" max="9767" width="23.1796875" customWidth="1"/>
    <col min="9768" max="9768" width="18.26953125" bestFit="1" customWidth="1"/>
    <col min="9769" max="9769" width="13.453125" bestFit="1" customWidth="1"/>
    <col min="9770" max="9771" width="16.1796875" bestFit="1" customWidth="1"/>
    <col min="9772" max="9772" width="16.1796875" customWidth="1"/>
    <col min="9773" max="9773" width="13.54296875" bestFit="1" customWidth="1"/>
    <col min="9774" max="9774" width="15.26953125" bestFit="1" customWidth="1"/>
    <col min="9775" max="9775" width="18.26953125" bestFit="1" customWidth="1"/>
    <col min="9776" max="9776" width="0" hidden="1" customWidth="1"/>
    <col min="9978" max="9978" width="0" hidden="1" customWidth="1"/>
    <col min="9979" max="9979" width="15.54296875" bestFit="1" customWidth="1"/>
    <col min="9980" max="9980" width="30.7265625" customWidth="1"/>
    <col min="9981" max="9981" width="36.7265625" customWidth="1"/>
    <col min="9982" max="9982" width="10.26953125" customWidth="1"/>
    <col min="9983" max="9983" width="22" customWidth="1"/>
    <col min="9984" max="9984" width="17.1796875" customWidth="1"/>
    <col min="9985" max="9987" width="0" hidden="1" customWidth="1"/>
    <col min="9988" max="9990" width="16.7265625" customWidth="1"/>
    <col min="9991" max="9991" width="19.81640625" customWidth="1"/>
    <col min="9992" max="9994" width="0" hidden="1" customWidth="1"/>
    <col min="9995" max="9995" width="21.54296875" customWidth="1"/>
    <col min="9996" max="9996" width="27.26953125" customWidth="1"/>
    <col min="9997" max="10009" width="0" hidden="1" customWidth="1"/>
    <col min="10010" max="10010" width="11.54296875" customWidth="1"/>
    <col min="10011" max="10011" width="16" customWidth="1"/>
    <col min="10012" max="10012" width="15.453125" customWidth="1"/>
    <col min="10013" max="10013" width="11.26953125" customWidth="1"/>
    <col min="10014" max="10014" width="12.26953125" customWidth="1"/>
    <col min="10015" max="10015" width="19.81640625" customWidth="1"/>
    <col min="10016" max="10018" width="19.7265625" customWidth="1"/>
    <col min="10019" max="10019" width="11" customWidth="1"/>
    <col min="10020" max="10020" width="18.453125" bestFit="1" customWidth="1"/>
    <col min="10021" max="10022" width="23.1796875" bestFit="1" customWidth="1"/>
    <col min="10023" max="10023" width="23.1796875" customWidth="1"/>
    <col min="10024" max="10024" width="18.26953125" bestFit="1" customWidth="1"/>
    <col min="10025" max="10025" width="13.453125" bestFit="1" customWidth="1"/>
    <col min="10026" max="10027" width="16.1796875" bestFit="1" customWidth="1"/>
    <col min="10028" max="10028" width="16.1796875" customWidth="1"/>
    <col min="10029" max="10029" width="13.54296875" bestFit="1" customWidth="1"/>
    <col min="10030" max="10030" width="15.26953125" bestFit="1" customWidth="1"/>
    <col min="10031" max="10031" width="18.26953125" bestFit="1" customWidth="1"/>
    <col min="10032" max="10032" width="0" hidden="1" customWidth="1"/>
    <col min="10234" max="10234" width="0" hidden="1" customWidth="1"/>
    <col min="10235" max="10235" width="15.54296875" bestFit="1" customWidth="1"/>
    <col min="10236" max="10236" width="30.7265625" customWidth="1"/>
    <col min="10237" max="10237" width="36.7265625" customWidth="1"/>
    <col min="10238" max="10238" width="10.26953125" customWidth="1"/>
    <col min="10239" max="10239" width="22" customWidth="1"/>
    <col min="10240" max="10240" width="17.1796875" customWidth="1"/>
    <col min="10241" max="10243" width="0" hidden="1" customWidth="1"/>
    <col min="10244" max="10246" width="16.7265625" customWidth="1"/>
    <col min="10247" max="10247" width="19.81640625" customWidth="1"/>
    <col min="10248" max="10250" width="0" hidden="1" customWidth="1"/>
    <col min="10251" max="10251" width="21.54296875" customWidth="1"/>
    <col min="10252" max="10252" width="27.26953125" customWidth="1"/>
    <col min="10253" max="10265" width="0" hidden="1" customWidth="1"/>
    <col min="10266" max="10266" width="11.54296875" customWidth="1"/>
    <col min="10267" max="10267" width="16" customWidth="1"/>
    <col min="10268" max="10268" width="15.453125" customWidth="1"/>
    <col min="10269" max="10269" width="11.26953125" customWidth="1"/>
    <col min="10270" max="10270" width="12.26953125" customWidth="1"/>
    <col min="10271" max="10271" width="19.81640625" customWidth="1"/>
    <col min="10272" max="10274" width="19.7265625" customWidth="1"/>
    <col min="10275" max="10275" width="11" customWidth="1"/>
    <col min="10276" max="10276" width="18.453125" bestFit="1" customWidth="1"/>
    <col min="10277" max="10278" width="23.1796875" bestFit="1" customWidth="1"/>
    <col min="10279" max="10279" width="23.1796875" customWidth="1"/>
    <col min="10280" max="10280" width="18.26953125" bestFit="1" customWidth="1"/>
    <col min="10281" max="10281" width="13.453125" bestFit="1" customWidth="1"/>
    <col min="10282" max="10283" width="16.1796875" bestFit="1" customWidth="1"/>
    <col min="10284" max="10284" width="16.1796875" customWidth="1"/>
    <col min="10285" max="10285" width="13.54296875" bestFit="1" customWidth="1"/>
    <col min="10286" max="10286" width="15.26953125" bestFit="1" customWidth="1"/>
    <col min="10287" max="10287" width="18.26953125" bestFit="1" customWidth="1"/>
    <col min="10288" max="10288" width="0" hidden="1" customWidth="1"/>
    <col min="10490" max="10490" width="0" hidden="1" customWidth="1"/>
    <col min="10491" max="10491" width="15.54296875" bestFit="1" customWidth="1"/>
    <col min="10492" max="10492" width="30.7265625" customWidth="1"/>
    <col min="10493" max="10493" width="36.7265625" customWidth="1"/>
    <col min="10494" max="10494" width="10.26953125" customWidth="1"/>
    <col min="10495" max="10495" width="22" customWidth="1"/>
    <col min="10496" max="10496" width="17.1796875" customWidth="1"/>
    <col min="10497" max="10499" width="0" hidden="1" customWidth="1"/>
    <col min="10500" max="10502" width="16.7265625" customWidth="1"/>
    <col min="10503" max="10503" width="19.81640625" customWidth="1"/>
    <col min="10504" max="10506" width="0" hidden="1" customWidth="1"/>
    <col min="10507" max="10507" width="21.54296875" customWidth="1"/>
    <col min="10508" max="10508" width="27.26953125" customWidth="1"/>
    <col min="10509" max="10521" width="0" hidden="1" customWidth="1"/>
    <col min="10522" max="10522" width="11.54296875" customWidth="1"/>
    <col min="10523" max="10523" width="16" customWidth="1"/>
    <col min="10524" max="10524" width="15.453125" customWidth="1"/>
    <col min="10525" max="10525" width="11.26953125" customWidth="1"/>
    <col min="10526" max="10526" width="12.26953125" customWidth="1"/>
    <col min="10527" max="10527" width="19.81640625" customWidth="1"/>
    <col min="10528" max="10530" width="19.7265625" customWidth="1"/>
    <col min="10531" max="10531" width="11" customWidth="1"/>
    <col min="10532" max="10532" width="18.453125" bestFit="1" customWidth="1"/>
    <col min="10533" max="10534" width="23.1796875" bestFit="1" customWidth="1"/>
    <col min="10535" max="10535" width="23.1796875" customWidth="1"/>
    <col min="10536" max="10536" width="18.26953125" bestFit="1" customWidth="1"/>
    <col min="10537" max="10537" width="13.453125" bestFit="1" customWidth="1"/>
    <col min="10538" max="10539" width="16.1796875" bestFit="1" customWidth="1"/>
    <col min="10540" max="10540" width="16.1796875" customWidth="1"/>
    <col min="10541" max="10541" width="13.54296875" bestFit="1" customWidth="1"/>
    <col min="10542" max="10542" width="15.26953125" bestFit="1" customWidth="1"/>
    <col min="10543" max="10543" width="18.26953125" bestFit="1" customWidth="1"/>
    <col min="10544" max="10544" width="0" hidden="1" customWidth="1"/>
    <col min="10746" max="10746" width="0" hidden="1" customWidth="1"/>
    <col min="10747" max="10747" width="15.54296875" bestFit="1" customWidth="1"/>
    <col min="10748" max="10748" width="30.7265625" customWidth="1"/>
    <col min="10749" max="10749" width="36.7265625" customWidth="1"/>
    <col min="10750" max="10750" width="10.26953125" customWidth="1"/>
    <col min="10751" max="10751" width="22" customWidth="1"/>
    <col min="10752" max="10752" width="17.1796875" customWidth="1"/>
    <col min="10753" max="10755" width="0" hidden="1" customWidth="1"/>
    <col min="10756" max="10758" width="16.7265625" customWidth="1"/>
    <col min="10759" max="10759" width="19.81640625" customWidth="1"/>
    <col min="10760" max="10762" width="0" hidden="1" customWidth="1"/>
    <col min="10763" max="10763" width="21.54296875" customWidth="1"/>
    <col min="10764" max="10764" width="27.26953125" customWidth="1"/>
    <col min="10765" max="10777" width="0" hidden="1" customWidth="1"/>
    <col min="10778" max="10778" width="11.54296875" customWidth="1"/>
    <col min="10779" max="10779" width="16" customWidth="1"/>
    <col min="10780" max="10780" width="15.453125" customWidth="1"/>
    <col min="10781" max="10781" width="11.26953125" customWidth="1"/>
    <col min="10782" max="10782" width="12.26953125" customWidth="1"/>
    <col min="10783" max="10783" width="19.81640625" customWidth="1"/>
    <col min="10784" max="10786" width="19.7265625" customWidth="1"/>
    <col min="10787" max="10787" width="11" customWidth="1"/>
    <col min="10788" max="10788" width="18.453125" bestFit="1" customWidth="1"/>
    <col min="10789" max="10790" width="23.1796875" bestFit="1" customWidth="1"/>
    <col min="10791" max="10791" width="23.1796875" customWidth="1"/>
    <col min="10792" max="10792" width="18.26953125" bestFit="1" customWidth="1"/>
    <col min="10793" max="10793" width="13.453125" bestFit="1" customWidth="1"/>
    <col min="10794" max="10795" width="16.1796875" bestFit="1" customWidth="1"/>
    <col min="10796" max="10796" width="16.1796875" customWidth="1"/>
    <col min="10797" max="10797" width="13.54296875" bestFit="1" customWidth="1"/>
    <col min="10798" max="10798" width="15.26953125" bestFit="1" customWidth="1"/>
    <col min="10799" max="10799" width="18.26953125" bestFit="1" customWidth="1"/>
    <col min="10800" max="10800" width="0" hidden="1" customWidth="1"/>
    <col min="11002" max="11002" width="0" hidden="1" customWidth="1"/>
    <col min="11003" max="11003" width="15.54296875" bestFit="1" customWidth="1"/>
    <col min="11004" max="11004" width="30.7265625" customWidth="1"/>
    <col min="11005" max="11005" width="36.7265625" customWidth="1"/>
    <col min="11006" max="11006" width="10.26953125" customWidth="1"/>
    <col min="11007" max="11007" width="22" customWidth="1"/>
    <col min="11008" max="11008" width="17.1796875" customWidth="1"/>
    <col min="11009" max="11011" width="0" hidden="1" customWidth="1"/>
    <col min="11012" max="11014" width="16.7265625" customWidth="1"/>
    <col min="11015" max="11015" width="19.81640625" customWidth="1"/>
    <col min="11016" max="11018" width="0" hidden="1" customWidth="1"/>
    <col min="11019" max="11019" width="21.54296875" customWidth="1"/>
    <col min="11020" max="11020" width="27.26953125" customWidth="1"/>
    <col min="11021" max="11033" width="0" hidden="1" customWidth="1"/>
    <col min="11034" max="11034" width="11.54296875" customWidth="1"/>
    <col min="11035" max="11035" width="16" customWidth="1"/>
    <col min="11036" max="11036" width="15.453125" customWidth="1"/>
    <col min="11037" max="11037" width="11.26953125" customWidth="1"/>
    <col min="11038" max="11038" width="12.26953125" customWidth="1"/>
    <col min="11039" max="11039" width="19.81640625" customWidth="1"/>
    <col min="11040" max="11042" width="19.7265625" customWidth="1"/>
    <col min="11043" max="11043" width="11" customWidth="1"/>
    <col min="11044" max="11044" width="18.453125" bestFit="1" customWidth="1"/>
    <col min="11045" max="11046" width="23.1796875" bestFit="1" customWidth="1"/>
    <col min="11047" max="11047" width="23.1796875" customWidth="1"/>
    <col min="11048" max="11048" width="18.26953125" bestFit="1" customWidth="1"/>
    <col min="11049" max="11049" width="13.453125" bestFit="1" customWidth="1"/>
    <col min="11050" max="11051" width="16.1796875" bestFit="1" customWidth="1"/>
    <col min="11052" max="11052" width="16.1796875" customWidth="1"/>
    <col min="11053" max="11053" width="13.54296875" bestFit="1" customWidth="1"/>
    <col min="11054" max="11054" width="15.26953125" bestFit="1" customWidth="1"/>
    <col min="11055" max="11055" width="18.26953125" bestFit="1" customWidth="1"/>
    <col min="11056" max="11056" width="0" hidden="1" customWidth="1"/>
    <col min="11258" max="11258" width="0" hidden="1" customWidth="1"/>
    <col min="11259" max="11259" width="15.54296875" bestFit="1" customWidth="1"/>
    <col min="11260" max="11260" width="30.7265625" customWidth="1"/>
    <col min="11261" max="11261" width="36.7265625" customWidth="1"/>
    <col min="11262" max="11262" width="10.26953125" customWidth="1"/>
    <col min="11263" max="11263" width="22" customWidth="1"/>
    <col min="11264" max="11264" width="17.1796875" customWidth="1"/>
    <col min="11265" max="11267" width="0" hidden="1" customWidth="1"/>
    <col min="11268" max="11270" width="16.7265625" customWidth="1"/>
    <col min="11271" max="11271" width="19.81640625" customWidth="1"/>
    <col min="11272" max="11274" width="0" hidden="1" customWidth="1"/>
    <col min="11275" max="11275" width="21.54296875" customWidth="1"/>
    <col min="11276" max="11276" width="27.26953125" customWidth="1"/>
    <col min="11277" max="11289" width="0" hidden="1" customWidth="1"/>
    <col min="11290" max="11290" width="11.54296875" customWidth="1"/>
    <col min="11291" max="11291" width="16" customWidth="1"/>
    <col min="11292" max="11292" width="15.453125" customWidth="1"/>
    <col min="11293" max="11293" width="11.26953125" customWidth="1"/>
    <col min="11294" max="11294" width="12.26953125" customWidth="1"/>
    <col min="11295" max="11295" width="19.81640625" customWidth="1"/>
    <col min="11296" max="11298" width="19.7265625" customWidth="1"/>
    <col min="11299" max="11299" width="11" customWidth="1"/>
    <col min="11300" max="11300" width="18.453125" bestFit="1" customWidth="1"/>
    <col min="11301" max="11302" width="23.1796875" bestFit="1" customWidth="1"/>
    <col min="11303" max="11303" width="23.1796875" customWidth="1"/>
    <col min="11304" max="11304" width="18.26953125" bestFit="1" customWidth="1"/>
    <col min="11305" max="11305" width="13.453125" bestFit="1" customWidth="1"/>
    <col min="11306" max="11307" width="16.1796875" bestFit="1" customWidth="1"/>
    <col min="11308" max="11308" width="16.1796875" customWidth="1"/>
    <col min="11309" max="11309" width="13.54296875" bestFit="1" customWidth="1"/>
    <col min="11310" max="11310" width="15.26953125" bestFit="1" customWidth="1"/>
    <col min="11311" max="11311" width="18.26953125" bestFit="1" customWidth="1"/>
    <col min="11312" max="11312" width="0" hidden="1" customWidth="1"/>
    <col min="11514" max="11514" width="0" hidden="1" customWidth="1"/>
    <col min="11515" max="11515" width="15.54296875" bestFit="1" customWidth="1"/>
    <col min="11516" max="11516" width="30.7265625" customWidth="1"/>
    <col min="11517" max="11517" width="36.7265625" customWidth="1"/>
    <col min="11518" max="11518" width="10.26953125" customWidth="1"/>
    <col min="11519" max="11519" width="22" customWidth="1"/>
    <col min="11520" max="11520" width="17.1796875" customWidth="1"/>
    <col min="11521" max="11523" width="0" hidden="1" customWidth="1"/>
    <col min="11524" max="11526" width="16.7265625" customWidth="1"/>
    <col min="11527" max="11527" width="19.81640625" customWidth="1"/>
    <col min="11528" max="11530" width="0" hidden="1" customWidth="1"/>
    <col min="11531" max="11531" width="21.54296875" customWidth="1"/>
    <col min="11532" max="11532" width="27.26953125" customWidth="1"/>
    <col min="11533" max="11545" width="0" hidden="1" customWidth="1"/>
    <col min="11546" max="11546" width="11.54296875" customWidth="1"/>
    <col min="11547" max="11547" width="16" customWidth="1"/>
    <col min="11548" max="11548" width="15.453125" customWidth="1"/>
    <col min="11549" max="11549" width="11.26953125" customWidth="1"/>
    <col min="11550" max="11550" width="12.26953125" customWidth="1"/>
    <col min="11551" max="11551" width="19.81640625" customWidth="1"/>
    <col min="11552" max="11554" width="19.7265625" customWidth="1"/>
    <col min="11555" max="11555" width="11" customWidth="1"/>
    <col min="11556" max="11556" width="18.453125" bestFit="1" customWidth="1"/>
    <col min="11557" max="11558" width="23.1796875" bestFit="1" customWidth="1"/>
    <col min="11559" max="11559" width="23.1796875" customWidth="1"/>
    <col min="11560" max="11560" width="18.26953125" bestFit="1" customWidth="1"/>
    <col min="11561" max="11561" width="13.453125" bestFit="1" customWidth="1"/>
    <col min="11562" max="11563" width="16.1796875" bestFit="1" customWidth="1"/>
    <col min="11564" max="11564" width="16.1796875" customWidth="1"/>
    <col min="11565" max="11565" width="13.54296875" bestFit="1" customWidth="1"/>
    <col min="11566" max="11566" width="15.26953125" bestFit="1" customWidth="1"/>
    <col min="11567" max="11567" width="18.26953125" bestFit="1" customWidth="1"/>
    <col min="11568" max="11568" width="0" hidden="1" customWidth="1"/>
    <col min="11770" max="11770" width="0" hidden="1" customWidth="1"/>
    <col min="11771" max="11771" width="15.54296875" bestFit="1" customWidth="1"/>
    <col min="11772" max="11772" width="30.7265625" customWidth="1"/>
    <col min="11773" max="11773" width="36.7265625" customWidth="1"/>
    <col min="11774" max="11774" width="10.26953125" customWidth="1"/>
    <col min="11775" max="11775" width="22" customWidth="1"/>
    <col min="11776" max="11776" width="17.1796875" customWidth="1"/>
    <col min="11777" max="11779" width="0" hidden="1" customWidth="1"/>
    <col min="11780" max="11782" width="16.7265625" customWidth="1"/>
    <col min="11783" max="11783" width="19.81640625" customWidth="1"/>
    <col min="11784" max="11786" width="0" hidden="1" customWidth="1"/>
    <col min="11787" max="11787" width="21.54296875" customWidth="1"/>
    <col min="11788" max="11788" width="27.26953125" customWidth="1"/>
    <col min="11789" max="11801" width="0" hidden="1" customWidth="1"/>
    <col min="11802" max="11802" width="11.54296875" customWidth="1"/>
    <col min="11803" max="11803" width="16" customWidth="1"/>
    <col min="11804" max="11804" width="15.453125" customWidth="1"/>
    <col min="11805" max="11805" width="11.26953125" customWidth="1"/>
    <col min="11806" max="11806" width="12.26953125" customWidth="1"/>
    <col min="11807" max="11807" width="19.81640625" customWidth="1"/>
    <col min="11808" max="11810" width="19.7265625" customWidth="1"/>
    <col min="11811" max="11811" width="11" customWidth="1"/>
    <col min="11812" max="11812" width="18.453125" bestFit="1" customWidth="1"/>
    <col min="11813" max="11814" width="23.1796875" bestFit="1" customWidth="1"/>
    <col min="11815" max="11815" width="23.1796875" customWidth="1"/>
    <col min="11816" max="11816" width="18.26953125" bestFit="1" customWidth="1"/>
    <col min="11817" max="11817" width="13.453125" bestFit="1" customWidth="1"/>
    <col min="11818" max="11819" width="16.1796875" bestFit="1" customWidth="1"/>
    <col min="11820" max="11820" width="16.1796875" customWidth="1"/>
    <col min="11821" max="11821" width="13.54296875" bestFit="1" customWidth="1"/>
    <col min="11822" max="11822" width="15.26953125" bestFit="1" customWidth="1"/>
    <col min="11823" max="11823" width="18.26953125" bestFit="1" customWidth="1"/>
    <col min="11824" max="11824" width="0" hidden="1" customWidth="1"/>
    <col min="12026" max="12026" width="0" hidden="1" customWidth="1"/>
    <col min="12027" max="12027" width="15.54296875" bestFit="1" customWidth="1"/>
    <col min="12028" max="12028" width="30.7265625" customWidth="1"/>
    <col min="12029" max="12029" width="36.7265625" customWidth="1"/>
    <col min="12030" max="12030" width="10.26953125" customWidth="1"/>
    <col min="12031" max="12031" width="22" customWidth="1"/>
    <col min="12032" max="12032" width="17.1796875" customWidth="1"/>
    <col min="12033" max="12035" width="0" hidden="1" customWidth="1"/>
    <col min="12036" max="12038" width="16.7265625" customWidth="1"/>
    <col min="12039" max="12039" width="19.81640625" customWidth="1"/>
    <col min="12040" max="12042" width="0" hidden="1" customWidth="1"/>
    <col min="12043" max="12043" width="21.54296875" customWidth="1"/>
    <col min="12044" max="12044" width="27.26953125" customWidth="1"/>
    <col min="12045" max="12057" width="0" hidden="1" customWidth="1"/>
    <col min="12058" max="12058" width="11.54296875" customWidth="1"/>
    <col min="12059" max="12059" width="16" customWidth="1"/>
    <col min="12060" max="12060" width="15.453125" customWidth="1"/>
    <col min="12061" max="12061" width="11.26953125" customWidth="1"/>
    <col min="12062" max="12062" width="12.26953125" customWidth="1"/>
    <col min="12063" max="12063" width="19.81640625" customWidth="1"/>
    <col min="12064" max="12066" width="19.7265625" customWidth="1"/>
    <col min="12067" max="12067" width="11" customWidth="1"/>
    <col min="12068" max="12068" width="18.453125" bestFit="1" customWidth="1"/>
    <col min="12069" max="12070" width="23.1796875" bestFit="1" customWidth="1"/>
    <col min="12071" max="12071" width="23.1796875" customWidth="1"/>
    <col min="12072" max="12072" width="18.26953125" bestFit="1" customWidth="1"/>
    <col min="12073" max="12073" width="13.453125" bestFit="1" customWidth="1"/>
    <col min="12074" max="12075" width="16.1796875" bestFit="1" customWidth="1"/>
    <col min="12076" max="12076" width="16.1796875" customWidth="1"/>
    <col min="12077" max="12077" width="13.54296875" bestFit="1" customWidth="1"/>
    <col min="12078" max="12078" width="15.26953125" bestFit="1" customWidth="1"/>
    <col min="12079" max="12079" width="18.26953125" bestFit="1" customWidth="1"/>
    <col min="12080" max="12080" width="0" hidden="1" customWidth="1"/>
    <col min="12282" max="12282" width="0" hidden="1" customWidth="1"/>
    <col min="12283" max="12283" width="15.54296875" bestFit="1" customWidth="1"/>
    <col min="12284" max="12284" width="30.7265625" customWidth="1"/>
    <col min="12285" max="12285" width="36.7265625" customWidth="1"/>
    <col min="12286" max="12286" width="10.26953125" customWidth="1"/>
    <col min="12287" max="12287" width="22" customWidth="1"/>
    <col min="12288" max="12288" width="17.1796875" customWidth="1"/>
    <col min="12289" max="12291" width="0" hidden="1" customWidth="1"/>
    <col min="12292" max="12294" width="16.7265625" customWidth="1"/>
    <col min="12295" max="12295" width="19.81640625" customWidth="1"/>
    <col min="12296" max="12298" width="0" hidden="1" customWidth="1"/>
    <col min="12299" max="12299" width="21.54296875" customWidth="1"/>
    <col min="12300" max="12300" width="27.26953125" customWidth="1"/>
    <col min="12301" max="12313" width="0" hidden="1" customWidth="1"/>
    <col min="12314" max="12314" width="11.54296875" customWidth="1"/>
    <col min="12315" max="12315" width="16" customWidth="1"/>
    <col min="12316" max="12316" width="15.453125" customWidth="1"/>
    <col min="12317" max="12317" width="11.26953125" customWidth="1"/>
    <col min="12318" max="12318" width="12.26953125" customWidth="1"/>
    <col min="12319" max="12319" width="19.81640625" customWidth="1"/>
    <col min="12320" max="12322" width="19.7265625" customWidth="1"/>
    <col min="12323" max="12323" width="11" customWidth="1"/>
    <col min="12324" max="12324" width="18.453125" bestFit="1" customWidth="1"/>
    <col min="12325" max="12326" width="23.1796875" bestFit="1" customWidth="1"/>
    <col min="12327" max="12327" width="23.1796875" customWidth="1"/>
    <col min="12328" max="12328" width="18.26953125" bestFit="1" customWidth="1"/>
    <col min="12329" max="12329" width="13.453125" bestFit="1" customWidth="1"/>
    <col min="12330" max="12331" width="16.1796875" bestFit="1" customWidth="1"/>
    <col min="12332" max="12332" width="16.1796875" customWidth="1"/>
    <col min="12333" max="12333" width="13.54296875" bestFit="1" customWidth="1"/>
    <col min="12334" max="12334" width="15.26953125" bestFit="1" customWidth="1"/>
    <col min="12335" max="12335" width="18.26953125" bestFit="1" customWidth="1"/>
    <col min="12336" max="12336" width="0" hidden="1" customWidth="1"/>
    <col min="12538" max="12538" width="0" hidden="1" customWidth="1"/>
    <col min="12539" max="12539" width="15.54296875" bestFit="1" customWidth="1"/>
    <col min="12540" max="12540" width="30.7265625" customWidth="1"/>
    <col min="12541" max="12541" width="36.7265625" customWidth="1"/>
    <col min="12542" max="12542" width="10.26953125" customWidth="1"/>
    <col min="12543" max="12543" width="22" customWidth="1"/>
    <col min="12544" max="12544" width="17.1796875" customWidth="1"/>
    <col min="12545" max="12547" width="0" hidden="1" customWidth="1"/>
    <col min="12548" max="12550" width="16.7265625" customWidth="1"/>
    <col min="12551" max="12551" width="19.81640625" customWidth="1"/>
    <col min="12552" max="12554" width="0" hidden="1" customWidth="1"/>
    <col min="12555" max="12555" width="21.54296875" customWidth="1"/>
    <col min="12556" max="12556" width="27.26953125" customWidth="1"/>
    <col min="12557" max="12569" width="0" hidden="1" customWidth="1"/>
    <col min="12570" max="12570" width="11.54296875" customWidth="1"/>
    <col min="12571" max="12571" width="16" customWidth="1"/>
    <col min="12572" max="12572" width="15.453125" customWidth="1"/>
    <col min="12573" max="12573" width="11.26953125" customWidth="1"/>
    <col min="12574" max="12574" width="12.26953125" customWidth="1"/>
    <col min="12575" max="12575" width="19.81640625" customWidth="1"/>
    <col min="12576" max="12578" width="19.7265625" customWidth="1"/>
    <col min="12579" max="12579" width="11" customWidth="1"/>
    <col min="12580" max="12580" width="18.453125" bestFit="1" customWidth="1"/>
    <col min="12581" max="12582" width="23.1796875" bestFit="1" customWidth="1"/>
    <col min="12583" max="12583" width="23.1796875" customWidth="1"/>
    <col min="12584" max="12584" width="18.26953125" bestFit="1" customWidth="1"/>
    <col min="12585" max="12585" width="13.453125" bestFit="1" customWidth="1"/>
    <col min="12586" max="12587" width="16.1796875" bestFit="1" customWidth="1"/>
    <col min="12588" max="12588" width="16.1796875" customWidth="1"/>
    <col min="12589" max="12589" width="13.54296875" bestFit="1" customWidth="1"/>
    <col min="12590" max="12590" width="15.26953125" bestFit="1" customWidth="1"/>
    <col min="12591" max="12591" width="18.26953125" bestFit="1" customWidth="1"/>
    <col min="12592" max="12592" width="0" hidden="1" customWidth="1"/>
    <col min="12794" max="12794" width="0" hidden="1" customWidth="1"/>
    <col min="12795" max="12795" width="15.54296875" bestFit="1" customWidth="1"/>
    <col min="12796" max="12796" width="30.7265625" customWidth="1"/>
    <col min="12797" max="12797" width="36.7265625" customWidth="1"/>
    <col min="12798" max="12798" width="10.26953125" customWidth="1"/>
    <col min="12799" max="12799" width="22" customWidth="1"/>
    <col min="12800" max="12800" width="17.1796875" customWidth="1"/>
    <col min="12801" max="12803" width="0" hidden="1" customWidth="1"/>
    <col min="12804" max="12806" width="16.7265625" customWidth="1"/>
    <col min="12807" max="12807" width="19.81640625" customWidth="1"/>
    <col min="12808" max="12810" width="0" hidden="1" customWidth="1"/>
    <col min="12811" max="12811" width="21.54296875" customWidth="1"/>
    <col min="12812" max="12812" width="27.26953125" customWidth="1"/>
    <col min="12813" max="12825" width="0" hidden="1" customWidth="1"/>
    <col min="12826" max="12826" width="11.54296875" customWidth="1"/>
    <col min="12827" max="12827" width="16" customWidth="1"/>
    <col min="12828" max="12828" width="15.453125" customWidth="1"/>
    <col min="12829" max="12829" width="11.26953125" customWidth="1"/>
    <col min="12830" max="12830" width="12.26953125" customWidth="1"/>
    <col min="12831" max="12831" width="19.81640625" customWidth="1"/>
    <col min="12832" max="12834" width="19.7265625" customWidth="1"/>
    <col min="12835" max="12835" width="11" customWidth="1"/>
    <col min="12836" max="12836" width="18.453125" bestFit="1" customWidth="1"/>
    <col min="12837" max="12838" width="23.1796875" bestFit="1" customWidth="1"/>
    <col min="12839" max="12839" width="23.1796875" customWidth="1"/>
    <col min="12840" max="12840" width="18.26953125" bestFit="1" customWidth="1"/>
    <col min="12841" max="12841" width="13.453125" bestFit="1" customWidth="1"/>
    <col min="12842" max="12843" width="16.1796875" bestFit="1" customWidth="1"/>
    <col min="12844" max="12844" width="16.1796875" customWidth="1"/>
    <col min="12845" max="12845" width="13.54296875" bestFit="1" customWidth="1"/>
    <col min="12846" max="12846" width="15.26953125" bestFit="1" customWidth="1"/>
    <col min="12847" max="12847" width="18.26953125" bestFit="1" customWidth="1"/>
    <col min="12848" max="12848" width="0" hidden="1" customWidth="1"/>
    <col min="13050" max="13050" width="0" hidden="1" customWidth="1"/>
    <col min="13051" max="13051" width="15.54296875" bestFit="1" customWidth="1"/>
    <col min="13052" max="13052" width="30.7265625" customWidth="1"/>
    <col min="13053" max="13053" width="36.7265625" customWidth="1"/>
    <col min="13054" max="13054" width="10.26953125" customWidth="1"/>
    <col min="13055" max="13055" width="22" customWidth="1"/>
    <col min="13056" max="13056" width="17.1796875" customWidth="1"/>
    <col min="13057" max="13059" width="0" hidden="1" customWidth="1"/>
    <col min="13060" max="13062" width="16.7265625" customWidth="1"/>
    <col min="13063" max="13063" width="19.81640625" customWidth="1"/>
    <col min="13064" max="13066" width="0" hidden="1" customWidth="1"/>
    <col min="13067" max="13067" width="21.54296875" customWidth="1"/>
    <col min="13068" max="13068" width="27.26953125" customWidth="1"/>
    <col min="13069" max="13081" width="0" hidden="1" customWidth="1"/>
    <col min="13082" max="13082" width="11.54296875" customWidth="1"/>
    <col min="13083" max="13083" width="16" customWidth="1"/>
    <col min="13084" max="13084" width="15.453125" customWidth="1"/>
    <col min="13085" max="13085" width="11.26953125" customWidth="1"/>
    <col min="13086" max="13086" width="12.26953125" customWidth="1"/>
    <col min="13087" max="13087" width="19.81640625" customWidth="1"/>
    <col min="13088" max="13090" width="19.7265625" customWidth="1"/>
    <col min="13091" max="13091" width="11" customWidth="1"/>
    <col min="13092" max="13092" width="18.453125" bestFit="1" customWidth="1"/>
    <col min="13093" max="13094" width="23.1796875" bestFit="1" customWidth="1"/>
    <col min="13095" max="13095" width="23.1796875" customWidth="1"/>
    <col min="13096" max="13096" width="18.26953125" bestFit="1" customWidth="1"/>
    <col min="13097" max="13097" width="13.453125" bestFit="1" customWidth="1"/>
    <col min="13098" max="13099" width="16.1796875" bestFit="1" customWidth="1"/>
    <col min="13100" max="13100" width="16.1796875" customWidth="1"/>
    <col min="13101" max="13101" width="13.54296875" bestFit="1" customWidth="1"/>
    <col min="13102" max="13102" width="15.26953125" bestFit="1" customWidth="1"/>
    <col min="13103" max="13103" width="18.26953125" bestFit="1" customWidth="1"/>
    <col min="13104" max="13104" width="0" hidden="1" customWidth="1"/>
    <col min="13306" max="13306" width="0" hidden="1" customWidth="1"/>
    <col min="13307" max="13307" width="15.54296875" bestFit="1" customWidth="1"/>
    <col min="13308" max="13308" width="30.7265625" customWidth="1"/>
    <col min="13309" max="13309" width="36.7265625" customWidth="1"/>
    <col min="13310" max="13310" width="10.26953125" customWidth="1"/>
    <col min="13311" max="13311" width="22" customWidth="1"/>
    <col min="13312" max="13312" width="17.1796875" customWidth="1"/>
    <col min="13313" max="13315" width="0" hidden="1" customWidth="1"/>
    <col min="13316" max="13318" width="16.7265625" customWidth="1"/>
    <col min="13319" max="13319" width="19.81640625" customWidth="1"/>
    <col min="13320" max="13322" width="0" hidden="1" customWidth="1"/>
    <col min="13323" max="13323" width="21.54296875" customWidth="1"/>
    <col min="13324" max="13324" width="27.26953125" customWidth="1"/>
    <col min="13325" max="13337" width="0" hidden="1" customWidth="1"/>
    <col min="13338" max="13338" width="11.54296875" customWidth="1"/>
    <col min="13339" max="13339" width="16" customWidth="1"/>
    <col min="13340" max="13340" width="15.453125" customWidth="1"/>
    <col min="13341" max="13341" width="11.26953125" customWidth="1"/>
    <col min="13342" max="13342" width="12.26953125" customWidth="1"/>
    <col min="13343" max="13343" width="19.81640625" customWidth="1"/>
    <col min="13344" max="13346" width="19.7265625" customWidth="1"/>
    <col min="13347" max="13347" width="11" customWidth="1"/>
    <col min="13348" max="13348" width="18.453125" bestFit="1" customWidth="1"/>
    <col min="13349" max="13350" width="23.1796875" bestFit="1" customWidth="1"/>
    <col min="13351" max="13351" width="23.1796875" customWidth="1"/>
    <col min="13352" max="13352" width="18.26953125" bestFit="1" customWidth="1"/>
    <col min="13353" max="13353" width="13.453125" bestFit="1" customWidth="1"/>
    <col min="13354" max="13355" width="16.1796875" bestFit="1" customWidth="1"/>
    <col min="13356" max="13356" width="16.1796875" customWidth="1"/>
    <col min="13357" max="13357" width="13.54296875" bestFit="1" customWidth="1"/>
    <col min="13358" max="13358" width="15.26953125" bestFit="1" customWidth="1"/>
    <col min="13359" max="13359" width="18.26953125" bestFit="1" customWidth="1"/>
    <col min="13360" max="13360" width="0" hidden="1" customWidth="1"/>
    <col min="13562" max="13562" width="0" hidden="1" customWidth="1"/>
    <col min="13563" max="13563" width="15.54296875" bestFit="1" customWidth="1"/>
    <col min="13564" max="13564" width="30.7265625" customWidth="1"/>
    <col min="13565" max="13565" width="36.7265625" customWidth="1"/>
    <col min="13566" max="13566" width="10.26953125" customWidth="1"/>
    <col min="13567" max="13567" width="22" customWidth="1"/>
    <col min="13568" max="13568" width="17.1796875" customWidth="1"/>
    <col min="13569" max="13571" width="0" hidden="1" customWidth="1"/>
    <col min="13572" max="13574" width="16.7265625" customWidth="1"/>
    <col min="13575" max="13575" width="19.81640625" customWidth="1"/>
    <col min="13576" max="13578" width="0" hidden="1" customWidth="1"/>
    <col min="13579" max="13579" width="21.54296875" customWidth="1"/>
    <col min="13580" max="13580" width="27.26953125" customWidth="1"/>
    <col min="13581" max="13593" width="0" hidden="1" customWidth="1"/>
    <col min="13594" max="13594" width="11.54296875" customWidth="1"/>
    <col min="13595" max="13595" width="16" customWidth="1"/>
    <col min="13596" max="13596" width="15.453125" customWidth="1"/>
    <col min="13597" max="13597" width="11.26953125" customWidth="1"/>
    <col min="13598" max="13598" width="12.26953125" customWidth="1"/>
    <col min="13599" max="13599" width="19.81640625" customWidth="1"/>
    <col min="13600" max="13602" width="19.7265625" customWidth="1"/>
    <col min="13603" max="13603" width="11" customWidth="1"/>
    <col min="13604" max="13604" width="18.453125" bestFit="1" customWidth="1"/>
    <col min="13605" max="13606" width="23.1796875" bestFit="1" customWidth="1"/>
    <col min="13607" max="13607" width="23.1796875" customWidth="1"/>
    <col min="13608" max="13608" width="18.26953125" bestFit="1" customWidth="1"/>
    <col min="13609" max="13609" width="13.453125" bestFit="1" customWidth="1"/>
    <col min="13610" max="13611" width="16.1796875" bestFit="1" customWidth="1"/>
    <col min="13612" max="13612" width="16.1796875" customWidth="1"/>
    <col min="13613" max="13613" width="13.54296875" bestFit="1" customWidth="1"/>
    <col min="13614" max="13614" width="15.26953125" bestFit="1" customWidth="1"/>
    <col min="13615" max="13615" width="18.26953125" bestFit="1" customWidth="1"/>
    <col min="13616" max="13616" width="0" hidden="1" customWidth="1"/>
    <col min="13818" max="13818" width="0" hidden="1" customWidth="1"/>
    <col min="13819" max="13819" width="15.54296875" bestFit="1" customWidth="1"/>
    <col min="13820" max="13820" width="30.7265625" customWidth="1"/>
    <col min="13821" max="13821" width="36.7265625" customWidth="1"/>
    <col min="13822" max="13822" width="10.26953125" customWidth="1"/>
    <col min="13823" max="13823" width="22" customWidth="1"/>
    <col min="13824" max="13824" width="17.1796875" customWidth="1"/>
    <col min="13825" max="13827" width="0" hidden="1" customWidth="1"/>
    <col min="13828" max="13830" width="16.7265625" customWidth="1"/>
    <col min="13831" max="13831" width="19.81640625" customWidth="1"/>
    <col min="13832" max="13834" width="0" hidden="1" customWidth="1"/>
    <col min="13835" max="13835" width="21.54296875" customWidth="1"/>
    <col min="13836" max="13836" width="27.26953125" customWidth="1"/>
    <col min="13837" max="13849" width="0" hidden="1" customWidth="1"/>
    <col min="13850" max="13850" width="11.54296875" customWidth="1"/>
    <col min="13851" max="13851" width="16" customWidth="1"/>
    <col min="13852" max="13852" width="15.453125" customWidth="1"/>
    <col min="13853" max="13853" width="11.26953125" customWidth="1"/>
    <col min="13854" max="13854" width="12.26953125" customWidth="1"/>
    <col min="13855" max="13855" width="19.81640625" customWidth="1"/>
    <col min="13856" max="13858" width="19.7265625" customWidth="1"/>
    <col min="13859" max="13859" width="11" customWidth="1"/>
    <col min="13860" max="13860" width="18.453125" bestFit="1" customWidth="1"/>
    <col min="13861" max="13862" width="23.1796875" bestFit="1" customWidth="1"/>
    <col min="13863" max="13863" width="23.1796875" customWidth="1"/>
    <col min="13864" max="13864" width="18.26953125" bestFit="1" customWidth="1"/>
    <col min="13865" max="13865" width="13.453125" bestFit="1" customWidth="1"/>
    <col min="13866" max="13867" width="16.1796875" bestFit="1" customWidth="1"/>
    <col min="13868" max="13868" width="16.1796875" customWidth="1"/>
    <col min="13869" max="13869" width="13.54296875" bestFit="1" customWidth="1"/>
    <col min="13870" max="13870" width="15.26953125" bestFit="1" customWidth="1"/>
    <col min="13871" max="13871" width="18.26953125" bestFit="1" customWidth="1"/>
    <col min="13872" max="13872" width="0" hidden="1" customWidth="1"/>
    <col min="14074" max="14074" width="0" hidden="1" customWidth="1"/>
    <col min="14075" max="14075" width="15.54296875" bestFit="1" customWidth="1"/>
    <col min="14076" max="14076" width="30.7265625" customWidth="1"/>
    <col min="14077" max="14077" width="36.7265625" customWidth="1"/>
    <col min="14078" max="14078" width="10.26953125" customWidth="1"/>
    <col min="14079" max="14079" width="22" customWidth="1"/>
    <col min="14080" max="14080" width="17.1796875" customWidth="1"/>
    <col min="14081" max="14083" width="0" hidden="1" customWidth="1"/>
    <col min="14084" max="14086" width="16.7265625" customWidth="1"/>
    <col min="14087" max="14087" width="19.81640625" customWidth="1"/>
    <col min="14088" max="14090" width="0" hidden="1" customWidth="1"/>
    <col min="14091" max="14091" width="21.54296875" customWidth="1"/>
    <col min="14092" max="14092" width="27.26953125" customWidth="1"/>
    <col min="14093" max="14105" width="0" hidden="1" customWidth="1"/>
    <col min="14106" max="14106" width="11.54296875" customWidth="1"/>
    <col min="14107" max="14107" width="16" customWidth="1"/>
    <col min="14108" max="14108" width="15.453125" customWidth="1"/>
    <col min="14109" max="14109" width="11.26953125" customWidth="1"/>
    <col min="14110" max="14110" width="12.26953125" customWidth="1"/>
    <col min="14111" max="14111" width="19.81640625" customWidth="1"/>
    <col min="14112" max="14114" width="19.7265625" customWidth="1"/>
    <col min="14115" max="14115" width="11" customWidth="1"/>
    <col min="14116" max="14116" width="18.453125" bestFit="1" customWidth="1"/>
    <col min="14117" max="14118" width="23.1796875" bestFit="1" customWidth="1"/>
    <col min="14119" max="14119" width="23.1796875" customWidth="1"/>
    <col min="14120" max="14120" width="18.26953125" bestFit="1" customWidth="1"/>
    <col min="14121" max="14121" width="13.453125" bestFit="1" customWidth="1"/>
    <col min="14122" max="14123" width="16.1796875" bestFit="1" customWidth="1"/>
    <col min="14124" max="14124" width="16.1796875" customWidth="1"/>
    <col min="14125" max="14125" width="13.54296875" bestFit="1" customWidth="1"/>
    <col min="14126" max="14126" width="15.26953125" bestFit="1" customWidth="1"/>
    <col min="14127" max="14127" width="18.26953125" bestFit="1" customWidth="1"/>
    <col min="14128" max="14128" width="0" hidden="1" customWidth="1"/>
    <col min="14330" max="14330" width="0" hidden="1" customWidth="1"/>
    <col min="14331" max="14331" width="15.54296875" bestFit="1" customWidth="1"/>
    <col min="14332" max="14332" width="30.7265625" customWidth="1"/>
    <col min="14333" max="14333" width="36.7265625" customWidth="1"/>
    <col min="14334" max="14334" width="10.26953125" customWidth="1"/>
    <col min="14335" max="14335" width="22" customWidth="1"/>
    <col min="14336" max="14336" width="17.1796875" customWidth="1"/>
    <col min="14337" max="14339" width="0" hidden="1" customWidth="1"/>
    <col min="14340" max="14342" width="16.7265625" customWidth="1"/>
    <col min="14343" max="14343" width="19.81640625" customWidth="1"/>
    <col min="14344" max="14346" width="0" hidden="1" customWidth="1"/>
    <col min="14347" max="14347" width="21.54296875" customWidth="1"/>
    <col min="14348" max="14348" width="27.26953125" customWidth="1"/>
    <col min="14349" max="14361" width="0" hidden="1" customWidth="1"/>
    <col min="14362" max="14362" width="11.54296875" customWidth="1"/>
    <col min="14363" max="14363" width="16" customWidth="1"/>
    <col min="14364" max="14364" width="15.453125" customWidth="1"/>
    <col min="14365" max="14365" width="11.26953125" customWidth="1"/>
    <col min="14366" max="14366" width="12.26953125" customWidth="1"/>
    <col min="14367" max="14367" width="19.81640625" customWidth="1"/>
    <col min="14368" max="14370" width="19.7265625" customWidth="1"/>
    <col min="14371" max="14371" width="11" customWidth="1"/>
    <col min="14372" max="14372" width="18.453125" bestFit="1" customWidth="1"/>
    <col min="14373" max="14374" width="23.1796875" bestFit="1" customWidth="1"/>
    <col min="14375" max="14375" width="23.1796875" customWidth="1"/>
    <col min="14376" max="14376" width="18.26953125" bestFit="1" customWidth="1"/>
    <col min="14377" max="14377" width="13.453125" bestFit="1" customWidth="1"/>
    <col min="14378" max="14379" width="16.1796875" bestFit="1" customWidth="1"/>
    <col min="14380" max="14380" width="16.1796875" customWidth="1"/>
    <col min="14381" max="14381" width="13.54296875" bestFit="1" customWidth="1"/>
    <col min="14382" max="14382" width="15.26953125" bestFit="1" customWidth="1"/>
    <col min="14383" max="14383" width="18.26953125" bestFit="1" customWidth="1"/>
    <col min="14384" max="14384" width="0" hidden="1" customWidth="1"/>
    <col min="14586" max="14586" width="0" hidden="1" customWidth="1"/>
    <col min="14587" max="14587" width="15.54296875" bestFit="1" customWidth="1"/>
    <col min="14588" max="14588" width="30.7265625" customWidth="1"/>
    <col min="14589" max="14589" width="36.7265625" customWidth="1"/>
    <col min="14590" max="14590" width="10.26953125" customWidth="1"/>
    <col min="14591" max="14591" width="22" customWidth="1"/>
    <col min="14592" max="14592" width="17.1796875" customWidth="1"/>
    <col min="14593" max="14595" width="0" hidden="1" customWidth="1"/>
    <col min="14596" max="14598" width="16.7265625" customWidth="1"/>
    <col min="14599" max="14599" width="19.81640625" customWidth="1"/>
    <col min="14600" max="14602" width="0" hidden="1" customWidth="1"/>
    <col min="14603" max="14603" width="21.54296875" customWidth="1"/>
    <col min="14604" max="14604" width="27.26953125" customWidth="1"/>
    <col min="14605" max="14617" width="0" hidden="1" customWidth="1"/>
    <col min="14618" max="14618" width="11.54296875" customWidth="1"/>
    <col min="14619" max="14619" width="16" customWidth="1"/>
    <col min="14620" max="14620" width="15.453125" customWidth="1"/>
    <col min="14621" max="14621" width="11.26953125" customWidth="1"/>
    <col min="14622" max="14622" width="12.26953125" customWidth="1"/>
    <col min="14623" max="14623" width="19.81640625" customWidth="1"/>
    <col min="14624" max="14626" width="19.7265625" customWidth="1"/>
    <col min="14627" max="14627" width="11" customWidth="1"/>
    <col min="14628" max="14628" width="18.453125" bestFit="1" customWidth="1"/>
    <col min="14629" max="14630" width="23.1796875" bestFit="1" customWidth="1"/>
    <col min="14631" max="14631" width="23.1796875" customWidth="1"/>
    <col min="14632" max="14632" width="18.26953125" bestFit="1" customWidth="1"/>
    <col min="14633" max="14633" width="13.453125" bestFit="1" customWidth="1"/>
    <col min="14634" max="14635" width="16.1796875" bestFit="1" customWidth="1"/>
    <col min="14636" max="14636" width="16.1796875" customWidth="1"/>
    <col min="14637" max="14637" width="13.54296875" bestFit="1" customWidth="1"/>
    <col min="14638" max="14638" width="15.26953125" bestFit="1" customWidth="1"/>
    <col min="14639" max="14639" width="18.26953125" bestFit="1" customWidth="1"/>
    <col min="14640" max="14640" width="0" hidden="1" customWidth="1"/>
    <col min="14842" max="14842" width="0" hidden="1" customWidth="1"/>
    <col min="14843" max="14843" width="15.54296875" bestFit="1" customWidth="1"/>
    <col min="14844" max="14844" width="30.7265625" customWidth="1"/>
    <col min="14845" max="14845" width="36.7265625" customWidth="1"/>
    <col min="14846" max="14846" width="10.26953125" customWidth="1"/>
    <col min="14847" max="14847" width="22" customWidth="1"/>
    <col min="14848" max="14848" width="17.1796875" customWidth="1"/>
    <col min="14849" max="14851" width="0" hidden="1" customWidth="1"/>
    <col min="14852" max="14854" width="16.7265625" customWidth="1"/>
    <col min="14855" max="14855" width="19.81640625" customWidth="1"/>
    <col min="14856" max="14858" width="0" hidden="1" customWidth="1"/>
    <col min="14859" max="14859" width="21.54296875" customWidth="1"/>
    <col min="14860" max="14860" width="27.26953125" customWidth="1"/>
    <col min="14861" max="14873" width="0" hidden="1" customWidth="1"/>
    <col min="14874" max="14874" width="11.54296875" customWidth="1"/>
    <col min="14875" max="14875" width="16" customWidth="1"/>
    <col min="14876" max="14876" width="15.453125" customWidth="1"/>
    <col min="14877" max="14877" width="11.26953125" customWidth="1"/>
    <col min="14878" max="14878" width="12.26953125" customWidth="1"/>
    <col min="14879" max="14879" width="19.81640625" customWidth="1"/>
    <col min="14880" max="14882" width="19.7265625" customWidth="1"/>
    <col min="14883" max="14883" width="11" customWidth="1"/>
    <col min="14884" max="14884" width="18.453125" bestFit="1" customWidth="1"/>
    <col min="14885" max="14886" width="23.1796875" bestFit="1" customWidth="1"/>
    <col min="14887" max="14887" width="23.1796875" customWidth="1"/>
    <col min="14888" max="14888" width="18.26953125" bestFit="1" customWidth="1"/>
    <col min="14889" max="14889" width="13.453125" bestFit="1" customWidth="1"/>
    <col min="14890" max="14891" width="16.1796875" bestFit="1" customWidth="1"/>
    <col min="14892" max="14892" width="16.1796875" customWidth="1"/>
    <col min="14893" max="14893" width="13.54296875" bestFit="1" customWidth="1"/>
    <col min="14894" max="14894" width="15.26953125" bestFit="1" customWidth="1"/>
    <col min="14895" max="14895" width="18.26953125" bestFit="1" customWidth="1"/>
    <col min="14896" max="14896" width="0" hidden="1" customWidth="1"/>
    <col min="15098" max="15098" width="0" hidden="1" customWidth="1"/>
    <col min="15099" max="15099" width="15.54296875" bestFit="1" customWidth="1"/>
    <col min="15100" max="15100" width="30.7265625" customWidth="1"/>
    <col min="15101" max="15101" width="36.7265625" customWidth="1"/>
    <col min="15102" max="15102" width="10.26953125" customWidth="1"/>
    <col min="15103" max="15103" width="22" customWidth="1"/>
    <col min="15104" max="15104" width="17.1796875" customWidth="1"/>
    <col min="15105" max="15107" width="0" hidden="1" customWidth="1"/>
    <col min="15108" max="15110" width="16.7265625" customWidth="1"/>
    <col min="15111" max="15111" width="19.81640625" customWidth="1"/>
    <col min="15112" max="15114" width="0" hidden="1" customWidth="1"/>
    <col min="15115" max="15115" width="21.54296875" customWidth="1"/>
    <col min="15116" max="15116" width="27.26953125" customWidth="1"/>
    <col min="15117" max="15129" width="0" hidden="1" customWidth="1"/>
    <col min="15130" max="15130" width="11.54296875" customWidth="1"/>
    <col min="15131" max="15131" width="16" customWidth="1"/>
    <col min="15132" max="15132" width="15.453125" customWidth="1"/>
    <col min="15133" max="15133" width="11.26953125" customWidth="1"/>
    <col min="15134" max="15134" width="12.26953125" customWidth="1"/>
    <col min="15135" max="15135" width="19.81640625" customWidth="1"/>
    <col min="15136" max="15138" width="19.7265625" customWidth="1"/>
    <col min="15139" max="15139" width="11" customWidth="1"/>
    <col min="15140" max="15140" width="18.453125" bestFit="1" customWidth="1"/>
    <col min="15141" max="15142" width="23.1796875" bestFit="1" customWidth="1"/>
    <col min="15143" max="15143" width="23.1796875" customWidth="1"/>
    <col min="15144" max="15144" width="18.26953125" bestFit="1" customWidth="1"/>
    <col min="15145" max="15145" width="13.453125" bestFit="1" customWidth="1"/>
    <col min="15146" max="15147" width="16.1796875" bestFit="1" customWidth="1"/>
    <col min="15148" max="15148" width="16.1796875" customWidth="1"/>
    <col min="15149" max="15149" width="13.54296875" bestFit="1" customWidth="1"/>
    <col min="15150" max="15150" width="15.26953125" bestFit="1" customWidth="1"/>
    <col min="15151" max="15151" width="18.26953125" bestFit="1" customWidth="1"/>
    <col min="15152" max="15152" width="0" hidden="1" customWidth="1"/>
    <col min="15354" max="15354" width="0" hidden="1" customWidth="1"/>
    <col min="15355" max="15355" width="15.54296875" bestFit="1" customWidth="1"/>
    <col min="15356" max="15356" width="30.7265625" customWidth="1"/>
    <col min="15357" max="15357" width="36.7265625" customWidth="1"/>
    <col min="15358" max="15358" width="10.26953125" customWidth="1"/>
    <col min="15359" max="15359" width="22" customWidth="1"/>
    <col min="15360" max="15360" width="17.1796875" customWidth="1"/>
    <col min="15361" max="15363" width="0" hidden="1" customWidth="1"/>
    <col min="15364" max="15366" width="16.7265625" customWidth="1"/>
    <col min="15367" max="15367" width="19.81640625" customWidth="1"/>
    <col min="15368" max="15370" width="0" hidden="1" customWidth="1"/>
    <col min="15371" max="15371" width="21.54296875" customWidth="1"/>
    <col min="15372" max="15372" width="27.26953125" customWidth="1"/>
    <col min="15373" max="15385" width="0" hidden="1" customWidth="1"/>
    <col min="15386" max="15386" width="11.54296875" customWidth="1"/>
    <col min="15387" max="15387" width="16" customWidth="1"/>
    <col min="15388" max="15388" width="15.453125" customWidth="1"/>
    <col min="15389" max="15389" width="11.26953125" customWidth="1"/>
    <col min="15390" max="15390" width="12.26953125" customWidth="1"/>
    <col min="15391" max="15391" width="19.81640625" customWidth="1"/>
    <col min="15392" max="15394" width="19.7265625" customWidth="1"/>
    <col min="15395" max="15395" width="11" customWidth="1"/>
    <col min="15396" max="15396" width="18.453125" bestFit="1" customWidth="1"/>
    <col min="15397" max="15398" width="23.1796875" bestFit="1" customWidth="1"/>
    <col min="15399" max="15399" width="23.1796875" customWidth="1"/>
    <col min="15400" max="15400" width="18.26953125" bestFit="1" customWidth="1"/>
    <col min="15401" max="15401" width="13.453125" bestFit="1" customWidth="1"/>
    <col min="15402" max="15403" width="16.1796875" bestFit="1" customWidth="1"/>
    <col min="15404" max="15404" width="16.1796875" customWidth="1"/>
    <col min="15405" max="15405" width="13.54296875" bestFit="1" customWidth="1"/>
    <col min="15406" max="15406" width="15.26953125" bestFit="1" customWidth="1"/>
    <col min="15407" max="15407" width="18.26953125" bestFit="1" customWidth="1"/>
    <col min="15408" max="15408" width="0" hidden="1" customWidth="1"/>
    <col min="15610" max="15610" width="0" hidden="1" customWidth="1"/>
    <col min="15611" max="15611" width="15.54296875" bestFit="1" customWidth="1"/>
    <col min="15612" max="15612" width="30.7265625" customWidth="1"/>
    <col min="15613" max="15613" width="36.7265625" customWidth="1"/>
    <col min="15614" max="15614" width="10.26953125" customWidth="1"/>
    <col min="15615" max="15615" width="22" customWidth="1"/>
    <col min="15616" max="15616" width="17.1796875" customWidth="1"/>
    <col min="15617" max="15619" width="0" hidden="1" customWidth="1"/>
    <col min="15620" max="15622" width="16.7265625" customWidth="1"/>
    <col min="15623" max="15623" width="19.81640625" customWidth="1"/>
    <col min="15624" max="15626" width="0" hidden="1" customWidth="1"/>
    <col min="15627" max="15627" width="21.54296875" customWidth="1"/>
    <col min="15628" max="15628" width="27.26953125" customWidth="1"/>
    <col min="15629" max="15641" width="0" hidden="1" customWidth="1"/>
    <col min="15642" max="15642" width="11.54296875" customWidth="1"/>
    <col min="15643" max="15643" width="16" customWidth="1"/>
    <col min="15644" max="15644" width="15.453125" customWidth="1"/>
    <col min="15645" max="15645" width="11.26953125" customWidth="1"/>
    <col min="15646" max="15646" width="12.26953125" customWidth="1"/>
    <col min="15647" max="15647" width="19.81640625" customWidth="1"/>
    <col min="15648" max="15650" width="19.7265625" customWidth="1"/>
    <col min="15651" max="15651" width="11" customWidth="1"/>
    <col min="15652" max="15652" width="18.453125" bestFit="1" customWidth="1"/>
    <col min="15653" max="15654" width="23.1796875" bestFit="1" customWidth="1"/>
    <col min="15655" max="15655" width="23.1796875" customWidth="1"/>
    <col min="15656" max="15656" width="18.26953125" bestFit="1" customWidth="1"/>
    <col min="15657" max="15657" width="13.453125" bestFit="1" customWidth="1"/>
    <col min="15658" max="15659" width="16.1796875" bestFit="1" customWidth="1"/>
    <col min="15660" max="15660" width="16.1796875" customWidth="1"/>
    <col min="15661" max="15661" width="13.54296875" bestFit="1" customWidth="1"/>
    <col min="15662" max="15662" width="15.26953125" bestFit="1" customWidth="1"/>
    <col min="15663" max="15663" width="18.26953125" bestFit="1" customWidth="1"/>
    <col min="15664" max="15664" width="0" hidden="1" customWidth="1"/>
    <col min="15866" max="15866" width="0" hidden="1" customWidth="1"/>
    <col min="15867" max="15867" width="15.54296875" bestFit="1" customWidth="1"/>
    <col min="15868" max="15868" width="30.7265625" customWidth="1"/>
    <col min="15869" max="15869" width="36.7265625" customWidth="1"/>
    <col min="15870" max="15870" width="10.26953125" customWidth="1"/>
    <col min="15871" max="15871" width="22" customWidth="1"/>
    <col min="15872" max="15872" width="17.1796875" customWidth="1"/>
    <col min="15873" max="15875" width="0" hidden="1" customWidth="1"/>
    <col min="15876" max="15878" width="16.7265625" customWidth="1"/>
    <col min="15879" max="15879" width="19.81640625" customWidth="1"/>
    <col min="15880" max="15882" width="0" hidden="1" customWidth="1"/>
    <col min="15883" max="15883" width="21.54296875" customWidth="1"/>
    <col min="15884" max="15884" width="27.26953125" customWidth="1"/>
    <col min="15885" max="15897" width="0" hidden="1" customWidth="1"/>
    <col min="15898" max="15898" width="11.54296875" customWidth="1"/>
    <col min="15899" max="15899" width="16" customWidth="1"/>
    <col min="15900" max="15900" width="15.453125" customWidth="1"/>
    <col min="15901" max="15901" width="11.26953125" customWidth="1"/>
    <col min="15902" max="15902" width="12.26953125" customWidth="1"/>
    <col min="15903" max="15903" width="19.81640625" customWidth="1"/>
    <col min="15904" max="15906" width="19.7265625" customWidth="1"/>
    <col min="15907" max="15907" width="11" customWidth="1"/>
    <col min="15908" max="15908" width="18.453125" bestFit="1" customWidth="1"/>
    <col min="15909" max="15910" width="23.1796875" bestFit="1" customWidth="1"/>
    <col min="15911" max="15911" width="23.1796875" customWidth="1"/>
    <col min="15912" max="15912" width="18.26953125" bestFit="1" customWidth="1"/>
    <col min="15913" max="15913" width="13.453125" bestFit="1" customWidth="1"/>
    <col min="15914" max="15915" width="16.1796875" bestFit="1" customWidth="1"/>
    <col min="15916" max="15916" width="16.1796875" customWidth="1"/>
    <col min="15917" max="15917" width="13.54296875" bestFit="1" customWidth="1"/>
    <col min="15918" max="15918" width="15.26953125" bestFit="1" customWidth="1"/>
    <col min="15919" max="15919" width="18.26953125" bestFit="1" customWidth="1"/>
    <col min="15920" max="15920" width="0" hidden="1" customWidth="1"/>
    <col min="16122" max="16122" width="0" hidden="1" customWidth="1"/>
    <col min="16123" max="16123" width="15.54296875" bestFit="1" customWidth="1"/>
    <col min="16124" max="16124" width="30.7265625" customWidth="1"/>
    <col min="16125" max="16125" width="36.7265625" customWidth="1"/>
    <col min="16126" max="16126" width="10.26953125" customWidth="1"/>
    <col min="16127" max="16127" width="22" customWidth="1"/>
    <col min="16128" max="16128" width="17.1796875" customWidth="1"/>
    <col min="16129" max="16131" width="0" hidden="1" customWidth="1"/>
    <col min="16132" max="16134" width="16.7265625" customWidth="1"/>
    <col min="16135" max="16135" width="19.81640625" customWidth="1"/>
    <col min="16136" max="16138" width="0" hidden="1" customWidth="1"/>
    <col min="16139" max="16139" width="21.54296875" customWidth="1"/>
    <col min="16140" max="16140" width="27.26953125" customWidth="1"/>
    <col min="16141" max="16153" width="0" hidden="1" customWidth="1"/>
    <col min="16154" max="16154" width="11.54296875" customWidth="1"/>
    <col min="16155" max="16155" width="16" customWidth="1"/>
    <col min="16156" max="16156" width="15.453125" customWidth="1"/>
    <col min="16157" max="16157" width="11.26953125" customWidth="1"/>
    <col min="16158" max="16158" width="12.26953125" customWidth="1"/>
    <col min="16159" max="16159" width="19.81640625" customWidth="1"/>
    <col min="16160" max="16162" width="19.7265625" customWidth="1"/>
    <col min="16163" max="16163" width="11" customWidth="1"/>
    <col min="16164" max="16164" width="18.453125" bestFit="1" customWidth="1"/>
    <col min="16165" max="16166" width="23.1796875" bestFit="1" customWidth="1"/>
    <col min="16167" max="16167" width="23.1796875" customWidth="1"/>
    <col min="16168" max="16168" width="18.26953125" bestFit="1" customWidth="1"/>
    <col min="16169" max="16169" width="13.453125" bestFit="1" customWidth="1"/>
    <col min="16170" max="16171" width="16.1796875" bestFit="1" customWidth="1"/>
    <col min="16172" max="16172" width="16.1796875" customWidth="1"/>
    <col min="16173" max="16173" width="13.54296875" bestFit="1" customWidth="1"/>
    <col min="16174" max="16174" width="15.26953125" bestFit="1" customWidth="1"/>
    <col min="16175" max="16175" width="18.26953125" bestFit="1" customWidth="1"/>
    <col min="16176" max="16176" width="0" hidden="1" customWidth="1"/>
  </cols>
  <sheetData>
    <row r="1" spans="1:47" ht="15" thickBot="1">
      <c r="F1" s="2" t="s">
        <v>15</v>
      </c>
    </row>
    <row r="2" spans="1:47" ht="15">
      <c r="C2" s="3" t="s">
        <v>16</v>
      </c>
      <c r="D2" s="4"/>
      <c r="F2" s="4">
        <f>COUNTA($B$12:$B$1430)</f>
        <v>1419</v>
      </c>
    </row>
    <row r="3" spans="1:47" ht="15">
      <c r="C3" s="5" t="s">
        <v>17</v>
      </c>
      <c r="D3" s="6"/>
      <c r="F3" s="6">
        <v>0</v>
      </c>
    </row>
    <row r="4" spans="1:47" ht="15">
      <c r="C4" s="5" t="s">
        <v>18</v>
      </c>
      <c r="D4" s="6"/>
      <c r="F4" s="6">
        <v>0</v>
      </c>
    </row>
    <row r="5" spans="1:47" ht="15.5" thickBot="1">
      <c r="C5" s="7" t="s">
        <v>19</v>
      </c>
      <c r="D5" s="6"/>
      <c r="F5" s="8">
        <f>COUNTIF(AX11:AX1350,"Yes")</f>
        <v>0</v>
      </c>
    </row>
    <row r="6" spans="1:47" ht="15.5" thickBot="1">
      <c r="C6" s="9"/>
      <c r="D6" s="10"/>
    </row>
    <row r="7" spans="1:47" ht="15.5" thickBot="1">
      <c r="C7" s="11" t="str">
        <f>IF(D7&lt;0,"Over Utilized","Under Utilized")</f>
        <v>Under Utilized</v>
      </c>
      <c r="D7" s="12"/>
      <c r="F7" s="4">
        <f>COUNTA(BD11:BD1350)</f>
        <v>0</v>
      </c>
    </row>
    <row r="10" spans="1:47" ht="15" thickBot="1">
      <c r="I10" s="13">
        <v>43555</v>
      </c>
      <c r="J10" s="13"/>
      <c r="AE10" s="13">
        <v>45016</v>
      </c>
    </row>
    <row r="11" spans="1:47" ht="27.65" customHeight="1" thickBot="1">
      <c r="A11" s="14" t="s">
        <v>20</v>
      </c>
      <c r="B11" s="15" t="s">
        <v>21</v>
      </c>
      <c r="C11" s="16" t="s">
        <v>22</v>
      </c>
      <c r="D11" s="17" t="s">
        <v>23</v>
      </c>
      <c r="E11" s="16" t="s">
        <v>24</v>
      </c>
      <c r="F11" s="17" t="s">
        <v>25</v>
      </c>
      <c r="G11" s="16" t="s">
        <v>26</v>
      </c>
      <c r="H11" s="17" t="s">
        <v>27</v>
      </c>
      <c r="I11" s="16" t="s">
        <v>28</v>
      </c>
      <c r="J11" s="16" t="s">
        <v>29</v>
      </c>
      <c r="K11" s="16" t="s">
        <v>30</v>
      </c>
      <c r="L11" s="16" t="s">
        <v>31</v>
      </c>
      <c r="M11" s="16" t="s">
        <v>32</v>
      </c>
      <c r="N11" s="17" t="s">
        <v>33</v>
      </c>
      <c r="O11" s="17" t="s">
        <v>34</v>
      </c>
      <c r="P11" s="17" t="s">
        <v>35</v>
      </c>
      <c r="Q11" s="18" t="s">
        <v>36</v>
      </c>
      <c r="R11" s="18" t="s">
        <v>37</v>
      </c>
      <c r="S11" s="18" t="s">
        <v>38</v>
      </c>
      <c r="T11" s="18" t="s">
        <v>39</v>
      </c>
      <c r="U11" s="18">
        <v>1</v>
      </c>
      <c r="V11" s="18" t="s">
        <v>40</v>
      </c>
      <c r="W11" s="18" t="s">
        <v>41</v>
      </c>
      <c r="X11" s="18" t="s">
        <v>42</v>
      </c>
      <c r="Y11" s="18" t="s">
        <v>43</v>
      </c>
      <c r="Z11" s="18" t="s">
        <v>44</v>
      </c>
      <c r="AA11" s="18" t="s">
        <v>45</v>
      </c>
      <c r="AB11" s="18" t="s">
        <v>46</v>
      </c>
      <c r="AC11" s="19" t="s">
        <v>47</v>
      </c>
      <c r="AD11" s="18" t="s">
        <v>48</v>
      </c>
      <c r="AE11" s="19" t="s">
        <v>49</v>
      </c>
      <c r="AF11" s="19" t="s">
        <v>50</v>
      </c>
      <c r="AG11" s="19" t="s">
        <v>51</v>
      </c>
      <c r="AH11" s="19" t="s">
        <v>52</v>
      </c>
      <c r="AI11" s="19" t="s">
        <v>53</v>
      </c>
      <c r="AJ11" s="19" t="s">
        <v>54</v>
      </c>
      <c r="AK11" s="19" t="s">
        <v>55</v>
      </c>
      <c r="AL11" s="20" t="s">
        <v>56</v>
      </c>
      <c r="AM11" s="20" t="s">
        <v>57</v>
      </c>
      <c r="AN11" s="19" t="s">
        <v>58</v>
      </c>
      <c r="AO11" s="19" t="s">
        <v>59</v>
      </c>
      <c r="AP11" s="19" t="s">
        <v>60</v>
      </c>
      <c r="AQ11" s="21" t="s">
        <v>61</v>
      </c>
      <c r="AR11" s="22" t="s">
        <v>62</v>
      </c>
      <c r="AS11" s="22" t="s">
        <v>63</v>
      </c>
      <c r="AT11" s="23" t="s">
        <v>64</v>
      </c>
      <c r="AU11" s="23" t="s">
        <v>65</v>
      </c>
    </row>
    <row r="12" spans="1:47" ht="15" customHeight="1">
      <c r="A12" s="24" t="s">
        <v>66</v>
      </c>
      <c r="B12" s="25">
        <v>1</v>
      </c>
      <c r="C12" s="26" t="s">
        <v>67</v>
      </c>
      <c r="D12" s="27" t="s">
        <v>68</v>
      </c>
      <c r="E12" s="26" t="s">
        <v>69</v>
      </c>
      <c r="F12" s="28">
        <v>44716</v>
      </c>
      <c r="G12" s="29">
        <v>31983</v>
      </c>
      <c r="H12" s="30">
        <f>($I$10-G12)/365</f>
        <v>31.704109589041096</v>
      </c>
      <c r="I12" s="31" t="s">
        <v>70</v>
      </c>
      <c r="J12" s="32">
        <v>0</v>
      </c>
      <c r="K12" s="33">
        <v>0</v>
      </c>
      <c r="L12" s="34" t="s">
        <v>71</v>
      </c>
      <c r="M12" s="35" t="str">
        <f>LEFT(J12,1)&amp;"-"&amp;LEFT(K12,1)&amp;"-"&amp;LEFT(L12,1)</f>
        <v>0-0-2</v>
      </c>
      <c r="N12" s="36" t="s">
        <v>72</v>
      </c>
      <c r="O12" s="33" t="s">
        <v>72</v>
      </c>
      <c r="P12" s="37">
        <v>0</v>
      </c>
      <c r="Q12" s="38" t="s">
        <v>73</v>
      </c>
      <c r="R12" s="38" t="s">
        <v>74</v>
      </c>
      <c r="S12" s="38" t="s">
        <v>75</v>
      </c>
      <c r="T12" s="39">
        <v>48</v>
      </c>
      <c r="U12" s="38"/>
      <c r="V12" s="40">
        <v>272724</v>
      </c>
      <c r="W12" s="40">
        <v>0</v>
      </c>
      <c r="X12" s="40">
        <v>0</v>
      </c>
      <c r="Y12" s="40">
        <v>68184</v>
      </c>
      <c r="Z12" s="40">
        <v>0</v>
      </c>
      <c r="AA12" s="40">
        <v>761958</v>
      </c>
      <c r="AB12" s="41">
        <f>AA12-Y12</f>
        <v>693774</v>
      </c>
      <c r="AC12" s="41">
        <f t="shared" ref="AC12:AC75" si="0">AB12-W12</f>
        <v>693774</v>
      </c>
      <c r="AD12" s="42">
        <f t="shared" ref="AD12:AD75" si="1">IF(($AE$10-F12)+1&gt;365,365,($AE$10-F12)+1)</f>
        <v>301</v>
      </c>
      <c r="AE12" s="43">
        <f>ROUND(VLOOKUP(Q12,'[1]Average Cost'!$A$3:$V$26,HLOOKUP('[1]Master Sheet'!E12,'[1]Average Cost'!$B$1:$V$2,2,0)),0)</f>
        <v>646385</v>
      </c>
      <c r="AF12" s="44">
        <f t="shared" ref="AF12:AF75" si="2">AB12/AE12</f>
        <v>1.0733138918755849</v>
      </c>
      <c r="AG12" s="38" t="str">
        <f>IF(AF12&lt;60%,"Less than 60%",IF(AF12&lt;80%,"60%-80%",IF(AF12&lt;100%,"80%-100%","Greater than 100%")))</f>
        <v>Greater than 100%</v>
      </c>
      <c r="AH12" s="45">
        <v>1040452</v>
      </c>
      <c r="AI12" s="45">
        <v>1031401.0812</v>
      </c>
      <c r="AJ12" s="45">
        <v>1040452</v>
      </c>
      <c r="AK12" s="46">
        <f t="shared" ref="AK12:AK75" si="3">AB12/AH12</f>
        <v>0.66680058282361898</v>
      </c>
      <c r="AL12" s="39" t="str">
        <f>IF(AK12&lt;50%,"25% - 50%",IF(AK12&lt;70%,"50% - 70%",IF(AK12&lt;90%,"70% - 90%",IF(AK12&lt;110%,"90% - 110%",IF(AK12&lt;130%,"110% - 130%","&gt;130%")))))</f>
        <v>50% - 70%</v>
      </c>
      <c r="AM12" s="47" t="str">
        <f>IF(AK12&lt;70%,"Lower Range",IF(AK12&lt;85%,"Lower Middle Range",IF(AK12&lt;100%,"Close to Market Reference",IF(AK12&lt;115%,"Upper Middle Range","Upper Range"))))</f>
        <v>Lower Range</v>
      </c>
      <c r="AN12" s="48" t="s">
        <v>76</v>
      </c>
      <c r="AO12" s="48"/>
      <c r="AP12" s="48" t="s">
        <v>76</v>
      </c>
      <c r="AQ12" s="49"/>
      <c r="AR12" s="50"/>
      <c r="AS12" s="50"/>
      <c r="AT12" s="51"/>
      <c r="AU12" s="52">
        <f t="shared" ref="AU12:AU75" si="4">AT12/AH12</f>
        <v>0</v>
      </c>
    </row>
    <row r="13" spans="1:47" ht="15" customHeight="1">
      <c r="A13" s="53" t="s">
        <v>66</v>
      </c>
      <c r="B13" s="54">
        <v>2</v>
      </c>
      <c r="C13" s="55" t="s">
        <v>77</v>
      </c>
      <c r="D13" s="56" t="s">
        <v>78</v>
      </c>
      <c r="E13" s="55" t="s">
        <v>79</v>
      </c>
      <c r="F13" s="57">
        <v>40460</v>
      </c>
      <c r="G13" s="58">
        <v>29863</v>
      </c>
      <c r="H13" s="59">
        <f t="shared" ref="H13:H76" si="5">($I$10-G13)/365</f>
        <v>37.512328767123286</v>
      </c>
      <c r="I13" s="60" t="s">
        <v>80</v>
      </c>
      <c r="J13" s="61" t="s">
        <v>81</v>
      </c>
      <c r="K13" s="62" t="s">
        <v>71</v>
      </c>
      <c r="L13" s="63" t="s">
        <v>81</v>
      </c>
      <c r="M13" s="64" t="str">
        <f t="shared" ref="M13:M76" si="6">LEFT(J13,1)&amp;"-"&amp;LEFT(K13,1)&amp;"-"&amp;LEFT(L13,1)</f>
        <v>4-2-4</v>
      </c>
      <c r="N13" s="65">
        <v>42826</v>
      </c>
      <c r="O13" s="66">
        <v>43191</v>
      </c>
      <c r="P13" s="67">
        <v>0.08</v>
      </c>
      <c r="Q13" s="68" t="s">
        <v>73</v>
      </c>
      <c r="R13" s="38" t="s">
        <v>74</v>
      </c>
      <c r="S13" s="38" t="s">
        <v>75</v>
      </c>
      <c r="T13" s="69">
        <v>51</v>
      </c>
      <c r="U13" s="68"/>
      <c r="V13" s="70">
        <v>377160</v>
      </c>
      <c r="W13" s="70">
        <v>0</v>
      </c>
      <c r="X13" s="70">
        <v>0</v>
      </c>
      <c r="Y13" s="70">
        <v>203868</v>
      </c>
      <c r="Z13" s="70">
        <v>0</v>
      </c>
      <c r="AA13" s="70">
        <v>1239157</v>
      </c>
      <c r="AB13" s="71">
        <f t="shared" ref="AB13:AB76" si="7">AA13-Y13</f>
        <v>1035289</v>
      </c>
      <c r="AC13" s="71">
        <f t="shared" si="0"/>
        <v>1035289</v>
      </c>
      <c r="AD13" s="72">
        <f t="shared" si="1"/>
        <v>365</v>
      </c>
      <c r="AE13" s="73">
        <f>ROUND(VLOOKUP(Q13,'[1]Average Cost'!$A$3:$V$26,HLOOKUP('[1]Master Sheet'!E13,'[1]Average Cost'!$B$1:$V$2,2,0)),0)</f>
        <v>1205181</v>
      </c>
      <c r="AF13" s="74">
        <f t="shared" si="2"/>
        <v>0.85903196283379846</v>
      </c>
      <c r="AG13" s="68" t="str">
        <f t="shared" ref="AG13:AG76" si="8">IF(AF13&lt;60%,"Less than 60%",IF(AF13&lt;80%,"60%-80%",IF(AF13&lt;100%,"80%-100%","Greater than 100%")))</f>
        <v>80%-100%</v>
      </c>
      <c r="AH13" s="75">
        <v>1835116.8514875001</v>
      </c>
      <c r="AI13" s="75">
        <v>1835116.8514875001</v>
      </c>
      <c r="AJ13" s="75">
        <v>1646793</v>
      </c>
      <c r="AK13" s="76">
        <f t="shared" si="3"/>
        <v>0.56415426579556527</v>
      </c>
      <c r="AL13" s="39" t="str">
        <f t="shared" ref="AL13:AL76" si="9">IF(AK13&lt;50%,"25% - 50%",IF(AK13&lt;70%,"50% - 70%",IF(AK13&lt;90%,"70% - 90%",IF(AK13&lt;110%,"90% - 110%",IF(AK13&lt;130%,"110% - 130%","&gt;130%")))))</f>
        <v>50% - 70%</v>
      </c>
      <c r="AM13" s="77" t="str">
        <f t="shared" ref="AM13:AM76" si="10">IF(AK13&lt;70%,"Lower Range",IF(AK13&lt;85%,"Lower Middle Range",IF(AK13&lt;100%,"Close to Market Reference",IF(AK13&lt;115%,"Upper Middle Range","Upper Range"))))</f>
        <v>Lower Range</v>
      </c>
      <c r="AN13" s="78" t="s">
        <v>76</v>
      </c>
      <c r="AO13" s="78"/>
      <c r="AP13" s="78" t="s">
        <v>76</v>
      </c>
      <c r="AQ13" s="49"/>
      <c r="AR13" s="79"/>
      <c r="AS13" s="79"/>
      <c r="AT13" s="80"/>
      <c r="AU13" s="52">
        <f t="shared" si="4"/>
        <v>0</v>
      </c>
    </row>
    <row r="14" spans="1:47" ht="15" customHeight="1">
      <c r="A14" s="53" t="s">
        <v>66</v>
      </c>
      <c r="B14" s="54">
        <v>3</v>
      </c>
      <c r="C14" s="55" t="s">
        <v>82</v>
      </c>
      <c r="D14" s="56" t="s">
        <v>83</v>
      </c>
      <c r="E14" s="55" t="s">
        <v>79</v>
      </c>
      <c r="F14" s="57">
        <v>41365</v>
      </c>
      <c r="G14" s="58">
        <v>29133</v>
      </c>
      <c r="H14" s="59">
        <f t="shared" si="5"/>
        <v>39.512328767123286</v>
      </c>
      <c r="I14" s="60" t="s">
        <v>84</v>
      </c>
      <c r="J14" s="61" t="s">
        <v>71</v>
      </c>
      <c r="K14" s="62" t="s">
        <v>85</v>
      </c>
      <c r="L14" s="63" t="s">
        <v>71</v>
      </c>
      <c r="M14" s="64" t="str">
        <f t="shared" si="6"/>
        <v>2-3-2</v>
      </c>
      <c r="N14" s="65" t="s">
        <v>86</v>
      </c>
      <c r="O14" s="66">
        <v>43191</v>
      </c>
      <c r="P14" s="67">
        <v>9.7499999999999989E-2</v>
      </c>
      <c r="Q14" s="68" t="s">
        <v>87</v>
      </c>
      <c r="R14" s="68" t="s">
        <v>88</v>
      </c>
      <c r="S14" s="68" t="s">
        <v>89</v>
      </c>
      <c r="T14" s="69">
        <v>46</v>
      </c>
      <c r="U14" s="68"/>
      <c r="V14" s="70">
        <v>152628</v>
      </c>
      <c r="W14" s="70">
        <v>0</v>
      </c>
      <c r="X14" s="70">
        <v>0</v>
      </c>
      <c r="Y14" s="70">
        <v>0</v>
      </c>
      <c r="Z14" s="70">
        <v>0</v>
      </c>
      <c r="AA14" s="70">
        <v>375433</v>
      </c>
      <c r="AB14" s="71">
        <f t="shared" si="7"/>
        <v>375433</v>
      </c>
      <c r="AC14" s="71">
        <f t="shared" si="0"/>
        <v>375433</v>
      </c>
      <c r="AD14" s="72">
        <f t="shared" si="1"/>
        <v>365</v>
      </c>
      <c r="AE14" s="73">
        <f>ROUND(VLOOKUP(Q14,'[1]Average Cost'!$A$3:$V$26,HLOOKUP('[1]Master Sheet'!E14,'[1]Average Cost'!$B$1:$V$2,2,0)),0)</f>
        <v>293696</v>
      </c>
      <c r="AF14" s="74">
        <f t="shared" si="2"/>
        <v>1.2783047777293528</v>
      </c>
      <c r="AG14" s="68" t="str">
        <f t="shared" si="8"/>
        <v>Greater than 100%</v>
      </c>
      <c r="AH14" s="75">
        <v>512626</v>
      </c>
      <c r="AI14" s="75">
        <v>449515</v>
      </c>
      <c r="AJ14" s="75">
        <v>512626</v>
      </c>
      <c r="AK14" s="76">
        <f t="shared" si="3"/>
        <v>0.73237213875222873</v>
      </c>
      <c r="AL14" s="39" t="str">
        <f t="shared" si="9"/>
        <v>70% - 90%</v>
      </c>
      <c r="AM14" s="77" t="str">
        <f t="shared" si="10"/>
        <v>Lower Middle Range</v>
      </c>
      <c r="AN14" s="78" t="s">
        <v>76</v>
      </c>
      <c r="AO14" s="78"/>
      <c r="AP14" s="78" t="s">
        <v>76</v>
      </c>
      <c r="AQ14" s="49"/>
      <c r="AR14" s="79"/>
      <c r="AS14" s="79"/>
      <c r="AT14" s="80"/>
      <c r="AU14" s="52">
        <f t="shared" si="4"/>
        <v>0</v>
      </c>
    </row>
    <row r="15" spans="1:47" ht="15" customHeight="1">
      <c r="A15" s="53" t="s">
        <v>66</v>
      </c>
      <c r="B15" s="54">
        <v>4</v>
      </c>
      <c r="C15" s="55" t="s">
        <v>90</v>
      </c>
      <c r="D15" s="56" t="s">
        <v>91</v>
      </c>
      <c r="E15" s="55" t="s">
        <v>92</v>
      </c>
      <c r="F15" s="57">
        <v>44597</v>
      </c>
      <c r="G15" s="58">
        <v>32240</v>
      </c>
      <c r="H15" s="59">
        <f t="shared" si="5"/>
        <v>31</v>
      </c>
      <c r="I15" s="60" t="s">
        <v>93</v>
      </c>
      <c r="J15" s="61">
        <v>0</v>
      </c>
      <c r="K15" s="62">
        <v>0</v>
      </c>
      <c r="L15" s="63" t="s">
        <v>85</v>
      </c>
      <c r="M15" s="64" t="str">
        <f t="shared" si="6"/>
        <v>0-0-3</v>
      </c>
      <c r="N15" s="81" t="s">
        <v>72</v>
      </c>
      <c r="O15" s="62" t="s">
        <v>72</v>
      </c>
      <c r="P15" s="67">
        <v>0</v>
      </c>
      <c r="Q15" s="68" t="s">
        <v>87</v>
      </c>
      <c r="R15" s="68" t="s">
        <v>88</v>
      </c>
      <c r="S15" s="68" t="s">
        <v>89</v>
      </c>
      <c r="T15" s="69">
        <v>49</v>
      </c>
      <c r="U15" s="68"/>
      <c r="V15" s="70">
        <v>283632</v>
      </c>
      <c r="W15" s="70">
        <v>0</v>
      </c>
      <c r="X15" s="70">
        <v>0</v>
      </c>
      <c r="Y15" s="70">
        <v>70908</v>
      </c>
      <c r="Z15" s="70">
        <v>0</v>
      </c>
      <c r="AA15" s="70">
        <v>791944</v>
      </c>
      <c r="AB15" s="71">
        <f t="shared" si="7"/>
        <v>721036</v>
      </c>
      <c r="AC15" s="71">
        <f t="shared" si="0"/>
        <v>721036</v>
      </c>
      <c r="AD15" s="72">
        <f t="shared" si="1"/>
        <v>365</v>
      </c>
      <c r="AE15" s="73">
        <f>ROUND(VLOOKUP(Q15,'[1]Average Cost'!$A$3:$V$26,HLOOKUP('[1]Master Sheet'!E15,'[1]Average Cost'!$B$1:$V$2,2,0)),0)</f>
        <v>681533</v>
      </c>
      <c r="AF15" s="74">
        <f t="shared" si="2"/>
        <v>1.0579619768962032</v>
      </c>
      <c r="AG15" s="68" t="str">
        <f t="shared" si="8"/>
        <v>Greater than 100%</v>
      </c>
      <c r="AH15" s="75">
        <v>1139404.175</v>
      </c>
      <c r="AI15" s="75">
        <v>1139404.175</v>
      </c>
      <c r="AJ15" s="75">
        <v>737398</v>
      </c>
      <c r="AK15" s="76">
        <f t="shared" si="3"/>
        <v>0.63281846408891729</v>
      </c>
      <c r="AL15" s="39" t="str">
        <f t="shared" si="9"/>
        <v>50% - 70%</v>
      </c>
      <c r="AM15" s="77" t="str">
        <f t="shared" si="10"/>
        <v>Lower Range</v>
      </c>
      <c r="AN15" s="78" t="s">
        <v>76</v>
      </c>
      <c r="AO15" s="78"/>
      <c r="AP15" s="78" t="s">
        <v>76</v>
      </c>
      <c r="AQ15" s="49"/>
      <c r="AR15" s="79"/>
      <c r="AS15" s="79"/>
      <c r="AT15" s="80"/>
      <c r="AU15" s="52">
        <f t="shared" si="4"/>
        <v>0</v>
      </c>
    </row>
    <row r="16" spans="1:47" ht="15" customHeight="1">
      <c r="A16" s="53" t="s">
        <v>66</v>
      </c>
      <c r="B16" s="54">
        <v>5</v>
      </c>
      <c r="C16" s="55" t="s">
        <v>94</v>
      </c>
      <c r="D16" s="56" t="s">
        <v>95</v>
      </c>
      <c r="E16" s="55" t="s">
        <v>96</v>
      </c>
      <c r="F16" s="57">
        <v>44569</v>
      </c>
      <c r="G16" s="58">
        <v>32462</v>
      </c>
      <c r="H16" s="59">
        <f t="shared" si="5"/>
        <v>30.391780821917809</v>
      </c>
      <c r="I16" s="60" t="s">
        <v>97</v>
      </c>
      <c r="J16" s="61">
        <v>0</v>
      </c>
      <c r="K16" s="62">
        <v>0</v>
      </c>
      <c r="L16" s="63" t="s">
        <v>71</v>
      </c>
      <c r="M16" s="64" t="str">
        <f t="shared" si="6"/>
        <v>0-0-2</v>
      </c>
      <c r="N16" s="81" t="s">
        <v>72</v>
      </c>
      <c r="O16" s="62" t="s">
        <v>98</v>
      </c>
      <c r="P16" s="67">
        <v>0</v>
      </c>
      <c r="Q16" s="68" t="s">
        <v>87</v>
      </c>
      <c r="R16" s="68" t="s">
        <v>88</v>
      </c>
      <c r="S16" s="68" t="s">
        <v>89</v>
      </c>
      <c r="T16" s="69">
        <v>47</v>
      </c>
      <c r="U16" s="68"/>
      <c r="V16" s="70">
        <v>196296</v>
      </c>
      <c r="W16" s="70">
        <v>0</v>
      </c>
      <c r="X16" s="70">
        <v>0</v>
      </c>
      <c r="Y16" s="70">
        <v>49080</v>
      </c>
      <c r="Z16" s="70">
        <v>0</v>
      </c>
      <c r="AA16" s="70">
        <v>551771</v>
      </c>
      <c r="AB16" s="71">
        <f t="shared" si="7"/>
        <v>502691</v>
      </c>
      <c r="AC16" s="71">
        <f t="shared" si="0"/>
        <v>502691</v>
      </c>
      <c r="AD16" s="72">
        <f t="shared" si="1"/>
        <v>365</v>
      </c>
      <c r="AE16" s="73">
        <f>ROUND(VLOOKUP(Q16,'[1]Average Cost'!$A$3:$V$26,HLOOKUP('[1]Master Sheet'!E16,'[1]Average Cost'!$B$1:$V$2,2,0)),0)</f>
        <v>436990</v>
      </c>
      <c r="AF16" s="74">
        <f t="shared" si="2"/>
        <v>1.1503489782374883</v>
      </c>
      <c r="AG16" s="68" t="str">
        <f t="shared" si="8"/>
        <v>Greater than 100%</v>
      </c>
      <c r="AH16" s="75">
        <v>752202.61250000005</v>
      </c>
      <c r="AI16" s="75">
        <v>752202.61250000005</v>
      </c>
      <c r="AJ16" s="75">
        <v>532918</v>
      </c>
      <c r="AK16" s="76">
        <f t="shared" si="3"/>
        <v>0.66829201553723661</v>
      </c>
      <c r="AL16" s="39" t="str">
        <f t="shared" si="9"/>
        <v>50% - 70%</v>
      </c>
      <c r="AM16" s="77" t="str">
        <f t="shared" si="10"/>
        <v>Lower Range</v>
      </c>
      <c r="AN16" s="78" t="s">
        <v>76</v>
      </c>
      <c r="AO16" s="78"/>
      <c r="AP16" s="78" t="s">
        <v>76</v>
      </c>
      <c r="AQ16" s="49"/>
      <c r="AR16" s="79"/>
      <c r="AS16" s="79"/>
      <c r="AT16" s="80"/>
      <c r="AU16" s="52">
        <f t="shared" si="4"/>
        <v>0</v>
      </c>
    </row>
    <row r="17" spans="1:47" ht="15" customHeight="1">
      <c r="A17" s="53" t="s">
        <v>66</v>
      </c>
      <c r="B17" s="54">
        <v>6</v>
      </c>
      <c r="C17" s="55" t="s">
        <v>99</v>
      </c>
      <c r="D17" s="56">
        <v>11</v>
      </c>
      <c r="E17" s="55" t="s">
        <v>79</v>
      </c>
      <c r="F17" s="57">
        <v>42290</v>
      </c>
      <c r="G17" s="58">
        <v>23236</v>
      </c>
      <c r="H17" s="59">
        <f t="shared" si="5"/>
        <v>55.668493150684931</v>
      </c>
      <c r="I17" s="60" t="s">
        <v>100</v>
      </c>
      <c r="J17" s="61" t="s">
        <v>81</v>
      </c>
      <c r="K17" s="62" t="s">
        <v>85</v>
      </c>
      <c r="L17" s="63" t="s">
        <v>71</v>
      </c>
      <c r="M17" s="64" t="str">
        <f t="shared" si="6"/>
        <v>4-3-2</v>
      </c>
      <c r="N17" s="65">
        <v>43191</v>
      </c>
      <c r="O17" s="66">
        <v>43191</v>
      </c>
      <c r="P17" s="67">
        <v>0.08</v>
      </c>
      <c r="Q17" s="68" t="s">
        <v>101</v>
      </c>
      <c r="R17" s="68" t="s">
        <v>102</v>
      </c>
      <c r="S17" s="68" t="s">
        <v>103</v>
      </c>
      <c r="T17" s="69">
        <v>62</v>
      </c>
      <c r="U17" s="68"/>
      <c r="V17" s="70">
        <v>3301188</v>
      </c>
      <c r="W17" s="70">
        <v>0</v>
      </c>
      <c r="X17" s="70">
        <v>0</v>
      </c>
      <c r="Y17" s="70">
        <v>1650588</v>
      </c>
      <c r="Z17" s="70">
        <v>0</v>
      </c>
      <c r="AA17" s="70">
        <v>9923472</v>
      </c>
      <c r="AB17" s="71">
        <f t="shared" si="7"/>
        <v>8272884</v>
      </c>
      <c r="AC17" s="71">
        <f t="shared" si="0"/>
        <v>8272884</v>
      </c>
      <c r="AD17" s="72">
        <f t="shared" si="1"/>
        <v>365</v>
      </c>
      <c r="AE17" s="73">
        <f>ROUND(VLOOKUP(Q17,'[1]Average Cost'!$A$3:$V$26,HLOOKUP('[1]Master Sheet'!E17,'[1]Average Cost'!$B$1:$V$2,2,0)),0)</f>
        <v>9903550</v>
      </c>
      <c r="AF17" s="74">
        <f t="shared" si="2"/>
        <v>0.83534530547127039</v>
      </c>
      <c r="AG17" s="68" t="str">
        <f t="shared" si="8"/>
        <v>80%-100%</v>
      </c>
      <c r="AH17" s="75">
        <v>9628418</v>
      </c>
      <c r="AI17" s="75">
        <v>9628418</v>
      </c>
      <c r="AJ17" s="75">
        <v>9628418</v>
      </c>
      <c r="AK17" s="76">
        <f t="shared" si="3"/>
        <v>0.85921529372738081</v>
      </c>
      <c r="AL17" s="39" t="str">
        <f t="shared" si="9"/>
        <v>70% - 90%</v>
      </c>
      <c r="AM17" s="77" t="str">
        <f t="shared" si="10"/>
        <v>Close to Market Reference</v>
      </c>
      <c r="AN17" s="78" t="s">
        <v>76</v>
      </c>
      <c r="AO17" s="78"/>
      <c r="AP17" s="78" t="s">
        <v>76</v>
      </c>
      <c r="AQ17" s="49"/>
      <c r="AR17" s="79"/>
      <c r="AS17" s="79"/>
      <c r="AT17" s="80"/>
      <c r="AU17" s="52">
        <f t="shared" si="4"/>
        <v>0</v>
      </c>
    </row>
    <row r="18" spans="1:47" ht="15" customHeight="1">
      <c r="A18" s="53" t="s">
        <v>66</v>
      </c>
      <c r="B18" s="25">
        <v>7</v>
      </c>
      <c r="C18" s="55" t="s">
        <v>104</v>
      </c>
      <c r="D18" s="56" t="s">
        <v>83</v>
      </c>
      <c r="E18" s="55" t="s">
        <v>105</v>
      </c>
      <c r="F18" s="57">
        <v>44688</v>
      </c>
      <c r="G18" s="58">
        <v>33993</v>
      </c>
      <c r="H18" s="59">
        <f t="shared" si="5"/>
        <v>26.197260273972603</v>
      </c>
      <c r="I18" s="60" t="s">
        <v>106</v>
      </c>
      <c r="J18" s="61">
        <v>0</v>
      </c>
      <c r="K18" s="62">
        <v>0</v>
      </c>
      <c r="L18" s="63" t="s">
        <v>71</v>
      </c>
      <c r="M18" s="64" t="str">
        <f t="shared" si="6"/>
        <v>0-0-2</v>
      </c>
      <c r="N18" s="81" t="s">
        <v>72</v>
      </c>
      <c r="O18" s="62" t="s">
        <v>72</v>
      </c>
      <c r="P18" s="67">
        <v>0</v>
      </c>
      <c r="Q18" s="68" t="s">
        <v>107</v>
      </c>
      <c r="R18" s="68" t="s">
        <v>108</v>
      </c>
      <c r="S18" s="68" t="s">
        <v>109</v>
      </c>
      <c r="T18" s="69">
        <v>46</v>
      </c>
      <c r="U18" s="68"/>
      <c r="V18" s="70">
        <v>159996</v>
      </c>
      <c r="W18" s="70">
        <v>0</v>
      </c>
      <c r="X18" s="70">
        <v>0</v>
      </c>
      <c r="Y18" s="70">
        <v>0</v>
      </c>
      <c r="Z18" s="70">
        <v>0</v>
      </c>
      <c r="AA18" s="70">
        <v>411953</v>
      </c>
      <c r="AB18" s="71">
        <f t="shared" si="7"/>
        <v>411953</v>
      </c>
      <c r="AC18" s="71">
        <f t="shared" si="0"/>
        <v>411953</v>
      </c>
      <c r="AD18" s="72">
        <f t="shared" si="1"/>
        <v>329</v>
      </c>
      <c r="AE18" s="73">
        <f>ROUND(VLOOKUP(Q18,'[1]Average Cost'!$A$3:$V$26,HLOOKUP('[1]Master Sheet'!E18,'[1]Average Cost'!$B$1:$V$2,2,0)),0)</f>
        <v>532955</v>
      </c>
      <c r="AF18" s="74">
        <f t="shared" si="2"/>
        <v>0.77296019363736146</v>
      </c>
      <c r="AG18" s="68" t="str">
        <f t="shared" si="8"/>
        <v>60%-80%</v>
      </c>
      <c r="AH18" s="75">
        <v>614929.19200000004</v>
      </c>
      <c r="AI18" s="75">
        <v>614929.19200000004</v>
      </c>
      <c r="AJ18" s="75">
        <v>557251</v>
      </c>
      <c r="AK18" s="76">
        <f t="shared" si="3"/>
        <v>0.66991940756652191</v>
      </c>
      <c r="AL18" s="39" t="str">
        <f t="shared" si="9"/>
        <v>50% - 70%</v>
      </c>
      <c r="AM18" s="77" t="str">
        <f t="shared" si="10"/>
        <v>Lower Range</v>
      </c>
      <c r="AN18" s="78" t="s">
        <v>76</v>
      </c>
      <c r="AO18" s="78"/>
      <c r="AP18" s="78" t="s">
        <v>76</v>
      </c>
      <c r="AQ18" s="49"/>
      <c r="AR18" s="79"/>
      <c r="AS18" s="79"/>
      <c r="AT18" s="80"/>
      <c r="AU18" s="52">
        <f t="shared" si="4"/>
        <v>0</v>
      </c>
    </row>
    <row r="19" spans="1:47" ht="15" customHeight="1">
      <c r="A19" s="53" t="s">
        <v>66</v>
      </c>
      <c r="B19" s="54">
        <v>8</v>
      </c>
      <c r="C19" s="55" t="s">
        <v>110</v>
      </c>
      <c r="D19" s="56" t="s">
        <v>95</v>
      </c>
      <c r="E19" s="55" t="s">
        <v>111</v>
      </c>
      <c r="F19" s="57">
        <v>43631</v>
      </c>
      <c r="G19" s="58">
        <v>32449</v>
      </c>
      <c r="H19" s="59">
        <f t="shared" si="5"/>
        <v>30.427397260273974</v>
      </c>
      <c r="I19" s="60" t="s">
        <v>112</v>
      </c>
      <c r="J19" s="61" t="s">
        <v>85</v>
      </c>
      <c r="K19" s="62" t="s">
        <v>71</v>
      </c>
      <c r="L19" s="63" t="s">
        <v>81</v>
      </c>
      <c r="M19" s="64" t="str">
        <f t="shared" si="6"/>
        <v>3-2-4</v>
      </c>
      <c r="N19" s="65">
        <v>42736</v>
      </c>
      <c r="O19" s="66">
        <v>43191</v>
      </c>
      <c r="P19" s="67">
        <v>0.10996806566417648</v>
      </c>
      <c r="Q19" s="68" t="s">
        <v>113</v>
      </c>
      <c r="R19" s="68" t="s">
        <v>114</v>
      </c>
      <c r="S19" s="68" t="s">
        <v>115</v>
      </c>
      <c r="T19" s="69">
        <v>47</v>
      </c>
      <c r="U19" s="68"/>
      <c r="V19" s="70">
        <v>125892</v>
      </c>
      <c r="W19" s="70">
        <v>0</v>
      </c>
      <c r="X19" s="70">
        <v>31500</v>
      </c>
      <c r="Y19" s="70">
        <v>31476</v>
      </c>
      <c r="Z19" s="70">
        <v>10500</v>
      </c>
      <c r="AA19" s="70">
        <v>358147</v>
      </c>
      <c r="AB19" s="71">
        <f t="shared" si="7"/>
        <v>326671</v>
      </c>
      <c r="AC19" s="71">
        <f t="shared" si="0"/>
        <v>326671</v>
      </c>
      <c r="AD19" s="72">
        <f t="shared" si="1"/>
        <v>365</v>
      </c>
      <c r="AE19" s="73">
        <f>ROUND(VLOOKUP(Q19,'[1]Average Cost'!$A$3:$V$26,HLOOKUP('[1]Master Sheet'!E19,'[1]Average Cost'!$B$1:$V$2,2,0)),0)</f>
        <v>450224</v>
      </c>
      <c r="AF19" s="74">
        <f t="shared" si="2"/>
        <v>0.72557438075269198</v>
      </c>
      <c r="AG19" s="68" t="str">
        <f t="shared" si="8"/>
        <v>60%-80%</v>
      </c>
      <c r="AH19" s="75">
        <v>666619.08750000002</v>
      </c>
      <c r="AI19" s="75">
        <v>666619.08750000002</v>
      </c>
      <c r="AJ19" s="75">
        <v>495248</v>
      </c>
      <c r="AK19" s="76">
        <f t="shared" si="3"/>
        <v>0.49004147364742234</v>
      </c>
      <c r="AL19" s="39" t="str">
        <f t="shared" si="9"/>
        <v>25% - 50%</v>
      </c>
      <c r="AM19" s="77" t="str">
        <f t="shared" si="10"/>
        <v>Lower Range</v>
      </c>
      <c r="AN19" s="78" t="s">
        <v>76</v>
      </c>
      <c r="AO19" s="78"/>
      <c r="AP19" s="78" t="s">
        <v>76</v>
      </c>
      <c r="AQ19" s="49"/>
      <c r="AR19" s="79"/>
      <c r="AS19" s="79"/>
      <c r="AT19" s="80"/>
      <c r="AU19" s="52">
        <f t="shared" si="4"/>
        <v>0</v>
      </c>
    </row>
    <row r="20" spans="1:47" ht="15" customHeight="1">
      <c r="A20" s="53" t="s">
        <v>66</v>
      </c>
      <c r="B20" s="54">
        <v>9</v>
      </c>
      <c r="C20" s="55" t="s">
        <v>116</v>
      </c>
      <c r="D20" s="56" t="s">
        <v>117</v>
      </c>
      <c r="E20" s="55" t="s">
        <v>111</v>
      </c>
      <c r="F20" s="57">
        <v>41812</v>
      </c>
      <c r="G20" s="58">
        <v>27967</v>
      </c>
      <c r="H20" s="59">
        <f t="shared" si="5"/>
        <v>42.706849315068496</v>
      </c>
      <c r="I20" s="60" t="s">
        <v>112</v>
      </c>
      <c r="J20" s="61" t="s">
        <v>85</v>
      </c>
      <c r="K20" s="62" t="s">
        <v>85</v>
      </c>
      <c r="L20" s="63" t="s">
        <v>81</v>
      </c>
      <c r="M20" s="64" t="str">
        <f t="shared" si="6"/>
        <v>3-3-4</v>
      </c>
      <c r="N20" s="65">
        <v>42095</v>
      </c>
      <c r="O20" s="66">
        <v>43191</v>
      </c>
      <c r="P20" s="67">
        <v>9.9999999999999992E-2</v>
      </c>
      <c r="Q20" s="68" t="s">
        <v>113</v>
      </c>
      <c r="R20" s="68" t="s">
        <v>114</v>
      </c>
      <c r="S20" s="68" t="s">
        <v>115</v>
      </c>
      <c r="T20" s="69">
        <v>50</v>
      </c>
      <c r="U20" s="68"/>
      <c r="V20" s="70">
        <v>356232</v>
      </c>
      <c r="W20" s="70">
        <v>0</v>
      </c>
      <c r="X20" s="70">
        <v>90000</v>
      </c>
      <c r="Y20" s="70">
        <v>96276</v>
      </c>
      <c r="Z20" s="70">
        <v>30000</v>
      </c>
      <c r="AA20" s="70">
        <v>1071012</v>
      </c>
      <c r="AB20" s="71">
        <f t="shared" si="7"/>
        <v>974736</v>
      </c>
      <c r="AC20" s="71">
        <f t="shared" si="0"/>
        <v>974736</v>
      </c>
      <c r="AD20" s="72">
        <f t="shared" si="1"/>
        <v>365</v>
      </c>
      <c r="AE20" s="73">
        <f>ROUND(VLOOKUP(Q20,'[1]Average Cost'!$A$3:$V$26,HLOOKUP('[1]Master Sheet'!E20,'[1]Average Cost'!$B$1:$V$2,2,0)),0)</f>
        <v>1001963</v>
      </c>
      <c r="AF20" s="74">
        <f t="shared" si="2"/>
        <v>0.97282634189086825</v>
      </c>
      <c r="AG20" s="68" t="str">
        <f t="shared" si="8"/>
        <v>80%-100%</v>
      </c>
      <c r="AH20" s="75">
        <v>1204751</v>
      </c>
      <c r="AI20" s="75">
        <v>1204751</v>
      </c>
      <c r="AJ20" s="75">
        <v>1169974</v>
      </c>
      <c r="AK20" s="76">
        <f t="shared" si="3"/>
        <v>0.80907673037831052</v>
      </c>
      <c r="AL20" s="39" t="str">
        <f t="shared" si="9"/>
        <v>70% - 90%</v>
      </c>
      <c r="AM20" s="77" t="str">
        <f t="shared" si="10"/>
        <v>Lower Middle Range</v>
      </c>
      <c r="AN20" s="78" t="s">
        <v>118</v>
      </c>
      <c r="AO20" s="78" t="s">
        <v>119</v>
      </c>
      <c r="AP20" s="78" t="s">
        <v>76</v>
      </c>
      <c r="AQ20" s="49"/>
      <c r="AR20" s="79"/>
      <c r="AS20" s="79"/>
      <c r="AT20" s="80"/>
      <c r="AU20" s="52">
        <f t="shared" si="4"/>
        <v>0</v>
      </c>
    </row>
    <row r="21" spans="1:47" ht="15" customHeight="1">
      <c r="A21" s="53" t="s">
        <v>66</v>
      </c>
      <c r="B21" s="54">
        <v>10</v>
      </c>
      <c r="C21" s="55" t="s">
        <v>82</v>
      </c>
      <c r="D21" s="56" t="s">
        <v>95</v>
      </c>
      <c r="E21" s="55" t="s">
        <v>105</v>
      </c>
      <c r="F21" s="57">
        <v>43800</v>
      </c>
      <c r="G21" s="58">
        <v>32160</v>
      </c>
      <c r="H21" s="59">
        <f t="shared" si="5"/>
        <v>31.219178082191782</v>
      </c>
      <c r="I21" s="60" t="s">
        <v>120</v>
      </c>
      <c r="J21" s="61" t="s">
        <v>85</v>
      </c>
      <c r="K21" s="62" t="s">
        <v>71</v>
      </c>
      <c r="L21" s="63" t="s">
        <v>85</v>
      </c>
      <c r="M21" s="64" t="str">
        <f t="shared" si="6"/>
        <v>3-2-3</v>
      </c>
      <c r="N21" s="81" t="s">
        <v>121</v>
      </c>
      <c r="O21" s="66">
        <v>43191</v>
      </c>
      <c r="P21" s="67">
        <v>0.11213587902121207</v>
      </c>
      <c r="Q21" s="68" t="s">
        <v>122</v>
      </c>
      <c r="R21" s="68" t="s">
        <v>108</v>
      </c>
      <c r="S21" s="68" t="s">
        <v>109</v>
      </c>
      <c r="T21" s="69">
        <v>47</v>
      </c>
      <c r="U21" s="68"/>
      <c r="V21" s="70">
        <v>163872</v>
      </c>
      <c r="W21" s="70">
        <v>0</v>
      </c>
      <c r="X21" s="70">
        <v>0</v>
      </c>
      <c r="Y21" s="70">
        <v>40968</v>
      </c>
      <c r="Z21" s="70">
        <v>0</v>
      </c>
      <c r="AA21" s="70">
        <v>462608</v>
      </c>
      <c r="AB21" s="71">
        <f t="shared" si="7"/>
        <v>421640</v>
      </c>
      <c r="AC21" s="71">
        <f t="shared" si="0"/>
        <v>421640</v>
      </c>
      <c r="AD21" s="72">
        <f t="shared" si="1"/>
        <v>365</v>
      </c>
      <c r="AE21" s="73">
        <f>ROUND(VLOOKUP(Q21,'[1]Average Cost'!$A$3:$V$26,HLOOKUP('[1]Master Sheet'!E21,'[1]Average Cost'!$B$1:$V$2,2,0)),0)</f>
        <v>450096</v>
      </c>
      <c r="AF21" s="74">
        <f t="shared" si="2"/>
        <v>0.93677793181898972</v>
      </c>
      <c r="AG21" s="68" t="str">
        <f t="shared" si="8"/>
        <v>80%-100%</v>
      </c>
      <c r="AH21" s="75">
        <v>735571.9375</v>
      </c>
      <c r="AI21" s="75">
        <v>735571.9375</v>
      </c>
      <c r="AJ21" s="75">
        <v>673384</v>
      </c>
      <c r="AK21" s="76">
        <f t="shared" si="3"/>
        <v>0.57321381975641239</v>
      </c>
      <c r="AL21" s="39" t="str">
        <f t="shared" si="9"/>
        <v>50% - 70%</v>
      </c>
      <c r="AM21" s="77" t="str">
        <f t="shared" si="10"/>
        <v>Lower Range</v>
      </c>
      <c r="AN21" s="78" t="s">
        <v>76</v>
      </c>
      <c r="AO21" s="78"/>
      <c r="AP21" s="78" t="s">
        <v>76</v>
      </c>
      <c r="AQ21" s="49"/>
      <c r="AR21" s="79"/>
      <c r="AS21" s="79"/>
      <c r="AT21" s="80"/>
      <c r="AU21" s="52">
        <f t="shared" si="4"/>
        <v>0</v>
      </c>
    </row>
    <row r="22" spans="1:47" ht="15" customHeight="1">
      <c r="A22" s="53" t="s">
        <v>66</v>
      </c>
      <c r="B22" s="54">
        <v>11</v>
      </c>
      <c r="C22" s="55" t="s">
        <v>116</v>
      </c>
      <c r="D22" s="56" t="s">
        <v>78</v>
      </c>
      <c r="E22" s="55" t="s">
        <v>111</v>
      </c>
      <c r="F22" s="57">
        <v>43045</v>
      </c>
      <c r="G22" s="58">
        <v>26481</v>
      </c>
      <c r="H22" s="59">
        <f t="shared" si="5"/>
        <v>46.778082191780825</v>
      </c>
      <c r="I22" s="60" t="s">
        <v>123</v>
      </c>
      <c r="J22" s="61" t="s">
        <v>71</v>
      </c>
      <c r="K22" s="62" t="s">
        <v>85</v>
      </c>
      <c r="L22" s="63" t="s">
        <v>71</v>
      </c>
      <c r="M22" s="64" t="str">
        <f t="shared" si="6"/>
        <v>2-3-2</v>
      </c>
      <c r="N22" s="65" t="s">
        <v>124</v>
      </c>
      <c r="O22" s="66">
        <v>43191</v>
      </c>
      <c r="P22" s="67">
        <v>7.4999999999999997E-2</v>
      </c>
      <c r="Q22" s="68" t="s">
        <v>125</v>
      </c>
      <c r="R22" s="68" t="s">
        <v>126</v>
      </c>
      <c r="S22" s="68" t="s">
        <v>127</v>
      </c>
      <c r="T22" s="69">
        <v>51</v>
      </c>
      <c r="U22" s="68"/>
      <c r="V22" s="70">
        <v>402684</v>
      </c>
      <c r="W22" s="70">
        <v>0</v>
      </c>
      <c r="X22" s="70">
        <v>90000</v>
      </c>
      <c r="Y22" s="70">
        <v>163248</v>
      </c>
      <c r="Z22" s="70">
        <v>30000</v>
      </c>
      <c r="AA22" s="70">
        <v>1267520</v>
      </c>
      <c r="AB22" s="71">
        <f t="shared" si="7"/>
        <v>1104272</v>
      </c>
      <c r="AC22" s="71">
        <f t="shared" si="0"/>
        <v>1104272</v>
      </c>
      <c r="AD22" s="72">
        <f t="shared" si="1"/>
        <v>365</v>
      </c>
      <c r="AE22" s="73">
        <f>ROUND(VLOOKUP(Q22,'[1]Average Cost'!$A$3:$V$26,HLOOKUP('[1]Master Sheet'!E22,'[1]Average Cost'!$B$1:$V$2,2,0)),0)</f>
        <v>1491636</v>
      </c>
      <c r="AF22" s="74">
        <f t="shared" si="2"/>
        <v>0.74030929797886347</v>
      </c>
      <c r="AG22" s="68" t="str">
        <f t="shared" si="8"/>
        <v>60%-80%</v>
      </c>
      <c r="AH22" s="75">
        <v>1675812.3980875001</v>
      </c>
      <c r="AI22" s="75">
        <v>1675812.3980875001</v>
      </c>
      <c r="AJ22" s="75">
        <v>1371427</v>
      </c>
      <c r="AK22" s="76">
        <f t="shared" si="3"/>
        <v>0.65894726716441321</v>
      </c>
      <c r="AL22" s="39" t="str">
        <f t="shared" si="9"/>
        <v>50% - 70%</v>
      </c>
      <c r="AM22" s="77" t="str">
        <f t="shared" si="10"/>
        <v>Lower Range</v>
      </c>
      <c r="AN22" s="78" t="s">
        <v>76</v>
      </c>
      <c r="AO22" s="78"/>
      <c r="AP22" s="78" t="s">
        <v>76</v>
      </c>
      <c r="AQ22" s="49"/>
      <c r="AR22" s="79"/>
      <c r="AS22" s="79"/>
      <c r="AT22" s="80"/>
      <c r="AU22" s="52">
        <f t="shared" si="4"/>
        <v>0</v>
      </c>
    </row>
    <row r="23" spans="1:47" ht="15" customHeight="1">
      <c r="A23" s="53" t="s">
        <v>66</v>
      </c>
      <c r="B23" s="54">
        <v>12</v>
      </c>
      <c r="C23" s="55" t="s">
        <v>104</v>
      </c>
      <c r="D23" s="56" t="s">
        <v>83</v>
      </c>
      <c r="E23" s="55" t="s">
        <v>79</v>
      </c>
      <c r="F23" s="57">
        <v>41962</v>
      </c>
      <c r="G23" s="58">
        <v>31754</v>
      </c>
      <c r="H23" s="59">
        <f t="shared" si="5"/>
        <v>32.331506849315069</v>
      </c>
      <c r="I23" s="60" t="s">
        <v>128</v>
      </c>
      <c r="J23" s="61" t="s">
        <v>71</v>
      </c>
      <c r="K23" s="62" t="s">
        <v>129</v>
      </c>
      <c r="L23" s="63" t="s">
        <v>129</v>
      </c>
      <c r="M23" s="64" t="str">
        <f t="shared" si="6"/>
        <v>2-1-1</v>
      </c>
      <c r="N23" s="65" t="s">
        <v>86</v>
      </c>
      <c r="O23" s="66" t="s">
        <v>130</v>
      </c>
      <c r="P23" s="67">
        <v>0</v>
      </c>
      <c r="Q23" s="68" t="s">
        <v>131</v>
      </c>
      <c r="R23" s="68" t="s">
        <v>132</v>
      </c>
      <c r="S23" s="68" t="s">
        <v>133</v>
      </c>
      <c r="T23" s="69">
        <v>46</v>
      </c>
      <c r="U23" s="68"/>
      <c r="V23" s="70">
        <v>134772</v>
      </c>
      <c r="W23" s="70">
        <v>0</v>
      </c>
      <c r="X23" s="70">
        <v>0</v>
      </c>
      <c r="Y23" s="70">
        <v>0</v>
      </c>
      <c r="Z23" s="70">
        <v>0</v>
      </c>
      <c r="AA23" s="70">
        <v>348877</v>
      </c>
      <c r="AB23" s="71">
        <f t="shared" si="7"/>
        <v>348877</v>
      </c>
      <c r="AC23" s="71">
        <f t="shared" si="0"/>
        <v>348877</v>
      </c>
      <c r="AD23" s="72">
        <f t="shared" si="1"/>
        <v>365</v>
      </c>
      <c r="AE23" s="73">
        <f>ROUND(VLOOKUP(Q23,'[1]Average Cost'!$A$3:$V$26,HLOOKUP('[1]Master Sheet'!E23,'[1]Average Cost'!$B$1:$V$2,2,0)),0)</f>
        <v>384092</v>
      </c>
      <c r="AF23" s="74">
        <f t="shared" si="2"/>
        <v>0.90831623673494888</v>
      </c>
      <c r="AG23" s="68" t="str">
        <f t="shared" si="8"/>
        <v>80%-100%</v>
      </c>
      <c r="AH23" s="75">
        <v>626291</v>
      </c>
      <c r="AI23" s="75">
        <v>566321.97144999995</v>
      </c>
      <c r="AJ23" s="75">
        <v>626291</v>
      </c>
      <c r="AK23" s="76">
        <f t="shared" si="3"/>
        <v>0.55705255224807637</v>
      </c>
      <c r="AL23" s="39" t="str">
        <f t="shared" si="9"/>
        <v>50% - 70%</v>
      </c>
      <c r="AM23" s="77" t="str">
        <f t="shared" si="10"/>
        <v>Lower Range</v>
      </c>
      <c r="AN23" s="78" t="s">
        <v>76</v>
      </c>
      <c r="AO23" s="78"/>
      <c r="AP23" s="78" t="s">
        <v>76</v>
      </c>
      <c r="AQ23" s="49"/>
      <c r="AR23" s="79"/>
      <c r="AS23" s="79"/>
      <c r="AT23" s="80"/>
      <c r="AU23" s="52">
        <f t="shared" si="4"/>
        <v>0</v>
      </c>
    </row>
    <row r="24" spans="1:47" ht="15" customHeight="1">
      <c r="A24" s="53" t="s">
        <v>66</v>
      </c>
      <c r="B24" s="25">
        <v>13</v>
      </c>
      <c r="C24" s="55" t="s">
        <v>134</v>
      </c>
      <c r="D24" s="56" t="s">
        <v>68</v>
      </c>
      <c r="E24" s="55" t="s">
        <v>79</v>
      </c>
      <c r="F24" s="57">
        <v>41883</v>
      </c>
      <c r="G24" s="58">
        <v>30101</v>
      </c>
      <c r="H24" s="59">
        <f t="shared" si="5"/>
        <v>36.860273972602741</v>
      </c>
      <c r="I24" s="60" t="s">
        <v>128</v>
      </c>
      <c r="J24" s="61" t="s">
        <v>71</v>
      </c>
      <c r="K24" s="62" t="s">
        <v>71</v>
      </c>
      <c r="L24" s="63" t="s">
        <v>71</v>
      </c>
      <c r="M24" s="64" t="str">
        <f t="shared" si="6"/>
        <v>2-2-2</v>
      </c>
      <c r="N24" s="65">
        <v>42736</v>
      </c>
      <c r="O24" s="66">
        <v>43191</v>
      </c>
      <c r="P24" s="67">
        <v>6.8750198140872493E-2</v>
      </c>
      <c r="Q24" s="68" t="s">
        <v>131</v>
      </c>
      <c r="R24" s="68" t="s">
        <v>132</v>
      </c>
      <c r="S24" s="68" t="s">
        <v>133</v>
      </c>
      <c r="T24" s="69">
        <v>48</v>
      </c>
      <c r="U24" s="68"/>
      <c r="V24" s="70">
        <v>205944</v>
      </c>
      <c r="W24" s="70">
        <v>0</v>
      </c>
      <c r="X24" s="70">
        <v>0</v>
      </c>
      <c r="Y24" s="70">
        <v>51492</v>
      </c>
      <c r="Z24" s="70">
        <v>0</v>
      </c>
      <c r="AA24" s="70">
        <v>578316</v>
      </c>
      <c r="AB24" s="71">
        <f t="shared" si="7"/>
        <v>526824</v>
      </c>
      <c r="AC24" s="71">
        <f t="shared" si="0"/>
        <v>526824</v>
      </c>
      <c r="AD24" s="72">
        <f t="shared" si="1"/>
        <v>365</v>
      </c>
      <c r="AE24" s="73">
        <f>ROUND(VLOOKUP(Q24,'[1]Average Cost'!$A$3:$V$26,HLOOKUP('[1]Master Sheet'!E24,'[1]Average Cost'!$B$1:$V$2,2,0)),0)</f>
        <v>562355</v>
      </c>
      <c r="AF24" s="74">
        <f t="shared" si="2"/>
        <v>0.936817490730944</v>
      </c>
      <c r="AG24" s="68" t="str">
        <f t="shared" si="8"/>
        <v>80%-100%</v>
      </c>
      <c r="AH24" s="75">
        <v>1056496</v>
      </c>
      <c r="AI24" s="75">
        <v>1006041.8382999999</v>
      </c>
      <c r="AJ24" s="75">
        <v>1056496</v>
      </c>
      <c r="AK24" s="76">
        <f t="shared" si="3"/>
        <v>0.49865214823340553</v>
      </c>
      <c r="AL24" s="39" t="str">
        <f t="shared" si="9"/>
        <v>25% - 50%</v>
      </c>
      <c r="AM24" s="77" t="str">
        <f t="shared" si="10"/>
        <v>Lower Range</v>
      </c>
      <c r="AN24" s="78" t="s">
        <v>76</v>
      </c>
      <c r="AO24" s="78"/>
      <c r="AP24" s="78" t="s">
        <v>135</v>
      </c>
      <c r="AQ24" s="49"/>
      <c r="AR24" s="79"/>
      <c r="AS24" s="79"/>
      <c r="AT24" s="80"/>
      <c r="AU24" s="52">
        <f t="shared" si="4"/>
        <v>0</v>
      </c>
    </row>
    <row r="25" spans="1:47" ht="15" customHeight="1">
      <c r="A25" s="53" t="s">
        <v>66</v>
      </c>
      <c r="B25" s="54">
        <v>14</v>
      </c>
      <c r="C25" s="55" t="s">
        <v>136</v>
      </c>
      <c r="D25" s="56" t="s">
        <v>91</v>
      </c>
      <c r="E25" s="55" t="s">
        <v>137</v>
      </c>
      <c r="F25" s="57">
        <v>41783</v>
      </c>
      <c r="G25" s="58">
        <v>30406</v>
      </c>
      <c r="H25" s="59">
        <f t="shared" si="5"/>
        <v>36.024657534246572</v>
      </c>
      <c r="I25" s="60" t="s">
        <v>128</v>
      </c>
      <c r="J25" s="61" t="s">
        <v>71</v>
      </c>
      <c r="K25" s="62" t="s">
        <v>71</v>
      </c>
      <c r="L25" s="63" t="s">
        <v>71</v>
      </c>
      <c r="M25" s="64" t="str">
        <f t="shared" si="6"/>
        <v>2-2-2</v>
      </c>
      <c r="N25" s="65">
        <v>42826</v>
      </c>
      <c r="O25" s="66">
        <v>43191</v>
      </c>
      <c r="P25" s="67">
        <v>8.9999999999999983E-2</v>
      </c>
      <c r="Q25" s="68" t="s">
        <v>131</v>
      </c>
      <c r="R25" s="68" t="s">
        <v>132</v>
      </c>
      <c r="S25" s="68" t="s">
        <v>133</v>
      </c>
      <c r="T25" s="69">
        <v>49</v>
      </c>
      <c r="U25" s="68"/>
      <c r="V25" s="70">
        <v>179592</v>
      </c>
      <c r="W25" s="70">
        <v>0</v>
      </c>
      <c r="X25" s="70">
        <v>0</v>
      </c>
      <c r="Y25" s="70">
        <v>44892</v>
      </c>
      <c r="Z25" s="70">
        <v>0</v>
      </c>
      <c r="AA25" s="70">
        <v>505822</v>
      </c>
      <c r="AB25" s="71">
        <f t="shared" si="7"/>
        <v>460930</v>
      </c>
      <c r="AC25" s="71">
        <f t="shared" si="0"/>
        <v>460930</v>
      </c>
      <c r="AD25" s="72">
        <f t="shared" si="1"/>
        <v>365</v>
      </c>
      <c r="AE25" s="73">
        <f>ROUND(VLOOKUP(Q25,'[1]Average Cost'!$A$3:$V$26,HLOOKUP('[1]Master Sheet'!E25,'[1]Average Cost'!$B$1:$V$2,2,0)),0)</f>
        <v>659373</v>
      </c>
      <c r="AF25" s="74">
        <f t="shared" si="2"/>
        <v>0.6990428786134707</v>
      </c>
      <c r="AG25" s="68" t="str">
        <f t="shared" si="8"/>
        <v>60%-80%</v>
      </c>
      <c r="AH25" s="75">
        <v>1105548</v>
      </c>
      <c r="AI25" s="75">
        <v>1096406.3036925001</v>
      </c>
      <c r="AJ25" s="75">
        <v>1105548</v>
      </c>
      <c r="AK25" s="76">
        <f t="shared" si="3"/>
        <v>0.41692445737317602</v>
      </c>
      <c r="AL25" s="39" t="str">
        <f t="shared" si="9"/>
        <v>25% - 50%</v>
      </c>
      <c r="AM25" s="77" t="str">
        <f t="shared" si="10"/>
        <v>Lower Range</v>
      </c>
      <c r="AN25" s="78" t="s">
        <v>76</v>
      </c>
      <c r="AO25" s="78"/>
      <c r="AP25" s="78" t="s">
        <v>76</v>
      </c>
      <c r="AQ25" s="49"/>
      <c r="AR25" s="79"/>
      <c r="AS25" s="79"/>
      <c r="AT25" s="80"/>
      <c r="AU25" s="52">
        <f t="shared" si="4"/>
        <v>0</v>
      </c>
    </row>
    <row r="26" spans="1:47" ht="15" customHeight="1">
      <c r="A26" s="53" t="s">
        <v>66</v>
      </c>
      <c r="B26" s="54">
        <v>15</v>
      </c>
      <c r="C26" s="55" t="s">
        <v>82</v>
      </c>
      <c r="D26" s="56" t="s">
        <v>95</v>
      </c>
      <c r="E26" s="55" t="s">
        <v>79</v>
      </c>
      <c r="F26" s="57">
        <v>44338</v>
      </c>
      <c r="G26" s="58">
        <v>34708</v>
      </c>
      <c r="H26" s="59">
        <f t="shared" si="5"/>
        <v>24.238356164383561</v>
      </c>
      <c r="I26" s="60" t="s">
        <v>138</v>
      </c>
      <c r="J26" s="61">
        <v>0</v>
      </c>
      <c r="K26" s="62" t="s">
        <v>71</v>
      </c>
      <c r="L26" s="63" t="s">
        <v>71</v>
      </c>
      <c r="M26" s="64" t="str">
        <f t="shared" si="6"/>
        <v>0-2-2</v>
      </c>
      <c r="N26" s="65">
        <v>43242</v>
      </c>
      <c r="O26" s="66">
        <v>43242</v>
      </c>
      <c r="P26" s="67">
        <v>0.15</v>
      </c>
      <c r="Q26" s="68" t="s">
        <v>122</v>
      </c>
      <c r="R26" s="68" t="s">
        <v>108</v>
      </c>
      <c r="S26" s="68" t="s">
        <v>109</v>
      </c>
      <c r="T26" s="69">
        <v>47</v>
      </c>
      <c r="U26" s="68"/>
      <c r="V26" s="70">
        <v>167268</v>
      </c>
      <c r="W26" s="70">
        <v>0</v>
      </c>
      <c r="X26" s="70">
        <v>0</v>
      </c>
      <c r="Y26" s="70">
        <v>41820</v>
      </c>
      <c r="Z26" s="70">
        <v>0</v>
      </c>
      <c r="AA26" s="70">
        <v>471951</v>
      </c>
      <c r="AB26" s="71">
        <f t="shared" si="7"/>
        <v>430131</v>
      </c>
      <c r="AC26" s="71">
        <f t="shared" si="0"/>
        <v>430131</v>
      </c>
      <c r="AD26" s="72">
        <f t="shared" si="1"/>
        <v>365</v>
      </c>
      <c r="AE26" s="73">
        <f>ROUND(VLOOKUP(Q26,'[1]Average Cost'!$A$3:$V$26,HLOOKUP('[1]Master Sheet'!E26,'[1]Average Cost'!$B$1:$V$2,2,0)),0)</f>
        <v>450096</v>
      </c>
      <c r="AF26" s="74">
        <f t="shared" si="2"/>
        <v>0.95564279620347659</v>
      </c>
      <c r="AG26" s="68" t="str">
        <f t="shared" si="8"/>
        <v>80%-100%</v>
      </c>
      <c r="AH26" s="75">
        <v>771614.96243750001</v>
      </c>
      <c r="AI26" s="75">
        <v>771614.96243750001</v>
      </c>
      <c r="AJ26" s="75">
        <v>673384</v>
      </c>
      <c r="AK26" s="76">
        <f t="shared" si="3"/>
        <v>0.55744253408621547</v>
      </c>
      <c r="AL26" s="39" t="str">
        <f t="shared" si="9"/>
        <v>50% - 70%</v>
      </c>
      <c r="AM26" s="77" t="str">
        <f t="shared" si="10"/>
        <v>Lower Range</v>
      </c>
      <c r="AN26" s="78" t="s">
        <v>76</v>
      </c>
      <c r="AO26" s="78"/>
      <c r="AP26" s="78" t="s">
        <v>76</v>
      </c>
      <c r="AQ26" s="49"/>
      <c r="AR26" s="79"/>
      <c r="AS26" s="79"/>
      <c r="AT26" s="80"/>
      <c r="AU26" s="52">
        <f t="shared" si="4"/>
        <v>0</v>
      </c>
    </row>
    <row r="27" spans="1:47" ht="15" customHeight="1">
      <c r="A27" s="53" t="s">
        <v>66</v>
      </c>
      <c r="B27" s="54">
        <v>16</v>
      </c>
      <c r="C27" s="55" t="s">
        <v>110</v>
      </c>
      <c r="D27" s="56" t="s">
        <v>95</v>
      </c>
      <c r="E27" s="55" t="s">
        <v>79</v>
      </c>
      <c r="F27" s="57">
        <v>44240</v>
      </c>
      <c r="G27" s="58">
        <v>33212</v>
      </c>
      <c r="H27" s="59">
        <f t="shared" si="5"/>
        <v>28.336986301369862</v>
      </c>
      <c r="I27" s="60" t="s">
        <v>139</v>
      </c>
      <c r="J27" s="61">
        <v>0</v>
      </c>
      <c r="K27" s="62" t="s">
        <v>85</v>
      </c>
      <c r="L27" s="63" t="s">
        <v>81</v>
      </c>
      <c r="M27" s="64" t="str">
        <f t="shared" si="6"/>
        <v>0-3-4</v>
      </c>
      <c r="N27" s="81" t="s">
        <v>121</v>
      </c>
      <c r="O27" s="66">
        <v>43191</v>
      </c>
      <c r="P27" s="67">
        <v>8.7499999999999994E-2</v>
      </c>
      <c r="Q27" s="68" t="s">
        <v>140</v>
      </c>
      <c r="R27" s="68" t="s">
        <v>141</v>
      </c>
      <c r="S27" s="68" t="s">
        <v>142</v>
      </c>
      <c r="T27" s="69">
        <v>47</v>
      </c>
      <c r="U27" s="68"/>
      <c r="V27" s="70">
        <v>189816</v>
      </c>
      <c r="W27" s="70">
        <v>0</v>
      </c>
      <c r="X27" s="70">
        <v>0</v>
      </c>
      <c r="Y27" s="70">
        <v>47460</v>
      </c>
      <c r="Z27" s="70">
        <v>0</v>
      </c>
      <c r="AA27" s="70">
        <v>533965</v>
      </c>
      <c r="AB27" s="71">
        <f t="shared" si="7"/>
        <v>486505</v>
      </c>
      <c r="AC27" s="71">
        <f t="shared" si="0"/>
        <v>486505</v>
      </c>
      <c r="AD27" s="72">
        <f t="shared" si="1"/>
        <v>365</v>
      </c>
      <c r="AE27" s="73">
        <f>ROUND(VLOOKUP(Q27,'[1]Average Cost'!$A$3:$V$26,HLOOKUP('[1]Master Sheet'!E27,'[1]Average Cost'!$B$1:$V$2,2,0)),0)</f>
        <v>522012</v>
      </c>
      <c r="AF27" s="74">
        <f t="shared" si="2"/>
        <v>0.93198049086994172</v>
      </c>
      <c r="AG27" s="68" t="str">
        <f t="shared" si="8"/>
        <v>80%-100%</v>
      </c>
      <c r="AH27" s="75">
        <v>666619.08750000002</v>
      </c>
      <c r="AI27" s="75">
        <v>666619.08750000002</v>
      </c>
      <c r="AJ27" s="75">
        <v>415113</v>
      </c>
      <c r="AK27" s="76">
        <f t="shared" si="3"/>
        <v>0.72980958559786213</v>
      </c>
      <c r="AL27" s="39" t="str">
        <f t="shared" si="9"/>
        <v>70% - 90%</v>
      </c>
      <c r="AM27" s="77" t="str">
        <f t="shared" si="10"/>
        <v>Lower Middle Range</v>
      </c>
      <c r="AN27" s="78" t="s">
        <v>118</v>
      </c>
      <c r="AO27" s="78" t="s">
        <v>143</v>
      </c>
      <c r="AP27" s="78" t="s">
        <v>118</v>
      </c>
      <c r="AQ27" s="49"/>
      <c r="AR27" s="79"/>
      <c r="AS27" s="79"/>
      <c r="AT27" s="80"/>
      <c r="AU27" s="52">
        <f t="shared" si="4"/>
        <v>0</v>
      </c>
    </row>
    <row r="28" spans="1:47" ht="15" customHeight="1">
      <c r="A28" s="53" t="s">
        <v>66</v>
      </c>
      <c r="B28" s="54">
        <v>17</v>
      </c>
      <c r="C28" s="55" t="s">
        <v>144</v>
      </c>
      <c r="D28" s="56" t="s">
        <v>145</v>
      </c>
      <c r="E28" s="55" t="s">
        <v>111</v>
      </c>
      <c r="F28" s="57">
        <v>44723</v>
      </c>
      <c r="G28" s="58">
        <v>31083</v>
      </c>
      <c r="H28" s="59">
        <f t="shared" si="5"/>
        <v>34.169863013698631</v>
      </c>
      <c r="I28" s="60" t="s">
        <v>146</v>
      </c>
      <c r="J28" s="61">
        <v>0</v>
      </c>
      <c r="K28" s="62">
        <v>0</v>
      </c>
      <c r="L28" s="63" t="s">
        <v>129</v>
      </c>
      <c r="M28" s="64" t="str">
        <f t="shared" si="6"/>
        <v>0-0-1</v>
      </c>
      <c r="N28" s="81" t="s">
        <v>72</v>
      </c>
      <c r="O28" s="62" t="s">
        <v>72</v>
      </c>
      <c r="P28" s="67">
        <v>0</v>
      </c>
      <c r="Q28" s="68" t="s">
        <v>122</v>
      </c>
      <c r="R28" s="68" t="s">
        <v>108</v>
      </c>
      <c r="S28" s="68" t="s">
        <v>109</v>
      </c>
      <c r="T28" s="69">
        <v>45</v>
      </c>
      <c r="U28" s="68"/>
      <c r="V28" s="70">
        <v>135996</v>
      </c>
      <c r="W28" s="70">
        <v>0</v>
      </c>
      <c r="X28" s="70">
        <v>13500</v>
      </c>
      <c r="Y28" s="70">
        <v>0</v>
      </c>
      <c r="Z28" s="70">
        <v>4500</v>
      </c>
      <c r="AA28" s="70">
        <v>351950</v>
      </c>
      <c r="AB28" s="71">
        <f t="shared" si="7"/>
        <v>351950</v>
      </c>
      <c r="AC28" s="71">
        <f t="shared" si="0"/>
        <v>351950</v>
      </c>
      <c r="AD28" s="72">
        <f t="shared" si="1"/>
        <v>294</v>
      </c>
      <c r="AE28" s="73">
        <f>ROUND(VLOOKUP(Q28,'[1]Average Cost'!$A$3:$V$26,HLOOKUP('[1]Master Sheet'!E28,'[1]Average Cost'!$B$1:$V$2,2,0)),0)</f>
        <v>248477</v>
      </c>
      <c r="AF28" s="74">
        <f t="shared" si="2"/>
        <v>1.4164288847659945</v>
      </c>
      <c r="AG28" s="68" t="str">
        <f t="shared" si="8"/>
        <v>Greater than 100%</v>
      </c>
      <c r="AH28" s="75">
        <v>555898.31988999993</v>
      </c>
      <c r="AI28" s="75">
        <v>555898.31988999993</v>
      </c>
      <c r="AJ28" s="75">
        <v>409037</v>
      </c>
      <c r="AK28" s="76">
        <f t="shared" si="3"/>
        <v>0.63311938066235418</v>
      </c>
      <c r="AL28" s="39" t="str">
        <f t="shared" si="9"/>
        <v>50% - 70%</v>
      </c>
      <c r="AM28" s="77" t="str">
        <f t="shared" si="10"/>
        <v>Lower Range</v>
      </c>
      <c r="AN28" s="78" t="s">
        <v>76</v>
      </c>
      <c r="AO28" s="78"/>
      <c r="AP28" s="78" t="s">
        <v>76</v>
      </c>
      <c r="AQ28" s="49"/>
      <c r="AR28" s="79"/>
      <c r="AS28" s="79"/>
      <c r="AT28" s="80"/>
      <c r="AU28" s="52">
        <f t="shared" si="4"/>
        <v>0</v>
      </c>
    </row>
    <row r="29" spans="1:47" ht="15" customHeight="1">
      <c r="A29" s="53" t="s">
        <v>66</v>
      </c>
      <c r="B29" s="54">
        <v>18</v>
      </c>
      <c r="C29" s="55" t="s">
        <v>147</v>
      </c>
      <c r="D29" s="56" t="s">
        <v>148</v>
      </c>
      <c r="E29" s="55" t="s">
        <v>149</v>
      </c>
      <c r="F29" s="57">
        <v>40634</v>
      </c>
      <c r="G29" s="58">
        <v>25389</v>
      </c>
      <c r="H29" s="59">
        <f t="shared" si="5"/>
        <v>49.769863013698632</v>
      </c>
      <c r="I29" s="60" t="s">
        <v>150</v>
      </c>
      <c r="J29" s="61" t="s">
        <v>85</v>
      </c>
      <c r="K29" s="62" t="s">
        <v>71</v>
      </c>
      <c r="L29" s="63" t="s">
        <v>71</v>
      </c>
      <c r="M29" s="64" t="str">
        <f t="shared" si="6"/>
        <v>3-2-2</v>
      </c>
      <c r="N29" s="65" t="s">
        <v>86</v>
      </c>
      <c r="O29" s="66">
        <v>43191</v>
      </c>
      <c r="P29" s="67">
        <v>4.374999999999999E-2</v>
      </c>
      <c r="Q29" s="68" t="s">
        <v>151</v>
      </c>
      <c r="R29" s="68" t="s">
        <v>126</v>
      </c>
      <c r="S29" s="68" t="s">
        <v>127</v>
      </c>
      <c r="T29" s="69">
        <v>54</v>
      </c>
      <c r="U29" s="68"/>
      <c r="V29" s="70">
        <v>779100</v>
      </c>
      <c r="W29" s="70">
        <v>0</v>
      </c>
      <c r="X29" s="70">
        <v>0</v>
      </c>
      <c r="Y29" s="70">
        <v>307536</v>
      </c>
      <c r="Z29" s="70">
        <v>0</v>
      </c>
      <c r="AA29" s="70">
        <v>2373740</v>
      </c>
      <c r="AB29" s="71">
        <f t="shared" si="7"/>
        <v>2066204</v>
      </c>
      <c r="AC29" s="71">
        <f t="shared" si="0"/>
        <v>2066204</v>
      </c>
      <c r="AD29" s="72">
        <f t="shared" si="1"/>
        <v>365</v>
      </c>
      <c r="AE29" s="73">
        <f>ROUND(VLOOKUP(Q29,'[1]Average Cost'!$A$3:$V$26,HLOOKUP('[1]Master Sheet'!E29,'[1]Average Cost'!$B$1:$V$2,2,0)),0)</f>
        <v>2357803</v>
      </c>
      <c r="AF29" s="74">
        <f t="shared" si="2"/>
        <v>0.87632596955725306</v>
      </c>
      <c r="AG29" s="68" t="str">
        <f t="shared" si="8"/>
        <v>80%-100%</v>
      </c>
      <c r="AH29" s="75">
        <v>2601486.1286499999</v>
      </c>
      <c r="AI29" s="75">
        <v>2601486.1286499999</v>
      </c>
      <c r="AJ29" s="75">
        <v>2014565</v>
      </c>
      <c r="AK29" s="76">
        <f t="shared" si="3"/>
        <v>0.79423986822187054</v>
      </c>
      <c r="AL29" s="39" t="str">
        <f t="shared" si="9"/>
        <v>70% - 90%</v>
      </c>
      <c r="AM29" s="77" t="str">
        <f t="shared" si="10"/>
        <v>Lower Middle Range</v>
      </c>
      <c r="AN29" s="78" t="s">
        <v>76</v>
      </c>
      <c r="AO29" s="78"/>
      <c r="AP29" s="78" t="s">
        <v>76</v>
      </c>
      <c r="AQ29" s="49"/>
      <c r="AR29" s="79"/>
      <c r="AS29" s="79"/>
      <c r="AT29" s="80"/>
      <c r="AU29" s="52">
        <f t="shared" si="4"/>
        <v>0</v>
      </c>
    </row>
    <row r="30" spans="1:47" ht="15" customHeight="1">
      <c r="A30" s="53" t="s">
        <v>66</v>
      </c>
      <c r="B30" s="25">
        <v>19</v>
      </c>
      <c r="C30" s="55" t="s">
        <v>152</v>
      </c>
      <c r="D30" s="56" t="s">
        <v>83</v>
      </c>
      <c r="E30" s="55" t="s">
        <v>79</v>
      </c>
      <c r="F30" s="57">
        <v>37653</v>
      </c>
      <c r="G30" s="58">
        <v>27820</v>
      </c>
      <c r="H30" s="59">
        <f t="shared" si="5"/>
        <v>43.109589041095887</v>
      </c>
      <c r="I30" s="60" t="s">
        <v>100</v>
      </c>
      <c r="J30" s="61" t="s">
        <v>71</v>
      </c>
      <c r="K30" s="62" t="s">
        <v>85</v>
      </c>
      <c r="L30" s="63" t="s">
        <v>71</v>
      </c>
      <c r="M30" s="64" t="str">
        <f t="shared" si="6"/>
        <v>2-3-2</v>
      </c>
      <c r="N30" s="65" t="s">
        <v>86</v>
      </c>
      <c r="O30" s="66">
        <v>43191</v>
      </c>
      <c r="P30" s="67">
        <v>9.7499999999999989E-2</v>
      </c>
      <c r="Q30" s="68" t="s">
        <v>101</v>
      </c>
      <c r="R30" s="68" t="s">
        <v>141</v>
      </c>
      <c r="S30" s="68" t="s">
        <v>142</v>
      </c>
      <c r="T30" s="69">
        <v>46</v>
      </c>
      <c r="U30" s="68"/>
      <c r="V30" s="70">
        <v>144492</v>
      </c>
      <c r="W30" s="70">
        <v>0</v>
      </c>
      <c r="X30" s="70">
        <v>0</v>
      </c>
      <c r="Y30" s="70">
        <v>0</v>
      </c>
      <c r="Z30" s="70">
        <v>0</v>
      </c>
      <c r="AA30" s="70">
        <v>373190</v>
      </c>
      <c r="AB30" s="71">
        <f t="shared" si="7"/>
        <v>373190</v>
      </c>
      <c r="AC30" s="71">
        <f t="shared" si="0"/>
        <v>373190</v>
      </c>
      <c r="AD30" s="72">
        <f t="shared" si="1"/>
        <v>365</v>
      </c>
      <c r="AE30" s="73">
        <f>ROUND(VLOOKUP(Q30,'[1]Average Cost'!$A$3:$V$26,HLOOKUP('[1]Master Sheet'!E30,'[1]Average Cost'!$B$1:$V$2,2,0)),0)</f>
        <v>335659</v>
      </c>
      <c r="AF30" s="74">
        <f t="shared" si="2"/>
        <v>1.1118128815255959</v>
      </c>
      <c r="AG30" s="68" t="str">
        <f t="shared" si="8"/>
        <v>Greater than 100%</v>
      </c>
      <c r="AH30" s="75">
        <v>593268</v>
      </c>
      <c r="AI30" s="75">
        <v>589024.36600000004</v>
      </c>
      <c r="AJ30" s="75">
        <v>593268</v>
      </c>
      <c r="AK30" s="76">
        <f t="shared" si="3"/>
        <v>0.62904117532042858</v>
      </c>
      <c r="AL30" s="39" t="str">
        <f t="shared" si="9"/>
        <v>50% - 70%</v>
      </c>
      <c r="AM30" s="77" t="str">
        <f t="shared" si="10"/>
        <v>Lower Range</v>
      </c>
      <c r="AN30" s="78" t="s">
        <v>118</v>
      </c>
      <c r="AO30" s="78" t="s">
        <v>153</v>
      </c>
      <c r="AP30" s="78" t="s">
        <v>76</v>
      </c>
      <c r="AQ30" s="49"/>
      <c r="AR30" s="79"/>
      <c r="AS30" s="79"/>
      <c r="AT30" s="80"/>
      <c r="AU30" s="52">
        <f t="shared" si="4"/>
        <v>0</v>
      </c>
    </row>
    <row r="31" spans="1:47" ht="15" customHeight="1">
      <c r="A31" s="53" t="s">
        <v>66</v>
      </c>
      <c r="B31" s="54">
        <v>20</v>
      </c>
      <c r="C31" s="55" t="s">
        <v>154</v>
      </c>
      <c r="D31" s="56" t="s">
        <v>68</v>
      </c>
      <c r="E31" s="55" t="s">
        <v>155</v>
      </c>
      <c r="F31" s="57">
        <v>44625</v>
      </c>
      <c r="G31" s="58">
        <v>29253</v>
      </c>
      <c r="H31" s="59">
        <f t="shared" si="5"/>
        <v>39.183561643835617</v>
      </c>
      <c r="I31" s="60" t="s">
        <v>156</v>
      </c>
      <c r="J31" s="61">
        <v>0</v>
      </c>
      <c r="K31" s="62">
        <v>0</v>
      </c>
      <c r="L31" s="63" t="s">
        <v>71</v>
      </c>
      <c r="M31" s="64" t="str">
        <f t="shared" si="6"/>
        <v>0-0-2</v>
      </c>
      <c r="N31" s="81" t="s">
        <v>72</v>
      </c>
      <c r="O31" s="62" t="s">
        <v>72</v>
      </c>
      <c r="P31" s="67">
        <v>0</v>
      </c>
      <c r="Q31" s="68" t="s">
        <v>73</v>
      </c>
      <c r="R31" s="38" t="s">
        <v>74</v>
      </c>
      <c r="S31" s="38" t="s">
        <v>75</v>
      </c>
      <c r="T31" s="69">
        <v>48</v>
      </c>
      <c r="U31" s="68"/>
      <c r="V31" s="70">
        <v>227268</v>
      </c>
      <c r="W31" s="70">
        <v>0</v>
      </c>
      <c r="X31" s="70">
        <v>0</v>
      </c>
      <c r="Y31" s="70">
        <v>56820</v>
      </c>
      <c r="Z31" s="70">
        <v>0</v>
      </c>
      <c r="AA31" s="70">
        <v>636957</v>
      </c>
      <c r="AB31" s="71">
        <f t="shared" si="7"/>
        <v>580137</v>
      </c>
      <c r="AC31" s="71">
        <f t="shared" si="0"/>
        <v>580137</v>
      </c>
      <c r="AD31" s="72">
        <f t="shared" si="1"/>
        <v>365</v>
      </c>
      <c r="AE31" s="73">
        <f>ROUND(VLOOKUP(Q31,'[1]Average Cost'!$A$3:$V$26,HLOOKUP('[1]Master Sheet'!E31,'[1]Average Cost'!$B$1:$V$2,2,0)),0)</f>
        <v>646385</v>
      </c>
      <c r="AF31" s="74">
        <f t="shared" si="2"/>
        <v>0.89750999791146147</v>
      </c>
      <c r="AG31" s="68" t="str">
        <f t="shared" si="8"/>
        <v>80%-100%</v>
      </c>
      <c r="AH31" s="75">
        <v>1040452</v>
      </c>
      <c r="AI31" s="75">
        <v>1031401.0812</v>
      </c>
      <c r="AJ31" s="75">
        <v>1040452</v>
      </c>
      <c r="AK31" s="76">
        <f t="shared" si="3"/>
        <v>0.55758170487441994</v>
      </c>
      <c r="AL31" s="39" t="str">
        <f t="shared" si="9"/>
        <v>50% - 70%</v>
      </c>
      <c r="AM31" s="77" t="str">
        <f t="shared" si="10"/>
        <v>Lower Range</v>
      </c>
      <c r="AN31" s="78" t="s">
        <v>76</v>
      </c>
      <c r="AO31" s="78"/>
      <c r="AP31" s="78" t="s">
        <v>76</v>
      </c>
      <c r="AQ31" s="49"/>
      <c r="AR31" s="79"/>
      <c r="AS31" s="79"/>
      <c r="AT31" s="80"/>
      <c r="AU31" s="52">
        <f t="shared" si="4"/>
        <v>0</v>
      </c>
    </row>
    <row r="32" spans="1:47" ht="15" customHeight="1">
      <c r="A32" s="53" t="s">
        <v>66</v>
      </c>
      <c r="B32" s="54">
        <v>21</v>
      </c>
      <c r="C32" s="55" t="s">
        <v>67</v>
      </c>
      <c r="D32" s="56" t="s">
        <v>68</v>
      </c>
      <c r="E32" s="55" t="s">
        <v>157</v>
      </c>
      <c r="F32" s="57">
        <v>44409</v>
      </c>
      <c r="G32" s="58">
        <v>31472</v>
      </c>
      <c r="H32" s="59">
        <f t="shared" si="5"/>
        <v>33.104109589041094</v>
      </c>
      <c r="I32" s="60" t="s">
        <v>158</v>
      </c>
      <c r="J32" s="61">
        <v>0</v>
      </c>
      <c r="K32" s="62" t="s">
        <v>71</v>
      </c>
      <c r="L32" s="63" t="s">
        <v>71</v>
      </c>
      <c r="M32" s="64" t="str">
        <f t="shared" si="6"/>
        <v>0-2-2</v>
      </c>
      <c r="N32" s="81" t="s">
        <v>121</v>
      </c>
      <c r="O32" s="66">
        <v>43191</v>
      </c>
      <c r="P32" s="67">
        <v>9.9452054794520531E-2</v>
      </c>
      <c r="Q32" s="68" t="s">
        <v>73</v>
      </c>
      <c r="R32" s="38" t="s">
        <v>74</v>
      </c>
      <c r="S32" s="38" t="s">
        <v>75</v>
      </c>
      <c r="T32" s="69">
        <v>48</v>
      </c>
      <c r="U32" s="68"/>
      <c r="V32" s="70">
        <v>187908</v>
      </c>
      <c r="W32" s="70">
        <v>0</v>
      </c>
      <c r="X32" s="70">
        <v>0</v>
      </c>
      <c r="Y32" s="70">
        <v>46980</v>
      </c>
      <c r="Z32" s="70">
        <v>0</v>
      </c>
      <c r="AA32" s="70">
        <v>528712</v>
      </c>
      <c r="AB32" s="71">
        <f t="shared" si="7"/>
        <v>481732</v>
      </c>
      <c r="AC32" s="71">
        <f t="shared" si="0"/>
        <v>481732</v>
      </c>
      <c r="AD32" s="72">
        <f t="shared" si="1"/>
        <v>365</v>
      </c>
      <c r="AE32" s="73">
        <f>ROUND(VLOOKUP(Q32,'[1]Average Cost'!$A$3:$V$26,HLOOKUP('[1]Master Sheet'!E32,'[1]Average Cost'!$B$1:$V$2,2,0)),0)</f>
        <v>646385</v>
      </c>
      <c r="AF32" s="74">
        <f t="shared" si="2"/>
        <v>0.74527100721706108</v>
      </c>
      <c r="AG32" s="68" t="str">
        <f t="shared" si="8"/>
        <v>60%-80%</v>
      </c>
      <c r="AH32" s="75">
        <v>1040452</v>
      </c>
      <c r="AI32" s="75">
        <v>1031401.0812</v>
      </c>
      <c r="AJ32" s="75">
        <v>1040452</v>
      </c>
      <c r="AK32" s="76">
        <f t="shared" si="3"/>
        <v>0.46300261809290577</v>
      </c>
      <c r="AL32" s="39" t="str">
        <f t="shared" si="9"/>
        <v>25% - 50%</v>
      </c>
      <c r="AM32" s="77" t="str">
        <f t="shared" si="10"/>
        <v>Lower Range</v>
      </c>
      <c r="AN32" s="78" t="s">
        <v>76</v>
      </c>
      <c r="AO32" s="78"/>
      <c r="AP32" s="78" t="s">
        <v>76</v>
      </c>
      <c r="AQ32" s="49"/>
      <c r="AR32" s="79"/>
      <c r="AS32" s="79"/>
      <c r="AT32" s="80"/>
      <c r="AU32" s="52">
        <f t="shared" si="4"/>
        <v>0</v>
      </c>
    </row>
    <row r="33" spans="1:47" ht="15" customHeight="1">
      <c r="A33" s="53" t="s">
        <v>66</v>
      </c>
      <c r="B33" s="54">
        <v>22</v>
      </c>
      <c r="C33" s="55" t="s">
        <v>94</v>
      </c>
      <c r="D33" s="56" t="s">
        <v>95</v>
      </c>
      <c r="E33" s="55" t="s">
        <v>159</v>
      </c>
      <c r="F33" s="57">
        <v>41671</v>
      </c>
      <c r="G33" s="58">
        <v>27656</v>
      </c>
      <c r="H33" s="59">
        <f t="shared" si="5"/>
        <v>43.558904109589044</v>
      </c>
      <c r="I33" s="60" t="s">
        <v>160</v>
      </c>
      <c r="J33" s="61" t="s">
        <v>81</v>
      </c>
      <c r="K33" s="62" t="s">
        <v>71</v>
      </c>
      <c r="L33" s="63" t="s">
        <v>85</v>
      </c>
      <c r="M33" s="64" t="str">
        <f t="shared" si="6"/>
        <v>4-2-3</v>
      </c>
      <c r="N33" s="65">
        <v>42095</v>
      </c>
      <c r="O33" s="66">
        <v>43191</v>
      </c>
      <c r="P33" s="67">
        <v>8.8561878914336409E-2</v>
      </c>
      <c r="Q33" s="68" t="s">
        <v>87</v>
      </c>
      <c r="R33" s="68" t="s">
        <v>88</v>
      </c>
      <c r="S33" s="68" t="s">
        <v>89</v>
      </c>
      <c r="T33" s="69">
        <v>47</v>
      </c>
      <c r="U33" s="68"/>
      <c r="V33" s="70">
        <v>108912</v>
      </c>
      <c r="W33" s="70">
        <v>0</v>
      </c>
      <c r="X33" s="70">
        <v>0</v>
      </c>
      <c r="Y33" s="70">
        <v>27228</v>
      </c>
      <c r="Z33" s="70">
        <v>0</v>
      </c>
      <c r="AA33" s="70">
        <v>311459.76</v>
      </c>
      <c r="AB33" s="71">
        <f t="shared" si="7"/>
        <v>284231.76</v>
      </c>
      <c r="AC33" s="71">
        <f t="shared" si="0"/>
        <v>284231.76</v>
      </c>
      <c r="AD33" s="72">
        <f t="shared" si="1"/>
        <v>365</v>
      </c>
      <c r="AE33" s="73">
        <f>ROUND(VLOOKUP(Q33,'[1]Average Cost'!$A$3:$V$26,HLOOKUP('[1]Master Sheet'!E33,'[1]Average Cost'!$B$1:$V$2,2,0)),0)</f>
        <v>436990</v>
      </c>
      <c r="AF33" s="74">
        <f t="shared" si="2"/>
        <v>0.65043081077370191</v>
      </c>
      <c r="AG33" s="68" t="str">
        <f t="shared" si="8"/>
        <v>60%-80%</v>
      </c>
      <c r="AH33" s="75">
        <v>752202.61250000005</v>
      </c>
      <c r="AI33" s="75">
        <v>752202.61250000005</v>
      </c>
      <c r="AJ33" s="75">
        <v>532918</v>
      </c>
      <c r="AK33" s="76">
        <f t="shared" si="3"/>
        <v>0.37786595695983438</v>
      </c>
      <c r="AL33" s="39" t="str">
        <f t="shared" si="9"/>
        <v>25% - 50%</v>
      </c>
      <c r="AM33" s="77" t="str">
        <f t="shared" si="10"/>
        <v>Lower Range</v>
      </c>
      <c r="AN33" s="78" t="s">
        <v>76</v>
      </c>
      <c r="AO33" s="78"/>
      <c r="AP33" s="78" t="s">
        <v>76</v>
      </c>
      <c r="AQ33" s="49"/>
      <c r="AR33" s="79"/>
      <c r="AS33" s="79"/>
      <c r="AT33" s="80"/>
      <c r="AU33" s="52">
        <f t="shared" si="4"/>
        <v>0</v>
      </c>
    </row>
    <row r="34" spans="1:47" ht="15" customHeight="1">
      <c r="A34" s="53" t="s">
        <v>66</v>
      </c>
      <c r="B34" s="54">
        <v>23</v>
      </c>
      <c r="C34" s="55" t="s">
        <v>110</v>
      </c>
      <c r="D34" s="56" t="s">
        <v>83</v>
      </c>
      <c r="E34" s="55" t="s">
        <v>161</v>
      </c>
      <c r="F34" s="57">
        <v>41238</v>
      </c>
      <c r="G34" s="58">
        <v>28321</v>
      </c>
      <c r="H34" s="59">
        <f t="shared" si="5"/>
        <v>41.736986301369861</v>
      </c>
      <c r="I34" s="60" t="s">
        <v>162</v>
      </c>
      <c r="J34" s="61" t="s">
        <v>71</v>
      </c>
      <c r="K34" s="62" t="s">
        <v>71</v>
      </c>
      <c r="L34" s="63" t="s">
        <v>71</v>
      </c>
      <c r="M34" s="64" t="str">
        <f t="shared" si="6"/>
        <v>2-2-2</v>
      </c>
      <c r="N34" s="65">
        <v>42095</v>
      </c>
      <c r="O34" s="66">
        <v>43191</v>
      </c>
      <c r="P34" s="67">
        <v>6.7499999999999991E-2</v>
      </c>
      <c r="Q34" s="68" t="s">
        <v>87</v>
      </c>
      <c r="R34" s="68" t="s">
        <v>88</v>
      </c>
      <c r="S34" s="68" t="s">
        <v>89</v>
      </c>
      <c r="T34" s="69">
        <v>46</v>
      </c>
      <c r="U34" s="68"/>
      <c r="V34" s="70">
        <v>114732</v>
      </c>
      <c r="W34" s="70">
        <v>0</v>
      </c>
      <c r="X34" s="70">
        <v>0</v>
      </c>
      <c r="Y34" s="70">
        <v>0</v>
      </c>
      <c r="Z34" s="70">
        <v>0</v>
      </c>
      <c r="AA34" s="70">
        <v>298798.93</v>
      </c>
      <c r="AB34" s="71">
        <f t="shared" si="7"/>
        <v>298798.93</v>
      </c>
      <c r="AC34" s="71">
        <f t="shared" si="0"/>
        <v>298798.93</v>
      </c>
      <c r="AD34" s="72">
        <f t="shared" si="1"/>
        <v>365</v>
      </c>
      <c r="AE34" s="73">
        <f>ROUND(VLOOKUP(Q34,'[1]Average Cost'!$A$3:$V$26,HLOOKUP('[1]Master Sheet'!E34,'[1]Average Cost'!$B$1:$V$2,2,0)),0)</f>
        <v>293696</v>
      </c>
      <c r="AF34" s="74">
        <f t="shared" si="2"/>
        <v>1.0173748706145129</v>
      </c>
      <c r="AG34" s="68" t="str">
        <f t="shared" si="8"/>
        <v>Greater than 100%</v>
      </c>
      <c r="AH34" s="75">
        <v>512626</v>
      </c>
      <c r="AI34" s="75">
        <v>449515</v>
      </c>
      <c r="AJ34" s="75">
        <v>512626</v>
      </c>
      <c r="AK34" s="76">
        <f t="shared" si="3"/>
        <v>0.58287899950451205</v>
      </c>
      <c r="AL34" s="39" t="str">
        <f t="shared" si="9"/>
        <v>50% - 70%</v>
      </c>
      <c r="AM34" s="77" t="str">
        <f t="shared" si="10"/>
        <v>Lower Range</v>
      </c>
      <c r="AN34" s="78" t="s">
        <v>76</v>
      </c>
      <c r="AO34" s="78"/>
      <c r="AP34" s="78" t="s">
        <v>76</v>
      </c>
      <c r="AQ34" s="49"/>
      <c r="AR34" s="79"/>
      <c r="AS34" s="79"/>
      <c r="AT34" s="80"/>
      <c r="AU34" s="52">
        <f t="shared" si="4"/>
        <v>0</v>
      </c>
    </row>
    <row r="35" spans="1:47" ht="15" customHeight="1">
      <c r="A35" s="53" t="s">
        <v>66</v>
      </c>
      <c r="B35" s="54">
        <v>24</v>
      </c>
      <c r="C35" s="55" t="s">
        <v>163</v>
      </c>
      <c r="D35" s="56" t="s">
        <v>95</v>
      </c>
      <c r="E35" s="55" t="s">
        <v>164</v>
      </c>
      <c r="F35" s="57">
        <v>44682</v>
      </c>
      <c r="G35" s="58">
        <v>30108</v>
      </c>
      <c r="H35" s="59">
        <f t="shared" si="5"/>
        <v>36.841095890410962</v>
      </c>
      <c r="I35" s="60" t="s">
        <v>165</v>
      </c>
      <c r="J35" s="61">
        <v>0</v>
      </c>
      <c r="K35" s="62">
        <v>0</v>
      </c>
      <c r="L35" s="63" t="s">
        <v>81</v>
      </c>
      <c r="M35" s="64" t="str">
        <f t="shared" si="6"/>
        <v>0-0-4</v>
      </c>
      <c r="N35" s="81" t="s">
        <v>72</v>
      </c>
      <c r="O35" s="62" t="s">
        <v>72</v>
      </c>
      <c r="P35" s="67">
        <v>0</v>
      </c>
      <c r="Q35" s="68" t="s">
        <v>87</v>
      </c>
      <c r="R35" s="68" t="s">
        <v>88</v>
      </c>
      <c r="S35" s="68" t="s">
        <v>89</v>
      </c>
      <c r="T35" s="69">
        <v>47</v>
      </c>
      <c r="U35" s="68"/>
      <c r="V35" s="70">
        <v>254545</v>
      </c>
      <c r="W35" s="70">
        <v>46140</v>
      </c>
      <c r="X35" s="70">
        <v>0</v>
      </c>
      <c r="Y35" s="70">
        <v>63636</v>
      </c>
      <c r="Z35" s="70">
        <v>0</v>
      </c>
      <c r="AA35" s="70">
        <v>758093</v>
      </c>
      <c r="AB35" s="71">
        <f t="shared" si="7"/>
        <v>694457</v>
      </c>
      <c r="AC35" s="71">
        <f t="shared" si="0"/>
        <v>648317</v>
      </c>
      <c r="AD35" s="72">
        <f t="shared" si="1"/>
        <v>335</v>
      </c>
      <c r="AE35" s="73">
        <f>ROUND(VLOOKUP(Q35,'[1]Average Cost'!$A$3:$V$26,HLOOKUP('[1]Master Sheet'!E35,'[1]Average Cost'!$B$1:$V$2,2,0)),0)</f>
        <v>436990</v>
      </c>
      <c r="AF35" s="74">
        <f t="shared" si="2"/>
        <v>1.5891828188288062</v>
      </c>
      <c r="AG35" s="68" t="str">
        <f t="shared" si="8"/>
        <v>Greater than 100%</v>
      </c>
      <c r="AH35" s="75">
        <v>752202.61250000005</v>
      </c>
      <c r="AI35" s="75">
        <v>752202.61250000005</v>
      </c>
      <c r="AJ35" s="75">
        <v>532918</v>
      </c>
      <c r="AK35" s="76">
        <f t="shared" si="3"/>
        <v>0.92323130558124722</v>
      </c>
      <c r="AL35" s="39" t="str">
        <f t="shared" si="9"/>
        <v>90% - 110%</v>
      </c>
      <c r="AM35" s="77" t="str">
        <f t="shared" si="10"/>
        <v>Close to Market Reference</v>
      </c>
      <c r="AN35" s="78" t="s">
        <v>118</v>
      </c>
      <c r="AO35" s="78" t="s">
        <v>166</v>
      </c>
      <c r="AP35" s="78" t="s">
        <v>135</v>
      </c>
      <c r="AQ35" s="49"/>
      <c r="AR35" s="79"/>
      <c r="AS35" s="79"/>
      <c r="AT35" s="80"/>
      <c r="AU35" s="52">
        <f t="shared" si="4"/>
        <v>0</v>
      </c>
    </row>
    <row r="36" spans="1:47" ht="15" customHeight="1">
      <c r="A36" s="53" t="s">
        <v>66</v>
      </c>
      <c r="B36" s="25">
        <v>25</v>
      </c>
      <c r="C36" s="55" t="s">
        <v>167</v>
      </c>
      <c r="D36" s="56" t="s">
        <v>83</v>
      </c>
      <c r="E36" s="55" t="s">
        <v>111</v>
      </c>
      <c r="F36" s="57">
        <v>41974</v>
      </c>
      <c r="G36" s="58">
        <v>31407</v>
      </c>
      <c r="H36" s="59">
        <f t="shared" si="5"/>
        <v>33.282191780821918</v>
      </c>
      <c r="I36" s="60" t="s">
        <v>168</v>
      </c>
      <c r="J36" s="61" t="s">
        <v>71</v>
      </c>
      <c r="K36" s="62" t="s">
        <v>81</v>
      </c>
      <c r="L36" s="63" t="s">
        <v>81</v>
      </c>
      <c r="M36" s="64" t="str">
        <f t="shared" si="6"/>
        <v>2-4-4</v>
      </c>
      <c r="N36" s="65">
        <v>42826</v>
      </c>
      <c r="O36" s="66">
        <v>43191</v>
      </c>
      <c r="P36" s="67">
        <v>0.1225</v>
      </c>
      <c r="Q36" s="68" t="s">
        <v>113</v>
      </c>
      <c r="R36" s="68" t="s">
        <v>114</v>
      </c>
      <c r="S36" s="68" t="s">
        <v>115</v>
      </c>
      <c r="T36" s="69">
        <v>46</v>
      </c>
      <c r="U36" s="68"/>
      <c r="V36" s="70">
        <v>115956</v>
      </c>
      <c r="W36" s="70">
        <v>0</v>
      </c>
      <c r="X36" s="70">
        <v>31500</v>
      </c>
      <c r="Y36" s="70">
        <v>0</v>
      </c>
      <c r="Z36" s="70">
        <v>10500</v>
      </c>
      <c r="AA36" s="70">
        <v>289895.8</v>
      </c>
      <c r="AB36" s="71">
        <f t="shared" si="7"/>
        <v>289895.8</v>
      </c>
      <c r="AC36" s="71">
        <f t="shared" si="0"/>
        <v>289895.8</v>
      </c>
      <c r="AD36" s="72">
        <f t="shared" si="1"/>
        <v>365</v>
      </c>
      <c r="AE36" s="73">
        <f>ROUND(VLOOKUP(Q36,'[1]Average Cost'!$A$3:$V$26,HLOOKUP('[1]Master Sheet'!E36,'[1]Average Cost'!$B$1:$V$2,2,0)),0)</f>
        <v>362968</v>
      </c>
      <c r="AF36" s="74">
        <f t="shared" si="2"/>
        <v>0.79868142646183682</v>
      </c>
      <c r="AG36" s="68" t="str">
        <f t="shared" si="8"/>
        <v>60%-80%</v>
      </c>
      <c r="AH36" s="75">
        <v>587277.26769999997</v>
      </c>
      <c r="AI36" s="75">
        <v>587277.26769999997</v>
      </c>
      <c r="AJ36" s="75">
        <v>404172</v>
      </c>
      <c r="AK36" s="76">
        <f t="shared" si="3"/>
        <v>0.49362680277978688</v>
      </c>
      <c r="AL36" s="39" t="str">
        <f t="shared" si="9"/>
        <v>25% - 50%</v>
      </c>
      <c r="AM36" s="77" t="str">
        <f t="shared" si="10"/>
        <v>Lower Range</v>
      </c>
      <c r="AN36" s="78" t="s">
        <v>76</v>
      </c>
      <c r="AO36" s="78"/>
      <c r="AP36" s="78" t="s">
        <v>76</v>
      </c>
      <c r="AQ36" s="49"/>
      <c r="AR36" s="79"/>
      <c r="AS36" s="79"/>
      <c r="AT36" s="80"/>
      <c r="AU36" s="52">
        <f t="shared" si="4"/>
        <v>0</v>
      </c>
    </row>
    <row r="37" spans="1:47" ht="15" customHeight="1">
      <c r="A37" s="53" t="s">
        <v>66</v>
      </c>
      <c r="B37" s="54">
        <v>26</v>
      </c>
      <c r="C37" s="55" t="s">
        <v>152</v>
      </c>
      <c r="D37" s="56" t="s">
        <v>83</v>
      </c>
      <c r="E37" s="55" t="s">
        <v>111</v>
      </c>
      <c r="F37" s="57">
        <v>43652</v>
      </c>
      <c r="G37" s="58">
        <v>33994</v>
      </c>
      <c r="H37" s="59">
        <f t="shared" si="5"/>
        <v>26.194520547945206</v>
      </c>
      <c r="I37" s="60" t="s">
        <v>169</v>
      </c>
      <c r="J37" s="61" t="s">
        <v>85</v>
      </c>
      <c r="K37" s="62" t="s">
        <v>81</v>
      </c>
      <c r="L37" s="63" t="s">
        <v>85</v>
      </c>
      <c r="M37" s="64" t="str">
        <f t="shared" si="6"/>
        <v>3-4-3</v>
      </c>
      <c r="N37" s="65">
        <v>43191</v>
      </c>
      <c r="O37" s="66">
        <v>43191</v>
      </c>
      <c r="P37" s="67">
        <v>0.14374999999999999</v>
      </c>
      <c r="Q37" s="68" t="s">
        <v>113</v>
      </c>
      <c r="R37" s="68" t="s">
        <v>114</v>
      </c>
      <c r="S37" s="68" t="s">
        <v>115</v>
      </c>
      <c r="T37" s="69">
        <v>46</v>
      </c>
      <c r="U37" s="68"/>
      <c r="V37" s="70">
        <v>133008</v>
      </c>
      <c r="W37" s="70">
        <v>0</v>
      </c>
      <c r="X37" s="70">
        <v>31500</v>
      </c>
      <c r="Y37" s="70">
        <v>0</v>
      </c>
      <c r="Z37" s="70">
        <v>10500</v>
      </c>
      <c r="AA37" s="70">
        <v>344476</v>
      </c>
      <c r="AB37" s="71">
        <f t="shared" si="7"/>
        <v>344476</v>
      </c>
      <c r="AC37" s="71">
        <f t="shared" si="0"/>
        <v>344476</v>
      </c>
      <c r="AD37" s="72">
        <f t="shared" si="1"/>
        <v>365</v>
      </c>
      <c r="AE37" s="73">
        <f>ROUND(VLOOKUP(Q37,'[1]Average Cost'!$A$3:$V$26,HLOOKUP('[1]Master Sheet'!E37,'[1]Average Cost'!$B$1:$V$2,2,0)),0)</f>
        <v>362968</v>
      </c>
      <c r="AF37" s="74">
        <f t="shared" si="2"/>
        <v>0.94905336007581931</v>
      </c>
      <c r="AG37" s="68" t="str">
        <f t="shared" si="8"/>
        <v>80%-100%</v>
      </c>
      <c r="AH37" s="75">
        <v>587277.26769999997</v>
      </c>
      <c r="AI37" s="75">
        <v>587277.26769999997</v>
      </c>
      <c r="AJ37" s="75">
        <v>404172</v>
      </c>
      <c r="AK37" s="76">
        <f t="shared" si="3"/>
        <v>0.58656450529593696</v>
      </c>
      <c r="AL37" s="39" t="str">
        <f t="shared" si="9"/>
        <v>50% - 70%</v>
      </c>
      <c r="AM37" s="77" t="str">
        <f t="shared" si="10"/>
        <v>Lower Range</v>
      </c>
      <c r="AN37" s="78" t="s">
        <v>76</v>
      </c>
      <c r="AO37" s="78"/>
      <c r="AP37" s="78" t="s">
        <v>135</v>
      </c>
      <c r="AQ37" s="49"/>
      <c r="AR37" s="79"/>
      <c r="AS37" s="79"/>
      <c r="AT37" s="80"/>
      <c r="AU37" s="52">
        <f t="shared" si="4"/>
        <v>0</v>
      </c>
    </row>
    <row r="38" spans="1:47" ht="15" customHeight="1">
      <c r="A38" s="53" t="s">
        <v>66</v>
      </c>
      <c r="B38" s="54">
        <v>27</v>
      </c>
      <c r="C38" s="55" t="s">
        <v>144</v>
      </c>
      <c r="D38" s="56" t="s">
        <v>145</v>
      </c>
      <c r="E38" s="55" t="s">
        <v>111</v>
      </c>
      <c r="F38" s="57">
        <v>41760</v>
      </c>
      <c r="G38" s="58">
        <v>28596</v>
      </c>
      <c r="H38" s="59">
        <f t="shared" si="5"/>
        <v>40.983561643835614</v>
      </c>
      <c r="I38" s="60" t="s">
        <v>112</v>
      </c>
      <c r="J38" s="61" t="s">
        <v>71</v>
      </c>
      <c r="K38" s="62" t="s">
        <v>71</v>
      </c>
      <c r="L38" s="63" t="s">
        <v>71</v>
      </c>
      <c r="M38" s="64" t="str">
        <f t="shared" si="6"/>
        <v>2-2-2</v>
      </c>
      <c r="N38" s="65">
        <v>42736</v>
      </c>
      <c r="O38" s="66">
        <v>43191</v>
      </c>
      <c r="P38" s="67">
        <v>8.7043921347250905E-2</v>
      </c>
      <c r="Q38" s="68" t="s">
        <v>113</v>
      </c>
      <c r="R38" s="68" t="s">
        <v>114</v>
      </c>
      <c r="S38" s="68" t="s">
        <v>115</v>
      </c>
      <c r="T38" s="69">
        <v>45</v>
      </c>
      <c r="U38" s="68"/>
      <c r="V38" s="70">
        <v>124008</v>
      </c>
      <c r="W38" s="70">
        <v>0</v>
      </c>
      <c r="X38" s="70">
        <v>27000</v>
      </c>
      <c r="Y38" s="70">
        <v>0</v>
      </c>
      <c r="Z38" s="70">
        <v>9000</v>
      </c>
      <c r="AA38" s="70">
        <v>321975</v>
      </c>
      <c r="AB38" s="71">
        <f t="shared" si="7"/>
        <v>321975</v>
      </c>
      <c r="AC38" s="71">
        <f t="shared" si="0"/>
        <v>321975</v>
      </c>
      <c r="AD38" s="72">
        <f t="shared" si="1"/>
        <v>365</v>
      </c>
      <c r="AE38" s="73">
        <f>ROUND(VLOOKUP(Q38,'[1]Average Cost'!$A$3:$V$26,HLOOKUP('[1]Master Sheet'!E38,'[1]Average Cost'!$B$1:$V$2,2,0)),0)</f>
        <v>313202</v>
      </c>
      <c r="AF38" s="74">
        <f t="shared" si="2"/>
        <v>1.0280106768156014</v>
      </c>
      <c r="AG38" s="68" t="str">
        <f t="shared" si="8"/>
        <v>Greater than 100%</v>
      </c>
      <c r="AH38" s="75">
        <v>487522.38750000001</v>
      </c>
      <c r="AI38" s="75">
        <v>487522.38750000001</v>
      </c>
      <c r="AJ38" s="75">
        <v>336103</v>
      </c>
      <c r="AK38" s="76">
        <f t="shared" si="3"/>
        <v>0.66043120942830547</v>
      </c>
      <c r="AL38" s="39" t="str">
        <f t="shared" si="9"/>
        <v>50% - 70%</v>
      </c>
      <c r="AM38" s="77" t="str">
        <f t="shared" si="10"/>
        <v>Lower Range</v>
      </c>
      <c r="AN38" s="78" t="s">
        <v>76</v>
      </c>
      <c r="AO38" s="78"/>
      <c r="AP38" s="78" t="s">
        <v>76</v>
      </c>
      <c r="AQ38" s="49"/>
      <c r="AR38" s="79"/>
      <c r="AS38" s="79"/>
      <c r="AT38" s="80"/>
      <c r="AU38" s="52">
        <f t="shared" si="4"/>
        <v>0</v>
      </c>
    </row>
    <row r="39" spans="1:47" ht="15" customHeight="1">
      <c r="A39" s="53" t="s">
        <v>66</v>
      </c>
      <c r="B39" s="54">
        <v>28</v>
      </c>
      <c r="C39" s="55" t="s">
        <v>170</v>
      </c>
      <c r="D39" s="56" t="s">
        <v>95</v>
      </c>
      <c r="E39" s="55" t="s">
        <v>111</v>
      </c>
      <c r="F39" s="57">
        <v>41686</v>
      </c>
      <c r="G39" s="58">
        <v>30507</v>
      </c>
      <c r="H39" s="59">
        <f t="shared" si="5"/>
        <v>35.747945205479454</v>
      </c>
      <c r="I39" s="60" t="s">
        <v>168</v>
      </c>
      <c r="J39" s="61" t="s">
        <v>85</v>
      </c>
      <c r="K39" s="62" t="s">
        <v>85</v>
      </c>
      <c r="L39" s="63" t="s">
        <v>71</v>
      </c>
      <c r="M39" s="64" t="str">
        <f t="shared" si="6"/>
        <v>3-3-2</v>
      </c>
      <c r="N39" s="65">
        <v>42826</v>
      </c>
      <c r="O39" s="66">
        <v>43191</v>
      </c>
      <c r="P39" s="67">
        <v>0.11166733570969366</v>
      </c>
      <c r="Q39" s="68" t="s">
        <v>113</v>
      </c>
      <c r="R39" s="68" t="s">
        <v>114</v>
      </c>
      <c r="S39" s="68" t="s">
        <v>115</v>
      </c>
      <c r="T39" s="69">
        <v>47</v>
      </c>
      <c r="U39" s="68"/>
      <c r="V39" s="70">
        <v>133932</v>
      </c>
      <c r="W39" s="70">
        <v>0</v>
      </c>
      <c r="X39" s="70">
        <v>31500</v>
      </c>
      <c r="Y39" s="70">
        <v>33480</v>
      </c>
      <c r="Z39" s="70">
        <v>10500</v>
      </c>
      <c r="AA39" s="70">
        <v>380271</v>
      </c>
      <c r="AB39" s="71">
        <f t="shared" si="7"/>
        <v>346791</v>
      </c>
      <c r="AC39" s="71">
        <f t="shared" si="0"/>
        <v>346791</v>
      </c>
      <c r="AD39" s="72">
        <f t="shared" si="1"/>
        <v>365</v>
      </c>
      <c r="AE39" s="73">
        <f>ROUND(VLOOKUP(Q39,'[1]Average Cost'!$A$3:$V$26,HLOOKUP('[1]Master Sheet'!E39,'[1]Average Cost'!$B$1:$V$2,2,0)),0)</f>
        <v>450224</v>
      </c>
      <c r="AF39" s="74">
        <f t="shared" si="2"/>
        <v>0.77026324673940083</v>
      </c>
      <c r="AG39" s="68" t="str">
        <f t="shared" si="8"/>
        <v>60%-80%</v>
      </c>
      <c r="AH39" s="75">
        <v>689492.30925249995</v>
      </c>
      <c r="AI39" s="75">
        <v>689492.30925249995</v>
      </c>
      <c r="AJ39" s="75">
        <v>495248</v>
      </c>
      <c r="AK39" s="76">
        <f t="shared" si="3"/>
        <v>0.50296572615286583</v>
      </c>
      <c r="AL39" s="39" t="str">
        <f t="shared" si="9"/>
        <v>50% - 70%</v>
      </c>
      <c r="AM39" s="77" t="str">
        <f t="shared" si="10"/>
        <v>Lower Range</v>
      </c>
      <c r="AN39" s="78" t="s">
        <v>76</v>
      </c>
      <c r="AO39" s="78"/>
      <c r="AP39" s="78" t="s">
        <v>76</v>
      </c>
      <c r="AQ39" s="49"/>
      <c r="AR39" s="79"/>
      <c r="AS39" s="79"/>
      <c r="AT39" s="80"/>
      <c r="AU39" s="52">
        <f t="shared" si="4"/>
        <v>0</v>
      </c>
    </row>
    <row r="40" spans="1:47" ht="15" customHeight="1">
      <c r="A40" s="53" t="s">
        <v>66</v>
      </c>
      <c r="B40" s="54">
        <v>29</v>
      </c>
      <c r="C40" s="55" t="s">
        <v>116</v>
      </c>
      <c r="D40" s="56" t="s">
        <v>117</v>
      </c>
      <c r="E40" s="55" t="s">
        <v>111</v>
      </c>
      <c r="F40" s="57">
        <v>43470</v>
      </c>
      <c r="G40" s="58">
        <v>30464</v>
      </c>
      <c r="H40" s="59">
        <f t="shared" si="5"/>
        <v>35.865753424657534</v>
      </c>
      <c r="I40" s="60" t="s">
        <v>171</v>
      </c>
      <c r="J40" s="61" t="s">
        <v>81</v>
      </c>
      <c r="K40" s="62" t="s">
        <v>85</v>
      </c>
      <c r="L40" s="63" t="s">
        <v>85</v>
      </c>
      <c r="M40" s="64" t="str">
        <f t="shared" si="6"/>
        <v>4-3-3</v>
      </c>
      <c r="N40" s="65">
        <v>42826</v>
      </c>
      <c r="O40" s="66">
        <v>43191</v>
      </c>
      <c r="P40" s="67">
        <v>6.9500000000000006E-2</v>
      </c>
      <c r="Q40" s="68" t="s">
        <v>125</v>
      </c>
      <c r="R40" s="68" t="s">
        <v>126</v>
      </c>
      <c r="S40" s="68" t="s">
        <v>127</v>
      </c>
      <c r="T40" s="69">
        <v>50</v>
      </c>
      <c r="U40" s="68"/>
      <c r="V40" s="70">
        <v>479592</v>
      </c>
      <c r="W40" s="70">
        <v>0</v>
      </c>
      <c r="X40" s="70">
        <v>90000</v>
      </c>
      <c r="Y40" s="70">
        <v>119904</v>
      </c>
      <c r="Z40" s="70">
        <v>30000</v>
      </c>
      <c r="AA40" s="70">
        <v>1330836</v>
      </c>
      <c r="AB40" s="71">
        <f t="shared" si="7"/>
        <v>1210932</v>
      </c>
      <c r="AC40" s="71">
        <f t="shared" si="0"/>
        <v>1210932</v>
      </c>
      <c r="AD40" s="72">
        <f t="shared" si="1"/>
        <v>365</v>
      </c>
      <c r="AE40" s="73">
        <f>ROUND(VLOOKUP(Q40,'[1]Average Cost'!$A$3:$V$26,HLOOKUP('[1]Master Sheet'!E40,'[1]Average Cost'!$B$1:$V$2,2,0)),0)</f>
        <v>1316413</v>
      </c>
      <c r="AF40" s="74">
        <f t="shared" si="2"/>
        <v>0.91987241086194071</v>
      </c>
      <c r="AG40" s="68" t="str">
        <f t="shared" si="8"/>
        <v>80%-100%</v>
      </c>
      <c r="AH40" s="75">
        <v>1261805.4918750001</v>
      </c>
      <c r="AI40" s="75">
        <v>1261805.4918750001</v>
      </c>
      <c r="AJ40" s="75">
        <v>972484</v>
      </c>
      <c r="AK40" s="76">
        <f t="shared" si="3"/>
        <v>0.95968198569226082</v>
      </c>
      <c r="AL40" s="39" t="str">
        <f t="shared" si="9"/>
        <v>90% - 110%</v>
      </c>
      <c r="AM40" s="77" t="str">
        <f t="shared" si="10"/>
        <v>Close to Market Reference</v>
      </c>
      <c r="AN40" s="78" t="s">
        <v>76</v>
      </c>
      <c r="AO40" s="78"/>
      <c r="AP40" s="78" t="s">
        <v>135</v>
      </c>
      <c r="AQ40" s="49"/>
      <c r="AR40" s="79"/>
      <c r="AS40" s="79"/>
      <c r="AT40" s="80"/>
      <c r="AU40" s="52">
        <f t="shared" si="4"/>
        <v>0</v>
      </c>
    </row>
    <row r="41" spans="1:47" ht="15" customHeight="1">
      <c r="A41" s="53" t="s">
        <v>66</v>
      </c>
      <c r="B41" s="54">
        <v>30</v>
      </c>
      <c r="C41" s="55" t="s">
        <v>172</v>
      </c>
      <c r="D41" s="56" t="s">
        <v>173</v>
      </c>
      <c r="E41" s="55" t="s">
        <v>111</v>
      </c>
      <c r="F41" s="57">
        <v>43169</v>
      </c>
      <c r="G41" s="58">
        <v>34393</v>
      </c>
      <c r="H41" s="59">
        <f t="shared" si="5"/>
        <v>25.101369863013698</v>
      </c>
      <c r="I41" s="60" t="s">
        <v>174</v>
      </c>
      <c r="J41" s="61" t="s">
        <v>71</v>
      </c>
      <c r="K41" s="62" t="s">
        <v>71</v>
      </c>
      <c r="L41" s="63" t="s">
        <v>71</v>
      </c>
      <c r="M41" s="64" t="str">
        <f t="shared" si="6"/>
        <v>2-2-2</v>
      </c>
      <c r="N41" s="65">
        <v>42095</v>
      </c>
      <c r="O41" s="66">
        <v>43191</v>
      </c>
      <c r="P41" s="67">
        <v>6.7499999999999977E-2</v>
      </c>
      <c r="Q41" s="68" t="s">
        <v>125</v>
      </c>
      <c r="R41" s="68" t="s">
        <v>126</v>
      </c>
      <c r="S41" s="68" t="s">
        <v>127</v>
      </c>
      <c r="T41" s="69">
        <v>44</v>
      </c>
      <c r="U41" s="68"/>
      <c r="V41" s="70">
        <v>91500</v>
      </c>
      <c r="W41" s="70">
        <v>0</v>
      </c>
      <c r="X41" s="70">
        <v>22500</v>
      </c>
      <c r="Y41" s="70">
        <v>0</v>
      </c>
      <c r="Z41" s="70">
        <v>7500</v>
      </c>
      <c r="AA41" s="70">
        <v>227929.32</v>
      </c>
      <c r="AB41" s="71">
        <f t="shared" si="7"/>
        <v>227929.32</v>
      </c>
      <c r="AC41" s="71">
        <f t="shared" si="0"/>
        <v>227929.32</v>
      </c>
      <c r="AD41" s="72">
        <f t="shared" si="1"/>
        <v>365</v>
      </c>
      <c r="AE41" s="73">
        <f>ROUND(VLOOKUP(Q41,'[1]Average Cost'!$A$3:$V$26,HLOOKUP('[1]Master Sheet'!E41,'[1]Average Cost'!$B$1:$V$2,2,0)),0)</f>
        <v>268082</v>
      </c>
      <c r="AF41" s="74">
        <f t="shared" si="2"/>
        <v>0.85022239464044591</v>
      </c>
      <c r="AG41" s="68" t="str">
        <f t="shared" si="8"/>
        <v>80%-100%</v>
      </c>
      <c r="AH41" s="75">
        <v>338646.37994999997</v>
      </c>
      <c r="AI41" s="75">
        <v>338646.37994999997</v>
      </c>
      <c r="AJ41" s="75">
        <v>312809</v>
      </c>
      <c r="AK41" s="76">
        <f t="shared" si="3"/>
        <v>0.6730599631203884</v>
      </c>
      <c r="AL41" s="39" t="str">
        <f t="shared" si="9"/>
        <v>50% - 70%</v>
      </c>
      <c r="AM41" s="77" t="str">
        <f t="shared" si="10"/>
        <v>Lower Range</v>
      </c>
      <c r="AN41" s="78" t="s">
        <v>76</v>
      </c>
      <c r="AO41" s="78"/>
      <c r="AP41" s="78" t="s">
        <v>76</v>
      </c>
      <c r="AQ41" s="49"/>
      <c r="AR41" s="79"/>
      <c r="AS41" s="79"/>
      <c r="AT41" s="80"/>
      <c r="AU41" s="52">
        <f t="shared" si="4"/>
        <v>0</v>
      </c>
    </row>
    <row r="42" spans="1:47" ht="15" customHeight="1">
      <c r="A42" s="53" t="s">
        <v>66</v>
      </c>
      <c r="B42" s="25">
        <v>31</v>
      </c>
      <c r="C42" s="55" t="s">
        <v>67</v>
      </c>
      <c r="D42" s="56" t="s">
        <v>68</v>
      </c>
      <c r="E42" s="55" t="s">
        <v>175</v>
      </c>
      <c r="F42" s="57">
        <v>44352</v>
      </c>
      <c r="G42" s="58">
        <v>31165</v>
      </c>
      <c r="H42" s="59">
        <f t="shared" si="5"/>
        <v>33.945205479452056</v>
      </c>
      <c r="I42" s="60" t="s">
        <v>176</v>
      </c>
      <c r="J42" s="61">
        <v>0</v>
      </c>
      <c r="K42" s="62" t="s">
        <v>129</v>
      </c>
      <c r="L42" s="63" t="s">
        <v>129</v>
      </c>
      <c r="M42" s="64" t="str">
        <f t="shared" si="6"/>
        <v>0-1-1</v>
      </c>
      <c r="N42" s="81" t="s">
        <v>121</v>
      </c>
      <c r="O42" s="66" t="s">
        <v>130</v>
      </c>
      <c r="P42" s="67">
        <v>0</v>
      </c>
      <c r="Q42" s="68" t="s">
        <v>177</v>
      </c>
      <c r="R42" s="68" t="s">
        <v>178</v>
      </c>
      <c r="S42" s="68" t="s">
        <v>179</v>
      </c>
      <c r="T42" s="69">
        <v>48</v>
      </c>
      <c r="U42" s="68"/>
      <c r="V42" s="70">
        <v>381816</v>
      </c>
      <c r="W42" s="70">
        <v>0</v>
      </c>
      <c r="X42" s="70">
        <v>0</v>
      </c>
      <c r="Y42" s="70">
        <v>95460</v>
      </c>
      <c r="Z42" s="70">
        <v>0</v>
      </c>
      <c r="AA42" s="70">
        <v>1061948</v>
      </c>
      <c r="AB42" s="71">
        <f t="shared" si="7"/>
        <v>966488</v>
      </c>
      <c r="AC42" s="71">
        <f t="shared" si="0"/>
        <v>966488</v>
      </c>
      <c r="AD42" s="72">
        <f t="shared" si="1"/>
        <v>365</v>
      </c>
      <c r="AE42" s="73">
        <f>ROUND(VLOOKUP(Q42,'[1]Average Cost'!$A$3:$V$26,HLOOKUP('[1]Master Sheet'!E42,'[1]Average Cost'!$B$1:$V$2,2,0)),0)</f>
        <v>876337</v>
      </c>
      <c r="AF42" s="74">
        <f t="shared" si="2"/>
        <v>1.1028725250674112</v>
      </c>
      <c r="AG42" s="68" t="str">
        <f t="shared" si="8"/>
        <v>Greater than 100%</v>
      </c>
      <c r="AH42" s="75">
        <v>1031401.0812</v>
      </c>
      <c r="AI42" s="75">
        <v>1031401.0812</v>
      </c>
      <c r="AJ42" s="75">
        <v>1020726</v>
      </c>
      <c r="AK42" s="76">
        <f t="shared" si="3"/>
        <v>0.93706320229519646</v>
      </c>
      <c r="AL42" s="39" t="str">
        <f t="shared" si="9"/>
        <v>90% - 110%</v>
      </c>
      <c r="AM42" s="77" t="str">
        <f t="shared" si="10"/>
        <v>Close to Market Reference</v>
      </c>
      <c r="AN42" s="78" t="s">
        <v>76</v>
      </c>
      <c r="AO42" s="78"/>
      <c r="AP42" s="78" t="s">
        <v>135</v>
      </c>
      <c r="AQ42" s="49"/>
      <c r="AR42" s="79"/>
      <c r="AS42" s="79"/>
      <c r="AT42" s="80"/>
      <c r="AU42" s="52">
        <f t="shared" si="4"/>
        <v>0</v>
      </c>
    </row>
    <row r="43" spans="1:47" ht="15" customHeight="1">
      <c r="A43" s="53" t="s">
        <v>66</v>
      </c>
      <c r="B43" s="54">
        <v>32</v>
      </c>
      <c r="C43" s="55" t="s">
        <v>180</v>
      </c>
      <c r="D43" s="56" t="s">
        <v>148</v>
      </c>
      <c r="E43" s="55" t="s">
        <v>175</v>
      </c>
      <c r="F43" s="57">
        <v>43995</v>
      </c>
      <c r="G43" s="58">
        <v>27717</v>
      </c>
      <c r="H43" s="59">
        <f t="shared" si="5"/>
        <v>43.391780821917806</v>
      </c>
      <c r="I43" s="60" t="s">
        <v>181</v>
      </c>
      <c r="J43" s="61" t="s">
        <v>71</v>
      </c>
      <c r="K43" s="62" t="s">
        <v>71</v>
      </c>
      <c r="L43" s="63" t="s">
        <v>71</v>
      </c>
      <c r="M43" s="64" t="str">
        <f t="shared" si="6"/>
        <v>2-2-2</v>
      </c>
      <c r="N43" s="81" t="s">
        <v>121</v>
      </c>
      <c r="O43" s="66">
        <v>43191</v>
      </c>
      <c r="P43" s="67">
        <v>5.7499999999999996E-2</v>
      </c>
      <c r="Q43" s="68" t="s">
        <v>177</v>
      </c>
      <c r="R43" s="68" t="s">
        <v>178</v>
      </c>
      <c r="S43" s="68" t="s">
        <v>179</v>
      </c>
      <c r="T43" s="69">
        <v>54</v>
      </c>
      <c r="U43" s="68"/>
      <c r="V43" s="70">
        <v>1129572</v>
      </c>
      <c r="W43" s="70">
        <v>0</v>
      </c>
      <c r="X43" s="70">
        <v>0</v>
      </c>
      <c r="Y43" s="70">
        <v>579264</v>
      </c>
      <c r="Z43" s="70">
        <v>0</v>
      </c>
      <c r="AA43" s="70">
        <v>3491534</v>
      </c>
      <c r="AB43" s="71">
        <f t="shared" si="7"/>
        <v>2912270</v>
      </c>
      <c r="AC43" s="71">
        <f t="shared" si="0"/>
        <v>2912270</v>
      </c>
      <c r="AD43" s="72">
        <f t="shared" si="1"/>
        <v>365</v>
      </c>
      <c r="AE43" s="73">
        <f>ROUND(VLOOKUP(Q43,'[1]Average Cost'!$A$3:$V$26,HLOOKUP('[1]Master Sheet'!E43,'[1]Average Cost'!$B$1:$V$2,2,0)),0)</f>
        <v>3296345</v>
      </c>
      <c r="AF43" s="74">
        <f t="shared" si="2"/>
        <v>0.88348458671649965</v>
      </c>
      <c r="AG43" s="68" t="str">
        <f t="shared" si="8"/>
        <v>80%-100%</v>
      </c>
      <c r="AH43" s="75">
        <v>2771803.02</v>
      </c>
      <c r="AI43" s="75">
        <v>2771803.02</v>
      </c>
      <c r="AJ43" s="75">
        <v>2546343</v>
      </c>
      <c r="AK43" s="76">
        <f t="shared" si="3"/>
        <v>1.0506771148550087</v>
      </c>
      <c r="AL43" s="39" t="str">
        <f t="shared" si="9"/>
        <v>90% - 110%</v>
      </c>
      <c r="AM43" s="77" t="str">
        <f t="shared" si="10"/>
        <v>Upper Middle Range</v>
      </c>
      <c r="AN43" s="78" t="s">
        <v>76</v>
      </c>
      <c r="AO43" s="78"/>
      <c r="AP43" s="78" t="s">
        <v>76</v>
      </c>
      <c r="AQ43" s="49"/>
      <c r="AR43" s="79"/>
      <c r="AS43" s="79"/>
      <c r="AT43" s="80"/>
      <c r="AU43" s="52">
        <f t="shared" si="4"/>
        <v>0</v>
      </c>
    </row>
    <row r="44" spans="1:47" ht="15" customHeight="1">
      <c r="A44" s="53" t="s">
        <v>66</v>
      </c>
      <c r="B44" s="54">
        <v>33</v>
      </c>
      <c r="C44" s="55" t="s">
        <v>134</v>
      </c>
      <c r="D44" s="56" t="s">
        <v>68</v>
      </c>
      <c r="E44" s="55" t="s">
        <v>79</v>
      </c>
      <c r="F44" s="57">
        <v>44501</v>
      </c>
      <c r="G44" s="58">
        <v>31179</v>
      </c>
      <c r="H44" s="59">
        <f t="shared" si="5"/>
        <v>33.906849315068492</v>
      </c>
      <c r="I44" s="60" t="s">
        <v>182</v>
      </c>
      <c r="J44" s="61">
        <v>0</v>
      </c>
      <c r="K44" s="62">
        <v>0</v>
      </c>
      <c r="L44" s="63" t="s">
        <v>85</v>
      </c>
      <c r="M44" s="64" t="str">
        <f t="shared" si="6"/>
        <v>0-0-3</v>
      </c>
      <c r="N44" s="81" t="s">
        <v>121</v>
      </c>
      <c r="O44" s="62" t="s">
        <v>98</v>
      </c>
      <c r="P44" s="67">
        <v>0</v>
      </c>
      <c r="Q44" s="68" t="s">
        <v>107</v>
      </c>
      <c r="R44" s="68" t="s">
        <v>108</v>
      </c>
      <c r="S44" s="68" t="s">
        <v>109</v>
      </c>
      <c r="T44" s="69">
        <v>48</v>
      </c>
      <c r="U44" s="68"/>
      <c r="V44" s="70">
        <v>288888</v>
      </c>
      <c r="W44" s="70">
        <v>0</v>
      </c>
      <c r="X44" s="70">
        <v>0</v>
      </c>
      <c r="Y44" s="70">
        <v>72216</v>
      </c>
      <c r="Z44" s="70">
        <v>0</v>
      </c>
      <c r="AA44" s="70">
        <v>806388</v>
      </c>
      <c r="AB44" s="71">
        <f t="shared" si="7"/>
        <v>734172</v>
      </c>
      <c r="AC44" s="71">
        <f t="shared" si="0"/>
        <v>734172</v>
      </c>
      <c r="AD44" s="72">
        <f t="shared" si="1"/>
        <v>365</v>
      </c>
      <c r="AE44" s="73">
        <f>ROUND(VLOOKUP(Q44,'[1]Average Cost'!$A$3:$V$26,HLOOKUP('[1]Master Sheet'!E44,'[1]Average Cost'!$B$1:$V$2,2,0)),0)</f>
        <v>734841</v>
      </c>
      <c r="AF44" s="74">
        <f t="shared" si="2"/>
        <v>0.99908959897447203</v>
      </c>
      <c r="AG44" s="68" t="str">
        <f t="shared" si="8"/>
        <v>80%-100%</v>
      </c>
      <c r="AH44" s="75">
        <v>917985.89439999999</v>
      </c>
      <c r="AI44" s="75">
        <v>917985.89439999999</v>
      </c>
      <c r="AJ44" s="75">
        <v>813817</v>
      </c>
      <c r="AK44" s="76">
        <f t="shared" si="3"/>
        <v>0.79976392282133957</v>
      </c>
      <c r="AL44" s="39" t="str">
        <f t="shared" si="9"/>
        <v>70% - 90%</v>
      </c>
      <c r="AM44" s="77" t="str">
        <f t="shared" si="10"/>
        <v>Lower Middle Range</v>
      </c>
      <c r="AN44" s="78" t="s">
        <v>76</v>
      </c>
      <c r="AO44" s="78"/>
      <c r="AP44" s="78" t="s">
        <v>76</v>
      </c>
      <c r="AQ44" s="49"/>
      <c r="AR44" s="79"/>
      <c r="AS44" s="79"/>
      <c r="AT44" s="80"/>
      <c r="AU44" s="52">
        <f t="shared" si="4"/>
        <v>0</v>
      </c>
    </row>
    <row r="45" spans="1:47" ht="15" customHeight="1">
      <c r="A45" s="53" t="s">
        <v>66</v>
      </c>
      <c r="B45" s="54">
        <v>34</v>
      </c>
      <c r="C45" s="55" t="s">
        <v>116</v>
      </c>
      <c r="D45" s="56" t="s">
        <v>117</v>
      </c>
      <c r="E45" s="55" t="s">
        <v>79</v>
      </c>
      <c r="F45" s="57">
        <v>40163</v>
      </c>
      <c r="G45" s="58">
        <v>24289</v>
      </c>
      <c r="H45" s="59">
        <f t="shared" si="5"/>
        <v>52.783561643835618</v>
      </c>
      <c r="I45" s="60" t="s">
        <v>182</v>
      </c>
      <c r="J45" s="61" t="s">
        <v>71</v>
      </c>
      <c r="K45" s="62" t="s">
        <v>85</v>
      </c>
      <c r="L45" s="63" t="s">
        <v>85</v>
      </c>
      <c r="M45" s="64" t="str">
        <f t="shared" si="6"/>
        <v>2-3-3</v>
      </c>
      <c r="N45" s="65">
        <v>43191</v>
      </c>
      <c r="O45" s="66">
        <v>43191</v>
      </c>
      <c r="P45" s="67">
        <v>9.2499999999999999E-2</v>
      </c>
      <c r="Q45" s="68" t="s">
        <v>107</v>
      </c>
      <c r="R45" s="68" t="s">
        <v>108</v>
      </c>
      <c r="S45" s="68" t="s">
        <v>109</v>
      </c>
      <c r="T45" s="69">
        <v>50</v>
      </c>
      <c r="U45" s="68"/>
      <c r="V45" s="70">
        <v>473100</v>
      </c>
      <c r="W45" s="70">
        <v>0</v>
      </c>
      <c r="X45" s="70">
        <v>0</v>
      </c>
      <c r="Y45" s="70">
        <v>118272</v>
      </c>
      <c r="Z45" s="70">
        <v>0</v>
      </c>
      <c r="AA45" s="70">
        <v>1312981</v>
      </c>
      <c r="AB45" s="71">
        <f t="shared" si="7"/>
        <v>1194709</v>
      </c>
      <c r="AC45" s="71">
        <f t="shared" si="0"/>
        <v>1194709</v>
      </c>
      <c r="AD45" s="72">
        <f t="shared" si="1"/>
        <v>365</v>
      </c>
      <c r="AE45" s="73">
        <f>ROUND(VLOOKUP(Q45,'[1]Average Cost'!$A$3:$V$26,HLOOKUP('[1]Master Sheet'!E45,'[1]Average Cost'!$B$1:$V$2,2,0)),0)</f>
        <v>1301028</v>
      </c>
      <c r="AF45" s="74">
        <f t="shared" si="2"/>
        <v>0.91828077489492921</v>
      </c>
      <c r="AG45" s="68" t="str">
        <f t="shared" si="8"/>
        <v>80%-100%</v>
      </c>
      <c r="AH45" s="75">
        <v>1443211.9568</v>
      </c>
      <c r="AI45" s="75">
        <v>1443211.9568</v>
      </c>
      <c r="AJ45" s="75">
        <v>974591</v>
      </c>
      <c r="AK45" s="76">
        <f t="shared" si="3"/>
        <v>0.82781257068365777</v>
      </c>
      <c r="AL45" s="39" t="str">
        <f t="shared" si="9"/>
        <v>70% - 90%</v>
      </c>
      <c r="AM45" s="77" t="str">
        <f t="shared" si="10"/>
        <v>Lower Middle Range</v>
      </c>
      <c r="AN45" s="78" t="s">
        <v>76</v>
      </c>
      <c r="AO45" s="78"/>
      <c r="AP45" s="78" t="s">
        <v>76</v>
      </c>
      <c r="AQ45" s="49"/>
      <c r="AR45" s="79"/>
      <c r="AS45" s="79"/>
      <c r="AT45" s="80"/>
      <c r="AU45" s="52">
        <f t="shared" si="4"/>
        <v>0</v>
      </c>
    </row>
    <row r="46" spans="1:47" ht="15" customHeight="1">
      <c r="A46" s="53" t="s">
        <v>66</v>
      </c>
      <c r="B46" s="54">
        <v>35</v>
      </c>
      <c r="C46" s="55" t="s">
        <v>170</v>
      </c>
      <c r="D46" s="56" t="s">
        <v>95</v>
      </c>
      <c r="E46" s="55" t="s">
        <v>79</v>
      </c>
      <c r="F46" s="57">
        <v>40087</v>
      </c>
      <c r="G46" s="58">
        <v>31127</v>
      </c>
      <c r="H46" s="59">
        <f t="shared" si="5"/>
        <v>34.049315068493151</v>
      </c>
      <c r="I46" s="60" t="s">
        <v>183</v>
      </c>
      <c r="J46" s="61" t="s">
        <v>85</v>
      </c>
      <c r="K46" s="62" t="s">
        <v>81</v>
      </c>
      <c r="L46" s="63" t="s">
        <v>71</v>
      </c>
      <c r="M46" s="64" t="str">
        <f t="shared" si="6"/>
        <v>3-4-2</v>
      </c>
      <c r="N46" s="65">
        <v>42736</v>
      </c>
      <c r="O46" s="66">
        <v>43191</v>
      </c>
      <c r="P46" s="67">
        <v>0.1354868415606951</v>
      </c>
      <c r="Q46" s="68" t="s">
        <v>184</v>
      </c>
      <c r="R46" s="68" t="s">
        <v>108</v>
      </c>
      <c r="S46" s="68" t="s">
        <v>109</v>
      </c>
      <c r="T46" s="69">
        <v>47</v>
      </c>
      <c r="U46" s="68"/>
      <c r="V46" s="70">
        <v>269364</v>
      </c>
      <c r="W46" s="70">
        <v>0</v>
      </c>
      <c r="X46" s="70">
        <v>0</v>
      </c>
      <c r="Y46" s="70">
        <v>67344</v>
      </c>
      <c r="Z46" s="70">
        <v>0</v>
      </c>
      <c r="AA46" s="70">
        <v>752717</v>
      </c>
      <c r="AB46" s="71">
        <f t="shared" si="7"/>
        <v>685373</v>
      </c>
      <c r="AC46" s="71">
        <f t="shared" si="0"/>
        <v>685373</v>
      </c>
      <c r="AD46" s="72">
        <f t="shared" si="1"/>
        <v>365</v>
      </c>
      <c r="AE46" s="73">
        <f>ROUND(VLOOKUP(Q46,'[1]Average Cost'!$A$3:$V$26,HLOOKUP('[1]Master Sheet'!E46,'[1]Average Cost'!$B$1:$V$2,2,0)),0)</f>
        <v>588265</v>
      </c>
      <c r="AF46" s="74">
        <f t="shared" si="2"/>
        <v>1.1650752636991832</v>
      </c>
      <c r="AG46" s="68" t="str">
        <f t="shared" si="8"/>
        <v>Greater than 100%</v>
      </c>
      <c r="AH46" s="75">
        <v>685104.85962</v>
      </c>
      <c r="AI46" s="75">
        <v>685104.85962</v>
      </c>
      <c r="AJ46" s="75">
        <v>678140</v>
      </c>
      <c r="AK46" s="76">
        <f t="shared" si="3"/>
        <v>1.0003913858969686</v>
      </c>
      <c r="AL46" s="39" t="str">
        <f t="shared" si="9"/>
        <v>90% - 110%</v>
      </c>
      <c r="AM46" s="77" t="str">
        <f t="shared" si="10"/>
        <v>Upper Middle Range</v>
      </c>
      <c r="AN46" s="78" t="s">
        <v>118</v>
      </c>
      <c r="AO46" s="78" t="s">
        <v>185</v>
      </c>
      <c r="AP46" s="78" t="s">
        <v>135</v>
      </c>
      <c r="AQ46" s="49"/>
      <c r="AR46" s="79"/>
      <c r="AS46" s="79"/>
      <c r="AT46" s="80"/>
      <c r="AU46" s="52">
        <f t="shared" si="4"/>
        <v>0</v>
      </c>
    </row>
    <row r="47" spans="1:47" ht="15" customHeight="1">
      <c r="A47" s="53" t="s">
        <v>66</v>
      </c>
      <c r="B47" s="54">
        <v>36</v>
      </c>
      <c r="C47" s="55" t="s">
        <v>104</v>
      </c>
      <c r="D47" s="56" t="s">
        <v>83</v>
      </c>
      <c r="E47" s="55" t="s">
        <v>79</v>
      </c>
      <c r="F47" s="57">
        <v>39451</v>
      </c>
      <c r="G47" s="58">
        <v>24071</v>
      </c>
      <c r="H47" s="59">
        <f t="shared" si="5"/>
        <v>53.38082191780822</v>
      </c>
      <c r="I47" s="60" t="s">
        <v>100</v>
      </c>
      <c r="J47" s="61" t="s">
        <v>71</v>
      </c>
      <c r="K47" s="62" t="s">
        <v>129</v>
      </c>
      <c r="L47" s="63" t="s">
        <v>85</v>
      </c>
      <c r="M47" s="64" t="str">
        <f t="shared" si="6"/>
        <v>2-1-3</v>
      </c>
      <c r="N47" s="65" t="s">
        <v>86</v>
      </c>
      <c r="O47" s="66">
        <v>43191</v>
      </c>
      <c r="P47" s="67">
        <v>3.875E-2</v>
      </c>
      <c r="Q47" s="68" t="s">
        <v>101</v>
      </c>
      <c r="R47" s="68" t="s">
        <v>141</v>
      </c>
      <c r="S47" s="68" t="s">
        <v>142</v>
      </c>
      <c r="T47" s="69">
        <v>46</v>
      </c>
      <c r="U47" s="68"/>
      <c r="V47" s="70">
        <v>118164</v>
      </c>
      <c r="W47" s="70">
        <v>0</v>
      </c>
      <c r="X47" s="70">
        <v>0</v>
      </c>
      <c r="Y47" s="70">
        <v>0</v>
      </c>
      <c r="Z47" s="70">
        <v>0</v>
      </c>
      <c r="AA47" s="70">
        <v>307373</v>
      </c>
      <c r="AB47" s="71">
        <f t="shared" si="7"/>
        <v>307373</v>
      </c>
      <c r="AC47" s="71">
        <f t="shared" si="0"/>
        <v>307373</v>
      </c>
      <c r="AD47" s="72">
        <f t="shared" si="1"/>
        <v>365</v>
      </c>
      <c r="AE47" s="73">
        <f>ROUND(VLOOKUP(Q47,'[1]Average Cost'!$A$3:$V$26,HLOOKUP('[1]Master Sheet'!E47,'[1]Average Cost'!$B$1:$V$2,2,0)),0)</f>
        <v>335659</v>
      </c>
      <c r="AF47" s="74">
        <f t="shared" si="2"/>
        <v>0.91572995212403063</v>
      </c>
      <c r="AG47" s="68" t="str">
        <f t="shared" si="8"/>
        <v>80%-100%</v>
      </c>
      <c r="AH47" s="75">
        <v>593268</v>
      </c>
      <c r="AI47" s="75">
        <v>589024.36600000004</v>
      </c>
      <c r="AJ47" s="75">
        <v>593268</v>
      </c>
      <c r="AK47" s="76">
        <f t="shared" si="3"/>
        <v>0.51810143139356923</v>
      </c>
      <c r="AL47" s="39" t="str">
        <f t="shared" si="9"/>
        <v>50% - 70%</v>
      </c>
      <c r="AM47" s="77" t="str">
        <f t="shared" si="10"/>
        <v>Lower Range</v>
      </c>
      <c r="AN47" s="78" t="s">
        <v>76</v>
      </c>
      <c r="AO47" s="78"/>
      <c r="AP47" s="78" t="s">
        <v>76</v>
      </c>
      <c r="AQ47" s="49"/>
      <c r="AR47" s="79"/>
      <c r="AS47" s="79"/>
      <c r="AT47" s="80"/>
      <c r="AU47" s="52">
        <f t="shared" si="4"/>
        <v>0</v>
      </c>
    </row>
    <row r="48" spans="1:47" ht="15" customHeight="1">
      <c r="A48" s="53" t="s">
        <v>66</v>
      </c>
      <c r="B48" s="25">
        <v>37</v>
      </c>
      <c r="C48" s="55" t="s">
        <v>67</v>
      </c>
      <c r="D48" s="56" t="s">
        <v>68</v>
      </c>
      <c r="E48" s="55" t="s">
        <v>186</v>
      </c>
      <c r="F48" s="57">
        <v>44786</v>
      </c>
      <c r="G48" s="58">
        <v>31816</v>
      </c>
      <c r="H48" s="59">
        <f t="shared" si="5"/>
        <v>32.161643835616438</v>
      </c>
      <c r="I48" s="60" t="s">
        <v>158</v>
      </c>
      <c r="J48" s="61">
        <v>0</v>
      </c>
      <c r="K48" s="62">
        <v>0</v>
      </c>
      <c r="L48" s="63" t="s">
        <v>85</v>
      </c>
      <c r="M48" s="64" t="str">
        <f t="shared" si="6"/>
        <v>0-0-3</v>
      </c>
      <c r="N48" s="81" t="s">
        <v>72</v>
      </c>
      <c r="O48" s="62" t="s">
        <v>72</v>
      </c>
      <c r="P48" s="67">
        <v>0</v>
      </c>
      <c r="Q48" s="68" t="s">
        <v>73</v>
      </c>
      <c r="R48" s="38" t="s">
        <v>74</v>
      </c>
      <c r="S48" s="38" t="s">
        <v>75</v>
      </c>
      <c r="T48" s="69">
        <v>48</v>
      </c>
      <c r="U48" s="68"/>
      <c r="V48" s="70">
        <v>225456</v>
      </c>
      <c r="W48" s="70">
        <v>0</v>
      </c>
      <c r="X48" s="70">
        <v>0</v>
      </c>
      <c r="Y48" s="70">
        <v>56364</v>
      </c>
      <c r="Z48" s="70">
        <v>0</v>
      </c>
      <c r="AA48" s="70">
        <v>631960</v>
      </c>
      <c r="AB48" s="71">
        <f t="shared" si="7"/>
        <v>575596</v>
      </c>
      <c r="AC48" s="71">
        <f t="shared" si="0"/>
        <v>575596</v>
      </c>
      <c r="AD48" s="72">
        <f t="shared" si="1"/>
        <v>231</v>
      </c>
      <c r="AE48" s="73">
        <f>ROUND(VLOOKUP(Q48,'[1]Average Cost'!$A$3:$V$26,HLOOKUP('[1]Master Sheet'!E48,'[1]Average Cost'!$B$1:$V$2,2,0)),0)</f>
        <v>646385</v>
      </c>
      <c r="AF48" s="74">
        <f t="shared" si="2"/>
        <v>0.8904847730067994</v>
      </c>
      <c r="AG48" s="68" t="str">
        <f t="shared" si="8"/>
        <v>80%-100%</v>
      </c>
      <c r="AH48" s="75">
        <v>1040452</v>
      </c>
      <c r="AI48" s="75">
        <v>1031401.0812</v>
      </c>
      <c r="AJ48" s="75">
        <v>1040452</v>
      </c>
      <c r="AK48" s="76">
        <f t="shared" si="3"/>
        <v>0.55321725557738366</v>
      </c>
      <c r="AL48" s="39" t="str">
        <f t="shared" si="9"/>
        <v>50% - 70%</v>
      </c>
      <c r="AM48" s="77" t="str">
        <f t="shared" si="10"/>
        <v>Lower Range</v>
      </c>
      <c r="AN48" s="78" t="s">
        <v>76</v>
      </c>
      <c r="AO48" s="78"/>
      <c r="AP48" s="78" t="s">
        <v>76</v>
      </c>
      <c r="AQ48" s="49"/>
      <c r="AR48" s="79"/>
      <c r="AS48" s="79"/>
      <c r="AT48" s="80"/>
      <c r="AU48" s="52">
        <f t="shared" si="4"/>
        <v>0</v>
      </c>
    </row>
    <row r="49" spans="1:47" ht="15" customHeight="1">
      <c r="A49" s="53" t="s">
        <v>66</v>
      </c>
      <c r="B49" s="54">
        <v>38</v>
      </c>
      <c r="C49" s="55" t="s">
        <v>67</v>
      </c>
      <c r="D49" s="56" t="s">
        <v>68</v>
      </c>
      <c r="E49" s="55" t="s">
        <v>187</v>
      </c>
      <c r="F49" s="57">
        <v>44233</v>
      </c>
      <c r="G49" s="58">
        <v>31613</v>
      </c>
      <c r="H49" s="59">
        <f t="shared" si="5"/>
        <v>32.717808219178082</v>
      </c>
      <c r="I49" s="60" t="s">
        <v>188</v>
      </c>
      <c r="J49" s="61">
        <v>0</v>
      </c>
      <c r="K49" s="62" t="s">
        <v>71</v>
      </c>
      <c r="L49" s="63" t="s">
        <v>71</v>
      </c>
      <c r="M49" s="64" t="str">
        <f t="shared" si="6"/>
        <v>0-2-2</v>
      </c>
      <c r="N49" s="81" t="s">
        <v>121</v>
      </c>
      <c r="O49" s="66">
        <v>43191</v>
      </c>
      <c r="P49" s="67">
        <v>0.04</v>
      </c>
      <c r="Q49" s="68" t="s">
        <v>73</v>
      </c>
      <c r="R49" s="38" t="s">
        <v>74</v>
      </c>
      <c r="S49" s="38" t="s">
        <v>75</v>
      </c>
      <c r="T49" s="69">
        <v>48</v>
      </c>
      <c r="U49" s="68"/>
      <c r="V49" s="70">
        <v>272292</v>
      </c>
      <c r="W49" s="70">
        <v>0</v>
      </c>
      <c r="X49" s="70">
        <v>0</v>
      </c>
      <c r="Y49" s="70">
        <v>68076</v>
      </c>
      <c r="Z49" s="70">
        <v>0</v>
      </c>
      <c r="AA49" s="70">
        <v>760757</v>
      </c>
      <c r="AB49" s="71">
        <f t="shared" si="7"/>
        <v>692681</v>
      </c>
      <c r="AC49" s="71">
        <f t="shared" si="0"/>
        <v>692681</v>
      </c>
      <c r="AD49" s="72">
        <f t="shared" si="1"/>
        <v>365</v>
      </c>
      <c r="AE49" s="73">
        <f>ROUND(VLOOKUP(Q49,'[1]Average Cost'!$A$3:$V$26,HLOOKUP('[1]Master Sheet'!E49,'[1]Average Cost'!$B$1:$V$2,2,0)),0)</f>
        <v>646385</v>
      </c>
      <c r="AF49" s="74">
        <f t="shared" si="2"/>
        <v>1.0716229491711595</v>
      </c>
      <c r="AG49" s="68" t="str">
        <f t="shared" si="8"/>
        <v>Greater than 100%</v>
      </c>
      <c r="AH49" s="75">
        <v>1040452</v>
      </c>
      <c r="AI49" s="75">
        <v>1031401.0812</v>
      </c>
      <c r="AJ49" s="75">
        <v>1040452</v>
      </c>
      <c r="AK49" s="76">
        <f t="shared" si="3"/>
        <v>0.66575007785078022</v>
      </c>
      <c r="AL49" s="39" t="str">
        <f t="shared" si="9"/>
        <v>50% - 70%</v>
      </c>
      <c r="AM49" s="77" t="str">
        <f t="shared" si="10"/>
        <v>Lower Range</v>
      </c>
      <c r="AN49" s="78" t="s">
        <v>76</v>
      </c>
      <c r="AO49" s="78"/>
      <c r="AP49" s="78" t="s">
        <v>76</v>
      </c>
      <c r="AQ49" s="49"/>
      <c r="AR49" s="79"/>
      <c r="AS49" s="79"/>
      <c r="AT49" s="80"/>
      <c r="AU49" s="52">
        <f t="shared" si="4"/>
        <v>0</v>
      </c>
    </row>
    <row r="50" spans="1:47" ht="15" customHeight="1">
      <c r="A50" s="53" t="s">
        <v>66</v>
      </c>
      <c r="B50" s="54">
        <v>39</v>
      </c>
      <c r="C50" s="55" t="s">
        <v>104</v>
      </c>
      <c r="D50" s="56" t="s">
        <v>83</v>
      </c>
      <c r="E50" s="55" t="s">
        <v>79</v>
      </c>
      <c r="F50" s="57">
        <v>44359</v>
      </c>
      <c r="G50" s="58">
        <v>34068</v>
      </c>
      <c r="H50" s="59">
        <f t="shared" si="5"/>
        <v>25.991780821917807</v>
      </c>
      <c r="I50" s="60" t="s">
        <v>189</v>
      </c>
      <c r="J50" s="61">
        <v>0</v>
      </c>
      <c r="K50" s="62" t="s">
        <v>129</v>
      </c>
      <c r="L50" s="63" t="s">
        <v>85</v>
      </c>
      <c r="M50" s="64" t="str">
        <f t="shared" si="6"/>
        <v>0-1-3</v>
      </c>
      <c r="N50" s="81" t="s">
        <v>121</v>
      </c>
      <c r="O50" s="66">
        <v>43191</v>
      </c>
      <c r="P50" s="67">
        <v>7.0000000000000062E-2</v>
      </c>
      <c r="Q50" s="68" t="s">
        <v>190</v>
      </c>
      <c r="R50" s="68" t="s">
        <v>108</v>
      </c>
      <c r="S50" s="68" t="s">
        <v>109</v>
      </c>
      <c r="T50" s="69">
        <v>46</v>
      </c>
      <c r="U50" s="68"/>
      <c r="V50" s="70">
        <v>160500</v>
      </c>
      <c r="W50" s="70">
        <v>0</v>
      </c>
      <c r="X50" s="70">
        <v>0</v>
      </c>
      <c r="Y50" s="70">
        <v>0</v>
      </c>
      <c r="Z50" s="70">
        <v>0</v>
      </c>
      <c r="AA50" s="70">
        <v>413213</v>
      </c>
      <c r="AB50" s="71">
        <f t="shared" si="7"/>
        <v>413213</v>
      </c>
      <c r="AC50" s="71">
        <f t="shared" si="0"/>
        <v>413213</v>
      </c>
      <c r="AD50" s="72">
        <f t="shared" si="1"/>
        <v>365</v>
      </c>
      <c r="AE50" s="73">
        <f>ROUND(VLOOKUP(Q50,'[1]Average Cost'!$A$3:$V$26,HLOOKUP('[1]Master Sheet'!E50,'[1]Average Cost'!$B$1:$V$2,2,0)),0)</f>
        <v>462385</v>
      </c>
      <c r="AF50" s="74">
        <f t="shared" si="2"/>
        <v>0.8936557198005991</v>
      </c>
      <c r="AG50" s="68" t="str">
        <f t="shared" si="8"/>
        <v>80%-100%</v>
      </c>
      <c r="AH50" s="75">
        <v>553606.51289999997</v>
      </c>
      <c r="AI50" s="75">
        <v>553606.51289999997</v>
      </c>
      <c r="AJ50" s="75">
        <v>549655</v>
      </c>
      <c r="AK50" s="76">
        <f t="shared" si="3"/>
        <v>0.7464019847516502</v>
      </c>
      <c r="AL50" s="39" t="str">
        <f t="shared" si="9"/>
        <v>70% - 90%</v>
      </c>
      <c r="AM50" s="77" t="str">
        <f t="shared" si="10"/>
        <v>Lower Middle Range</v>
      </c>
      <c r="AN50" s="78" t="s">
        <v>76</v>
      </c>
      <c r="AO50" s="78"/>
      <c r="AP50" s="78" t="s">
        <v>135</v>
      </c>
      <c r="AQ50" s="49"/>
      <c r="AR50" s="79"/>
      <c r="AS50" s="79"/>
      <c r="AT50" s="80"/>
      <c r="AU50" s="52">
        <f t="shared" si="4"/>
        <v>0</v>
      </c>
    </row>
    <row r="51" spans="1:47" ht="15" customHeight="1">
      <c r="A51" s="53" t="s">
        <v>66</v>
      </c>
      <c r="B51" s="54">
        <v>40</v>
      </c>
      <c r="C51" s="55" t="s">
        <v>170</v>
      </c>
      <c r="D51" s="56" t="s">
        <v>95</v>
      </c>
      <c r="E51" s="55" t="s">
        <v>79</v>
      </c>
      <c r="F51" s="57">
        <v>42371</v>
      </c>
      <c r="G51" s="58">
        <v>23511</v>
      </c>
      <c r="H51" s="59">
        <f t="shared" si="5"/>
        <v>54.915068493150685</v>
      </c>
      <c r="I51" s="60" t="s">
        <v>189</v>
      </c>
      <c r="J51" s="61" t="s">
        <v>71</v>
      </c>
      <c r="K51" s="62" t="s">
        <v>71</v>
      </c>
      <c r="L51" s="63" t="s">
        <v>85</v>
      </c>
      <c r="M51" s="64" t="str">
        <f t="shared" si="6"/>
        <v>2-2-3</v>
      </c>
      <c r="N51" s="65" t="s">
        <v>86</v>
      </c>
      <c r="O51" s="66">
        <v>43191</v>
      </c>
      <c r="P51" s="67">
        <v>0.11999999999999995</v>
      </c>
      <c r="Q51" s="68" t="s">
        <v>190</v>
      </c>
      <c r="R51" s="68" t="s">
        <v>108</v>
      </c>
      <c r="S51" s="68" t="s">
        <v>109</v>
      </c>
      <c r="T51" s="69">
        <v>47</v>
      </c>
      <c r="U51" s="68"/>
      <c r="V51" s="70">
        <v>184944</v>
      </c>
      <c r="W51" s="70">
        <v>0</v>
      </c>
      <c r="X51" s="70">
        <v>0</v>
      </c>
      <c r="Y51" s="70">
        <v>46236</v>
      </c>
      <c r="Z51" s="70">
        <v>0</v>
      </c>
      <c r="AA51" s="70">
        <v>520546</v>
      </c>
      <c r="AB51" s="71">
        <f t="shared" si="7"/>
        <v>474310</v>
      </c>
      <c r="AC51" s="71">
        <f t="shared" si="0"/>
        <v>474310</v>
      </c>
      <c r="AD51" s="72">
        <f t="shared" si="1"/>
        <v>365</v>
      </c>
      <c r="AE51" s="73">
        <f>ROUND(VLOOKUP(Q51,'[1]Average Cost'!$A$3:$V$26,HLOOKUP('[1]Master Sheet'!E51,'[1]Average Cost'!$B$1:$V$2,2,0)),0)</f>
        <v>546974</v>
      </c>
      <c r="AF51" s="74">
        <f t="shared" si="2"/>
        <v>0.86715273486491129</v>
      </c>
      <c r="AG51" s="68" t="str">
        <f t="shared" si="8"/>
        <v>80%-100%</v>
      </c>
      <c r="AH51" s="75">
        <v>682466.95487249992</v>
      </c>
      <c r="AI51" s="75">
        <v>682466.95487249992</v>
      </c>
      <c r="AJ51" s="75">
        <v>678774</v>
      </c>
      <c r="AK51" s="76">
        <f t="shared" si="3"/>
        <v>0.69499335698768261</v>
      </c>
      <c r="AL51" s="39" t="str">
        <f t="shared" si="9"/>
        <v>50% - 70%</v>
      </c>
      <c r="AM51" s="77" t="str">
        <f t="shared" si="10"/>
        <v>Lower Range</v>
      </c>
      <c r="AN51" s="78" t="s">
        <v>76</v>
      </c>
      <c r="AO51" s="78"/>
      <c r="AP51" s="78" t="s">
        <v>76</v>
      </c>
      <c r="AQ51" s="49"/>
      <c r="AR51" s="79"/>
      <c r="AS51" s="79"/>
      <c r="AT51" s="80"/>
      <c r="AU51" s="52">
        <f t="shared" si="4"/>
        <v>0</v>
      </c>
    </row>
    <row r="52" spans="1:47" ht="15" customHeight="1">
      <c r="A52" s="53" t="s">
        <v>66</v>
      </c>
      <c r="B52" s="54">
        <v>41</v>
      </c>
      <c r="C52" s="55" t="s">
        <v>116</v>
      </c>
      <c r="D52" s="56" t="s">
        <v>117</v>
      </c>
      <c r="E52" s="55" t="s">
        <v>111</v>
      </c>
      <c r="F52" s="57">
        <v>42917</v>
      </c>
      <c r="G52" s="58">
        <v>29914</v>
      </c>
      <c r="H52" s="59">
        <f t="shared" si="5"/>
        <v>37.372602739726027</v>
      </c>
      <c r="I52" s="60" t="s">
        <v>191</v>
      </c>
      <c r="J52" s="61" t="s">
        <v>85</v>
      </c>
      <c r="K52" s="62" t="s">
        <v>85</v>
      </c>
      <c r="L52" s="63" t="s">
        <v>81</v>
      </c>
      <c r="M52" s="64" t="str">
        <f t="shared" si="6"/>
        <v>3-3-4</v>
      </c>
      <c r="N52" s="65">
        <v>43191</v>
      </c>
      <c r="O52" s="66">
        <v>43191</v>
      </c>
      <c r="P52" s="67">
        <v>0.13999999999999999</v>
      </c>
      <c r="Q52" s="68" t="s">
        <v>113</v>
      </c>
      <c r="R52" s="68" t="s">
        <v>114</v>
      </c>
      <c r="S52" s="68" t="s">
        <v>115</v>
      </c>
      <c r="T52" s="69">
        <v>50</v>
      </c>
      <c r="U52" s="68"/>
      <c r="V52" s="70">
        <v>295104</v>
      </c>
      <c r="W52" s="70">
        <v>0</v>
      </c>
      <c r="X52" s="70">
        <v>90000</v>
      </c>
      <c r="Y52" s="70">
        <v>73776</v>
      </c>
      <c r="Z52" s="70">
        <v>30000</v>
      </c>
      <c r="AA52" s="70">
        <v>823496</v>
      </c>
      <c r="AB52" s="71">
        <f t="shared" si="7"/>
        <v>749720</v>
      </c>
      <c r="AC52" s="71">
        <f t="shared" si="0"/>
        <v>749720</v>
      </c>
      <c r="AD52" s="72">
        <f t="shared" si="1"/>
        <v>365</v>
      </c>
      <c r="AE52" s="73">
        <f>ROUND(VLOOKUP(Q52,'[1]Average Cost'!$A$3:$V$26,HLOOKUP('[1]Master Sheet'!E52,'[1]Average Cost'!$B$1:$V$2,2,0)),0)</f>
        <v>1001963</v>
      </c>
      <c r="AF52" s="74">
        <f t="shared" si="2"/>
        <v>0.74825118292791248</v>
      </c>
      <c r="AG52" s="68" t="str">
        <f t="shared" si="8"/>
        <v>60%-80%</v>
      </c>
      <c r="AH52" s="75">
        <v>1261805.4918750001</v>
      </c>
      <c r="AI52" s="75">
        <v>1261805.4918750001</v>
      </c>
      <c r="AJ52" s="75">
        <v>1169974</v>
      </c>
      <c r="AK52" s="76">
        <f t="shared" si="3"/>
        <v>0.59416447687665519</v>
      </c>
      <c r="AL52" s="39" t="str">
        <f t="shared" si="9"/>
        <v>50% - 70%</v>
      </c>
      <c r="AM52" s="77" t="str">
        <f t="shared" si="10"/>
        <v>Lower Range</v>
      </c>
      <c r="AN52" s="78" t="s">
        <v>76</v>
      </c>
      <c r="AO52" s="78"/>
      <c r="AP52" s="78" t="s">
        <v>76</v>
      </c>
      <c r="AQ52" s="49"/>
      <c r="AR52" s="79"/>
      <c r="AS52" s="79"/>
      <c r="AT52" s="80"/>
      <c r="AU52" s="52">
        <f t="shared" si="4"/>
        <v>0</v>
      </c>
    </row>
    <row r="53" spans="1:47" ht="15" customHeight="1">
      <c r="A53" s="53" t="s">
        <v>66</v>
      </c>
      <c r="B53" s="54">
        <v>42</v>
      </c>
      <c r="C53" s="55" t="s">
        <v>167</v>
      </c>
      <c r="D53" s="56" t="s">
        <v>83</v>
      </c>
      <c r="E53" s="55" t="s">
        <v>111</v>
      </c>
      <c r="F53" s="57">
        <v>40787</v>
      </c>
      <c r="G53" s="58">
        <v>24553</v>
      </c>
      <c r="H53" s="59">
        <f t="shared" si="5"/>
        <v>52.060273972602737</v>
      </c>
      <c r="I53" s="60" t="s">
        <v>192</v>
      </c>
      <c r="J53" s="61" t="s">
        <v>71</v>
      </c>
      <c r="K53" s="62" t="s">
        <v>85</v>
      </c>
      <c r="L53" s="63" t="s">
        <v>129</v>
      </c>
      <c r="M53" s="64" t="str">
        <f t="shared" si="6"/>
        <v>2-3-1</v>
      </c>
      <c r="N53" s="65">
        <v>43191</v>
      </c>
      <c r="O53" s="66">
        <v>43191</v>
      </c>
      <c r="P53" s="67">
        <v>0.125</v>
      </c>
      <c r="Q53" s="68" t="s">
        <v>113</v>
      </c>
      <c r="R53" s="68" t="s">
        <v>114</v>
      </c>
      <c r="S53" s="68" t="s">
        <v>115</v>
      </c>
      <c r="T53" s="69">
        <v>46</v>
      </c>
      <c r="U53" s="68"/>
      <c r="V53" s="70">
        <v>137292</v>
      </c>
      <c r="W53" s="70">
        <v>0</v>
      </c>
      <c r="X53" s="70">
        <v>18000</v>
      </c>
      <c r="Y53" s="70">
        <v>0</v>
      </c>
      <c r="Z53" s="70">
        <v>6000</v>
      </c>
      <c r="AA53" s="70">
        <v>355192</v>
      </c>
      <c r="AB53" s="71">
        <f t="shared" si="7"/>
        <v>355192</v>
      </c>
      <c r="AC53" s="71">
        <f t="shared" si="0"/>
        <v>355192</v>
      </c>
      <c r="AD53" s="72">
        <f t="shared" si="1"/>
        <v>365</v>
      </c>
      <c r="AE53" s="73">
        <f>ROUND(VLOOKUP(Q53,'[1]Average Cost'!$A$3:$V$26,HLOOKUP('[1]Master Sheet'!E53,'[1]Average Cost'!$B$1:$V$2,2,0)),0)</f>
        <v>362968</v>
      </c>
      <c r="AF53" s="74">
        <f t="shared" si="2"/>
        <v>0.97857662383460797</v>
      </c>
      <c r="AG53" s="68" t="str">
        <f t="shared" si="8"/>
        <v>80%-100%</v>
      </c>
      <c r="AH53" s="75">
        <v>552503.12769999995</v>
      </c>
      <c r="AI53" s="75">
        <v>552503.12769999995</v>
      </c>
      <c r="AJ53" s="75">
        <v>404172</v>
      </c>
      <c r="AK53" s="76">
        <f t="shared" si="3"/>
        <v>0.6428778086354352</v>
      </c>
      <c r="AL53" s="39" t="str">
        <f t="shared" si="9"/>
        <v>50% - 70%</v>
      </c>
      <c r="AM53" s="77" t="str">
        <f t="shared" si="10"/>
        <v>Lower Range</v>
      </c>
      <c r="AN53" s="78" t="s">
        <v>76</v>
      </c>
      <c r="AO53" s="78"/>
      <c r="AP53" s="78" t="s">
        <v>76</v>
      </c>
      <c r="AQ53" s="49"/>
      <c r="AR53" s="79"/>
      <c r="AS53" s="79"/>
      <c r="AT53" s="80"/>
      <c r="AU53" s="52">
        <f t="shared" si="4"/>
        <v>0</v>
      </c>
    </row>
    <row r="54" spans="1:47" ht="15" customHeight="1">
      <c r="A54" s="53" t="s">
        <v>66</v>
      </c>
      <c r="B54" s="25">
        <v>43</v>
      </c>
      <c r="C54" s="55" t="s">
        <v>193</v>
      </c>
      <c r="D54" s="56" t="s">
        <v>145</v>
      </c>
      <c r="E54" s="55" t="s">
        <v>111</v>
      </c>
      <c r="F54" s="57">
        <v>43134</v>
      </c>
      <c r="G54" s="58">
        <v>33987</v>
      </c>
      <c r="H54" s="59">
        <f t="shared" si="5"/>
        <v>26.213698630136985</v>
      </c>
      <c r="I54" s="60" t="s">
        <v>194</v>
      </c>
      <c r="J54" s="61" t="s">
        <v>85</v>
      </c>
      <c r="K54" s="62" t="s">
        <v>129</v>
      </c>
      <c r="L54" s="63" t="s">
        <v>71</v>
      </c>
      <c r="M54" s="64" t="str">
        <f t="shared" si="6"/>
        <v>3-1-2</v>
      </c>
      <c r="N54" s="65">
        <v>42826</v>
      </c>
      <c r="O54" s="66" t="s">
        <v>130</v>
      </c>
      <c r="P54" s="67">
        <v>0</v>
      </c>
      <c r="Q54" s="68" t="s">
        <v>113</v>
      </c>
      <c r="R54" s="68" t="s">
        <v>114</v>
      </c>
      <c r="S54" s="68" t="s">
        <v>115</v>
      </c>
      <c r="T54" s="69">
        <v>45</v>
      </c>
      <c r="U54" s="68"/>
      <c r="V54" s="70">
        <v>91500</v>
      </c>
      <c r="W54" s="70">
        <v>0</v>
      </c>
      <c r="X54" s="70">
        <v>27000</v>
      </c>
      <c r="Y54" s="70">
        <v>0</v>
      </c>
      <c r="Z54" s="70">
        <v>9000</v>
      </c>
      <c r="AA54" s="70">
        <v>234092.79</v>
      </c>
      <c r="AB54" s="71">
        <f t="shared" si="7"/>
        <v>234092.79</v>
      </c>
      <c r="AC54" s="71">
        <f t="shared" si="0"/>
        <v>234092.79</v>
      </c>
      <c r="AD54" s="72">
        <f t="shared" si="1"/>
        <v>365</v>
      </c>
      <c r="AE54" s="73">
        <f>ROUND(VLOOKUP(Q54,'[1]Average Cost'!$A$3:$V$26,HLOOKUP('[1]Master Sheet'!E54,'[1]Average Cost'!$B$1:$V$2,2,0)),0)</f>
        <v>313202</v>
      </c>
      <c r="AF54" s="74">
        <f t="shared" si="2"/>
        <v>0.7474179283657193</v>
      </c>
      <c r="AG54" s="68" t="str">
        <f t="shared" si="8"/>
        <v>60%-80%</v>
      </c>
      <c r="AH54" s="75">
        <v>504210.540775</v>
      </c>
      <c r="AI54" s="75">
        <v>504210.540775</v>
      </c>
      <c r="AJ54" s="75">
        <v>334149</v>
      </c>
      <c r="AK54" s="76">
        <f t="shared" si="3"/>
        <v>0.46427587499496975</v>
      </c>
      <c r="AL54" s="39" t="str">
        <f t="shared" si="9"/>
        <v>25% - 50%</v>
      </c>
      <c r="AM54" s="77" t="str">
        <f t="shared" si="10"/>
        <v>Lower Range</v>
      </c>
      <c r="AN54" s="78" t="s">
        <v>76</v>
      </c>
      <c r="AO54" s="78"/>
      <c r="AP54" s="78" t="s">
        <v>135</v>
      </c>
      <c r="AQ54" s="49"/>
      <c r="AR54" s="79"/>
      <c r="AS54" s="79"/>
      <c r="AT54" s="80"/>
      <c r="AU54" s="52">
        <f t="shared" si="4"/>
        <v>0</v>
      </c>
    </row>
    <row r="55" spans="1:47" ht="15" customHeight="1">
      <c r="A55" s="53" t="s">
        <v>66</v>
      </c>
      <c r="B55" s="54">
        <v>44</v>
      </c>
      <c r="C55" s="55" t="s">
        <v>147</v>
      </c>
      <c r="D55" s="56" t="s">
        <v>148</v>
      </c>
      <c r="E55" s="55" t="s">
        <v>111</v>
      </c>
      <c r="F55" s="57">
        <v>44807</v>
      </c>
      <c r="G55" s="58">
        <v>24901</v>
      </c>
      <c r="H55" s="59">
        <f t="shared" si="5"/>
        <v>51.106849315068494</v>
      </c>
      <c r="I55" s="60" t="s">
        <v>195</v>
      </c>
      <c r="J55" s="61">
        <v>0</v>
      </c>
      <c r="K55" s="62">
        <v>0</v>
      </c>
      <c r="L55" s="63" t="s">
        <v>71</v>
      </c>
      <c r="M55" s="64" t="str">
        <f t="shared" si="6"/>
        <v>0-0-2</v>
      </c>
      <c r="N55" s="81" t="s">
        <v>72</v>
      </c>
      <c r="O55" s="62" t="s">
        <v>72</v>
      </c>
      <c r="P55" s="67">
        <v>0</v>
      </c>
      <c r="Q55" s="68" t="s">
        <v>125</v>
      </c>
      <c r="R55" s="68" t="s">
        <v>126</v>
      </c>
      <c r="S55" s="68" t="s">
        <v>127</v>
      </c>
      <c r="T55" s="69">
        <v>54</v>
      </c>
      <c r="U55" s="68"/>
      <c r="V55" s="70">
        <v>816852</v>
      </c>
      <c r="W55" s="70">
        <v>0</v>
      </c>
      <c r="X55" s="70">
        <v>135000</v>
      </c>
      <c r="Y55" s="70">
        <v>306324</v>
      </c>
      <c r="Z55" s="70">
        <v>45000</v>
      </c>
      <c r="AA55" s="70">
        <v>2364390</v>
      </c>
      <c r="AB55" s="71">
        <f t="shared" si="7"/>
        <v>2058066</v>
      </c>
      <c r="AC55" s="71">
        <f t="shared" si="0"/>
        <v>2058066</v>
      </c>
      <c r="AD55" s="72">
        <f t="shared" si="1"/>
        <v>210</v>
      </c>
      <c r="AE55" s="73">
        <f>ROUND(VLOOKUP(Q55,'[1]Average Cost'!$A$3:$V$26,HLOOKUP('[1]Master Sheet'!E55,'[1]Average Cost'!$B$1:$V$2,2,0)),0)</f>
        <v>2348453</v>
      </c>
      <c r="AF55" s="74">
        <f t="shared" si="2"/>
        <v>0.87634966507739354</v>
      </c>
      <c r="AG55" s="68" t="str">
        <f t="shared" si="8"/>
        <v>80%-100%</v>
      </c>
      <c r="AH55" s="75">
        <v>2601486.1286499999</v>
      </c>
      <c r="AI55" s="75">
        <v>2601486.1286499999</v>
      </c>
      <c r="AJ55" s="75">
        <v>2075339</v>
      </c>
      <c r="AK55" s="76">
        <f t="shared" si="3"/>
        <v>0.79111165627010316</v>
      </c>
      <c r="AL55" s="39" t="str">
        <f t="shared" si="9"/>
        <v>70% - 90%</v>
      </c>
      <c r="AM55" s="77" t="str">
        <f t="shared" si="10"/>
        <v>Lower Middle Range</v>
      </c>
      <c r="AN55" s="78" t="s">
        <v>76</v>
      </c>
      <c r="AO55" s="78"/>
      <c r="AP55" s="78" t="s">
        <v>135</v>
      </c>
      <c r="AQ55" s="49"/>
      <c r="AR55" s="79"/>
      <c r="AS55" s="79"/>
      <c r="AT55" s="80"/>
      <c r="AU55" s="52">
        <f t="shared" si="4"/>
        <v>0</v>
      </c>
    </row>
    <row r="56" spans="1:47" ht="15" customHeight="1">
      <c r="A56" s="53" t="s">
        <v>66</v>
      </c>
      <c r="B56" s="54">
        <v>45</v>
      </c>
      <c r="C56" s="55" t="s">
        <v>116</v>
      </c>
      <c r="D56" s="56" t="s">
        <v>117</v>
      </c>
      <c r="E56" s="55" t="s">
        <v>79</v>
      </c>
      <c r="F56" s="57">
        <v>40706</v>
      </c>
      <c r="G56" s="58">
        <v>29652</v>
      </c>
      <c r="H56" s="59">
        <f t="shared" si="5"/>
        <v>38.090410958904108</v>
      </c>
      <c r="I56" s="60" t="s">
        <v>196</v>
      </c>
      <c r="J56" s="61" t="s">
        <v>85</v>
      </c>
      <c r="K56" s="62" t="s">
        <v>81</v>
      </c>
      <c r="L56" s="63" t="s">
        <v>81</v>
      </c>
      <c r="M56" s="64" t="str">
        <f t="shared" si="6"/>
        <v>3-4-4</v>
      </c>
      <c r="N56" s="65">
        <v>42826</v>
      </c>
      <c r="O56" s="66">
        <v>43191</v>
      </c>
      <c r="P56" s="67">
        <v>0.2</v>
      </c>
      <c r="Q56" s="68" t="s">
        <v>73</v>
      </c>
      <c r="R56" s="38" t="s">
        <v>74</v>
      </c>
      <c r="S56" s="38" t="s">
        <v>75</v>
      </c>
      <c r="T56" s="69">
        <v>50</v>
      </c>
      <c r="U56" s="68"/>
      <c r="V56" s="70">
        <v>441216</v>
      </c>
      <c r="W56" s="70">
        <v>0</v>
      </c>
      <c r="X56" s="70">
        <v>0</v>
      </c>
      <c r="Y56" s="70">
        <v>110304</v>
      </c>
      <c r="Z56" s="70">
        <v>0</v>
      </c>
      <c r="AA56" s="70">
        <v>1225289</v>
      </c>
      <c r="AB56" s="71">
        <f t="shared" si="7"/>
        <v>1114985</v>
      </c>
      <c r="AC56" s="71">
        <f t="shared" si="0"/>
        <v>1114985</v>
      </c>
      <c r="AD56" s="72">
        <f t="shared" si="1"/>
        <v>365</v>
      </c>
      <c r="AE56" s="73">
        <f>ROUND(VLOOKUP(Q56,'[1]Average Cost'!$A$3:$V$26,HLOOKUP('[1]Master Sheet'!E56,'[1]Average Cost'!$B$1:$V$2,2,0)),0)</f>
        <v>1206158</v>
      </c>
      <c r="AF56" s="74">
        <f t="shared" si="2"/>
        <v>0.92441040062744684</v>
      </c>
      <c r="AG56" s="68" t="str">
        <f t="shared" si="8"/>
        <v>80%-100%</v>
      </c>
      <c r="AH56" s="75">
        <v>1287498</v>
      </c>
      <c r="AI56" s="75">
        <v>1287498</v>
      </c>
      <c r="AJ56" s="75">
        <v>1268031</v>
      </c>
      <c r="AK56" s="76">
        <f t="shared" si="3"/>
        <v>0.8660091122471647</v>
      </c>
      <c r="AL56" s="39" t="str">
        <f t="shared" si="9"/>
        <v>70% - 90%</v>
      </c>
      <c r="AM56" s="77" t="str">
        <f t="shared" si="10"/>
        <v>Close to Market Reference</v>
      </c>
      <c r="AN56" s="78" t="s">
        <v>76</v>
      </c>
      <c r="AO56" s="78"/>
      <c r="AP56" s="78" t="s">
        <v>76</v>
      </c>
      <c r="AQ56" s="49"/>
      <c r="AR56" s="79"/>
      <c r="AS56" s="79"/>
      <c r="AT56" s="80"/>
      <c r="AU56" s="52">
        <f t="shared" si="4"/>
        <v>0</v>
      </c>
    </row>
    <row r="57" spans="1:47" ht="15" customHeight="1">
      <c r="A57" s="53" t="s">
        <v>66</v>
      </c>
      <c r="B57" s="54">
        <v>46</v>
      </c>
      <c r="C57" s="55" t="s">
        <v>197</v>
      </c>
      <c r="D57" s="56" t="s">
        <v>78</v>
      </c>
      <c r="E57" s="55" t="s">
        <v>105</v>
      </c>
      <c r="F57" s="57">
        <v>43925</v>
      </c>
      <c r="G57" s="58">
        <v>27395</v>
      </c>
      <c r="H57" s="59">
        <f t="shared" si="5"/>
        <v>44.273972602739725</v>
      </c>
      <c r="I57" s="60" t="s">
        <v>106</v>
      </c>
      <c r="J57" s="61" t="s">
        <v>71</v>
      </c>
      <c r="K57" s="62" t="s">
        <v>71</v>
      </c>
      <c r="L57" s="63" t="s">
        <v>81</v>
      </c>
      <c r="M57" s="64" t="str">
        <f t="shared" si="6"/>
        <v>2-2-4</v>
      </c>
      <c r="N57" s="81" t="s">
        <v>121</v>
      </c>
      <c r="O57" s="66">
        <v>43191</v>
      </c>
      <c r="P57" s="67">
        <v>5.7499999999999996E-2</v>
      </c>
      <c r="Q57" s="68" t="s">
        <v>107</v>
      </c>
      <c r="R57" s="68" t="s">
        <v>108</v>
      </c>
      <c r="S57" s="68" t="s">
        <v>109</v>
      </c>
      <c r="T57" s="69">
        <v>51</v>
      </c>
      <c r="U57" s="68"/>
      <c r="V57" s="70">
        <v>427176</v>
      </c>
      <c r="W57" s="70">
        <v>108000</v>
      </c>
      <c r="X57" s="70">
        <v>0</v>
      </c>
      <c r="Y57" s="70">
        <v>168624</v>
      </c>
      <c r="Z57" s="70">
        <v>0</v>
      </c>
      <c r="AA57" s="70">
        <v>1416705</v>
      </c>
      <c r="AB57" s="71">
        <f t="shared" si="7"/>
        <v>1248081</v>
      </c>
      <c r="AC57" s="71">
        <f t="shared" si="0"/>
        <v>1140081</v>
      </c>
      <c r="AD57" s="72">
        <f t="shared" si="1"/>
        <v>365</v>
      </c>
      <c r="AE57" s="73">
        <f>ROUND(VLOOKUP(Q57,'[1]Average Cost'!$A$3:$V$26,HLOOKUP('[1]Master Sheet'!E57,'[1]Average Cost'!$B$1:$V$2,2,0)),0)</f>
        <v>1317454</v>
      </c>
      <c r="AF57" s="74">
        <f t="shared" si="2"/>
        <v>0.94734313304297535</v>
      </c>
      <c r="AG57" s="68" t="str">
        <f t="shared" si="8"/>
        <v>80%-100%</v>
      </c>
      <c r="AH57" s="75">
        <v>1616936.6937200001</v>
      </c>
      <c r="AI57" s="75">
        <v>1616936.6937200001</v>
      </c>
      <c r="AJ57" s="75">
        <v>1463161</v>
      </c>
      <c r="AK57" s="76">
        <f t="shared" si="3"/>
        <v>0.77187994115502845</v>
      </c>
      <c r="AL57" s="39" t="str">
        <f t="shared" si="9"/>
        <v>70% - 90%</v>
      </c>
      <c r="AM57" s="77" t="str">
        <f t="shared" si="10"/>
        <v>Lower Middle Range</v>
      </c>
      <c r="AN57" s="78" t="s">
        <v>76</v>
      </c>
      <c r="AO57" s="78"/>
      <c r="AP57" s="78" t="s">
        <v>135</v>
      </c>
      <c r="AQ57" s="49"/>
      <c r="AR57" s="79"/>
      <c r="AS57" s="79"/>
      <c r="AT57" s="80"/>
      <c r="AU57" s="52">
        <f t="shared" si="4"/>
        <v>0</v>
      </c>
    </row>
    <row r="58" spans="1:47" ht="15" customHeight="1">
      <c r="A58" s="53" t="s">
        <v>66</v>
      </c>
      <c r="B58" s="54">
        <v>47</v>
      </c>
      <c r="C58" s="55" t="s">
        <v>104</v>
      </c>
      <c r="D58" s="56" t="s">
        <v>83</v>
      </c>
      <c r="E58" s="55" t="s">
        <v>79</v>
      </c>
      <c r="F58" s="57">
        <v>44695</v>
      </c>
      <c r="G58" s="58">
        <v>34060</v>
      </c>
      <c r="H58" s="59">
        <f t="shared" si="5"/>
        <v>26.013698630136986</v>
      </c>
      <c r="I58" s="60" t="s">
        <v>183</v>
      </c>
      <c r="J58" s="61">
        <v>0</v>
      </c>
      <c r="K58" s="62">
        <v>0</v>
      </c>
      <c r="L58" s="63" t="s">
        <v>129</v>
      </c>
      <c r="M58" s="64" t="str">
        <f t="shared" si="6"/>
        <v>0-0-1</v>
      </c>
      <c r="N58" s="81" t="s">
        <v>72</v>
      </c>
      <c r="O58" s="62" t="s">
        <v>72</v>
      </c>
      <c r="P58" s="67">
        <v>0</v>
      </c>
      <c r="Q58" s="68" t="s">
        <v>184</v>
      </c>
      <c r="R58" s="68" t="s">
        <v>108</v>
      </c>
      <c r="S58" s="68" t="s">
        <v>109</v>
      </c>
      <c r="T58" s="69">
        <v>46</v>
      </c>
      <c r="U58" s="68"/>
      <c r="V58" s="70">
        <v>120000</v>
      </c>
      <c r="W58" s="70">
        <v>0</v>
      </c>
      <c r="X58" s="70">
        <v>0</v>
      </c>
      <c r="Y58" s="70">
        <v>0</v>
      </c>
      <c r="Z58" s="70">
        <v>0</v>
      </c>
      <c r="AA58" s="70">
        <v>311953</v>
      </c>
      <c r="AB58" s="71">
        <f t="shared" si="7"/>
        <v>311953</v>
      </c>
      <c r="AC58" s="71">
        <f t="shared" si="0"/>
        <v>311953</v>
      </c>
      <c r="AD58" s="72">
        <f t="shared" si="1"/>
        <v>322</v>
      </c>
      <c r="AE58" s="73">
        <f>ROUND(VLOOKUP(Q58,'[1]Average Cost'!$A$3:$V$26,HLOOKUP('[1]Master Sheet'!E58,'[1]Average Cost'!$B$1:$V$2,2,0)),0)</f>
        <v>300000</v>
      </c>
      <c r="AF58" s="74">
        <f t="shared" si="2"/>
        <v>1.0398433333333332</v>
      </c>
      <c r="AG58" s="68" t="str">
        <f t="shared" si="8"/>
        <v>Greater than 100%</v>
      </c>
      <c r="AH58" s="75">
        <v>604797.28874999995</v>
      </c>
      <c r="AI58" s="75">
        <v>604797.28874999995</v>
      </c>
      <c r="AJ58" s="75">
        <v>576419</v>
      </c>
      <c r="AK58" s="76">
        <f t="shared" si="3"/>
        <v>0.51579761649518474</v>
      </c>
      <c r="AL58" s="39" t="str">
        <f t="shared" si="9"/>
        <v>50% - 70%</v>
      </c>
      <c r="AM58" s="77" t="str">
        <f t="shared" si="10"/>
        <v>Lower Range</v>
      </c>
      <c r="AN58" s="78" t="s">
        <v>76</v>
      </c>
      <c r="AO58" s="78"/>
      <c r="AP58" s="78" t="s">
        <v>118</v>
      </c>
      <c r="AQ58" s="49"/>
      <c r="AR58" s="79"/>
      <c r="AS58" s="79"/>
      <c r="AT58" s="80"/>
      <c r="AU58" s="52">
        <f t="shared" si="4"/>
        <v>0</v>
      </c>
    </row>
    <row r="59" spans="1:47" ht="15" customHeight="1">
      <c r="A59" s="53" t="s">
        <v>66</v>
      </c>
      <c r="B59" s="54">
        <v>48</v>
      </c>
      <c r="C59" s="55" t="s">
        <v>198</v>
      </c>
      <c r="D59" s="56" t="s">
        <v>199</v>
      </c>
      <c r="E59" s="55" t="s">
        <v>79</v>
      </c>
      <c r="F59" s="57">
        <v>44541</v>
      </c>
      <c r="G59" s="58">
        <v>28845</v>
      </c>
      <c r="H59" s="59">
        <f t="shared" si="5"/>
        <v>40.301369863013697</v>
      </c>
      <c r="I59" s="60" t="s">
        <v>139</v>
      </c>
      <c r="J59" s="61">
        <v>0</v>
      </c>
      <c r="K59" s="62">
        <v>0</v>
      </c>
      <c r="L59" s="63" t="s">
        <v>81</v>
      </c>
      <c r="M59" s="64" t="str">
        <f t="shared" si="6"/>
        <v>0-0-4</v>
      </c>
      <c r="N59" s="81" t="s">
        <v>121</v>
      </c>
      <c r="O59" s="62" t="s">
        <v>72</v>
      </c>
      <c r="P59" s="67">
        <v>0</v>
      </c>
      <c r="Q59" s="68" t="s">
        <v>140</v>
      </c>
      <c r="R59" s="68" t="s">
        <v>141</v>
      </c>
      <c r="S59" s="68" t="s">
        <v>142</v>
      </c>
      <c r="T59" s="69">
        <v>56</v>
      </c>
      <c r="U59" s="68"/>
      <c r="V59" s="70">
        <v>1391304</v>
      </c>
      <c r="W59" s="70">
        <v>0</v>
      </c>
      <c r="X59" s="70">
        <v>0</v>
      </c>
      <c r="Y59" s="70">
        <v>521736</v>
      </c>
      <c r="Z59" s="70">
        <v>0</v>
      </c>
      <c r="AA59" s="70">
        <v>4019924</v>
      </c>
      <c r="AB59" s="71">
        <f t="shared" si="7"/>
        <v>3498188</v>
      </c>
      <c r="AC59" s="71">
        <f t="shared" si="0"/>
        <v>3498188</v>
      </c>
      <c r="AD59" s="72">
        <f t="shared" si="1"/>
        <v>365</v>
      </c>
      <c r="AE59" s="73">
        <f>ROUND(VLOOKUP(Q59,'[1]Average Cost'!$A$3:$V$26,HLOOKUP('[1]Master Sheet'!E59,'[1]Average Cost'!$B$1:$V$2,2,0)),0)</f>
        <v>4000002</v>
      </c>
      <c r="AF59" s="74">
        <f t="shared" si="2"/>
        <v>0.8745465627267186</v>
      </c>
      <c r="AG59" s="68" t="str">
        <f t="shared" si="8"/>
        <v>80%-100%</v>
      </c>
      <c r="AH59" s="75">
        <v>3873248</v>
      </c>
      <c r="AI59" s="75">
        <v>3452508.5</v>
      </c>
      <c r="AJ59" s="75">
        <v>3873248</v>
      </c>
      <c r="AK59" s="76">
        <f t="shared" si="3"/>
        <v>0.90316654136270125</v>
      </c>
      <c r="AL59" s="39" t="str">
        <f t="shared" si="9"/>
        <v>90% - 110%</v>
      </c>
      <c r="AM59" s="77" t="str">
        <f t="shared" si="10"/>
        <v>Close to Market Reference</v>
      </c>
      <c r="AN59" s="78" t="s">
        <v>118</v>
      </c>
      <c r="AO59" s="78" t="s">
        <v>200</v>
      </c>
      <c r="AP59" s="78" t="s">
        <v>76</v>
      </c>
      <c r="AQ59" s="49"/>
      <c r="AR59" s="79"/>
      <c r="AS59" s="79"/>
      <c r="AT59" s="80"/>
      <c r="AU59" s="52">
        <f t="shared" si="4"/>
        <v>0</v>
      </c>
    </row>
    <row r="60" spans="1:47" ht="15" customHeight="1">
      <c r="A60" s="53" t="s">
        <v>66</v>
      </c>
      <c r="B60" s="25">
        <v>49</v>
      </c>
      <c r="C60" s="55" t="s">
        <v>136</v>
      </c>
      <c r="D60" s="56" t="s">
        <v>91</v>
      </c>
      <c r="E60" s="55" t="s">
        <v>149</v>
      </c>
      <c r="F60" s="57">
        <v>43071</v>
      </c>
      <c r="G60" s="58">
        <v>30554</v>
      </c>
      <c r="H60" s="59">
        <f t="shared" si="5"/>
        <v>35.61917808219178</v>
      </c>
      <c r="I60" s="60" t="s">
        <v>201</v>
      </c>
      <c r="J60" s="61" t="s">
        <v>85</v>
      </c>
      <c r="K60" s="62" t="s">
        <v>81</v>
      </c>
      <c r="L60" s="63" t="s">
        <v>85</v>
      </c>
      <c r="M60" s="64" t="str">
        <f t="shared" si="6"/>
        <v>3-4-3</v>
      </c>
      <c r="N60" s="65">
        <v>42736</v>
      </c>
      <c r="O60" s="66">
        <v>43191</v>
      </c>
      <c r="P60" s="67">
        <v>0.11499999999999999</v>
      </c>
      <c r="Q60" s="68" t="s">
        <v>151</v>
      </c>
      <c r="R60" s="68" t="s">
        <v>126</v>
      </c>
      <c r="S60" s="68" t="s">
        <v>127</v>
      </c>
      <c r="T60" s="69">
        <v>49</v>
      </c>
      <c r="U60" s="68"/>
      <c r="V60" s="70">
        <v>332400</v>
      </c>
      <c r="W60" s="70">
        <v>0</v>
      </c>
      <c r="X60" s="70">
        <v>0</v>
      </c>
      <c r="Y60" s="70">
        <v>83100</v>
      </c>
      <c r="Z60" s="70">
        <v>0</v>
      </c>
      <c r="AA60" s="70">
        <v>926045</v>
      </c>
      <c r="AB60" s="71">
        <f t="shared" si="7"/>
        <v>842945</v>
      </c>
      <c r="AC60" s="71">
        <f t="shared" si="0"/>
        <v>842945</v>
      </c>
      <c r="AD60" s="72">
        <f t="shared" si="1"/>
        <v>365</v>
      </c>
      <c r="AE60" s="73">
        <f>ROUND(VLOOKUP(Q60,'[1]Average Cost'!$A$3:$V$26,HLOOKUP('[1]Master Sheet'!E60,'[1]Average Cost'!$B$1:$V$2,2,0)),0)</f>
        <v>751974</v>
      </c>
      <c r="AF60" s="74">
        <f t="shared" si="2"/>
        <v>1.1209762571578272</v>
      </c>
      <c r="AG60" s="68" t="str">
        <f t="shared" si="8"/>
        <v>Greater than 100%</v>
      </c>
      <c r="AH60" s="75">
        <v>1072534.66809375</v>
      </c>
      <c r="AI60" s="75">
        <v>1072534.66809375</v>
      </c>
      <c r="AJ60" s="75">
        <v>1041277</v>
      </c>
      <c r="AK60" s="76">
        <f t="shared" si="3"/>
        <v>0.78593729888302166</v>
      </c>
      <c r="AL60" s="39" t="str">
        <f t="shared" si="9"/>
        <v>70% - 90%</v>
      </c>
      <c r="AM60" s="77" t="str">
        <f t="shared" si="10"/>
        <v>Lower Middle Range</v>
      </c>
      <c r="AN60" s="78" t="s">
        <v>118</v>
      </c>
      <c r="AO60" s="78" t="s">
        <v>202</v>
      </c>
      <c r="AP60" s="78" t="s">
        <v>135</v>
      </c>
      <c r="AQ60" s="49"/>
      <c r="AR60" s="79"/>
      <c r="AS60" s="79"/>
      <c r="AT60" s="80"/>
      <c r="AU60" s="52">
        <f t="shared" si="4"/>
        <v>0</v>
      </c>
    </row>
    <row r="61" spans="1:47" ht="15" customHeight="1">
      <c r="A61" s="53" t="s">
        <v>66</v>
      </c>
      <c r="B61" s="54">
        <v>50</v>
      </c>
      <c r="C61" s="55" t="s">
        <v>147</v>
      </c>
      <c r="D61" s="56" t="s">
        <v>148</v>
      </c>
      <c r="E61" s="55" t="s">
        <v>79</v>
      </c>
      <c r="F61" s="57">
        <v>44331</v>
      </c>
      <c r="G61" s="58">
        <v>30061</v>
      </c>
      <c r="H61" s="59">
        <f t="shared" si="5"/>
        <v>36.969863013698628</v>
      </c>
      <c r="I61" s="60" t="s">
        <v>100</v>
      </c>
      <c r="J61" s="61">
        <v>0</v>
      </c>
      <c r="K61" s="62" t="s">
        <v>71</v>
      </c>
      <c r="L61" s="63" t="s">
        <v>85</v>
      </c>
      <c r="M61" s="64" t="str">
        <f t="shared" si="6"/>
        <v>0-2-3</v>
      </c>
      <c r="N61" s="81" t="s">
        <v>121</v>
      </c>
      <c r="O61" s="66">
        <v>43191</v>
      </c>
      <c r="P61" s="67">
        <v>4.2739726027397257E-2</v>
      </c>
      <c r="Q61" s="68" t="s">
        <v>101</v>
      </c>
      <c r="R61" s="68" t="s">
        <v>141</v>
      </c>
      <c r="S61" s="68" t="s">
        <v>142</v>
      </c>
      <c r="T61" s="69">
        <v>54</v>
      </c>
      <c r="U61" s="68"/>
      <c r="V61" s="70">
        <v>870468</v>
      </c>
      <c r="W61" s="70">
        <v>0</v>
      </c>
      <c r="X61" s="70">
        <v>0</v>
      </c>
      <c r="Y61" s="70">
        <v>326424</v>
      </c>
      <c r="Z61" s="70">
        <v>0</v>
      </c>
      <c r="AA61" s="70">
        <v>2518519</v>
      </c>
      <c r="AB61" s="71">
        <f t="shared" si="7"/>
        <v>2192095</v>
      </c>
      <c r="AC61" s="71">
        <f t="shared" si="0"/>
        <v>2192095</v>
      </c>
      <c r="AD61" s="72">
        <f t="shared" si="1"/>
        <v>365</v>
      </c>
      <c r="AE61" s="73">
        <f>ROUND(VLOOKUP(Q61,'[1]Average Cost'!$A$3:$V$26,HLOOKUP('[1]Master Sheet'!E61,'[1]Average Cost'!$B$1:$V$2,2,0)),0)</f>
        <v>2111098</v>
      </c>
      <c r="AF61" s="74">
        <f t="shared" si="2"/>
        <v>1.038367238280743</v>
      </c>
      <c r="AG61" s="68" t="str">
        <f t="shared" si="8"/>
        <v>Greater than 100%</v>
      </c>
      <c r="AH61" s="75">
        <v>3815165</v>
      </c>
      <c r="AI61" s="75">
        <v>3815165</v>
      </c>
      <c r="AJ61" s="75">
        <v>2080872</v>
      </c>
      <c r="AK61" s="76">
        <f t="shared" si="3"/>
        <v>0.57457410098907913</v>
      </c>
      <c r="AL61" s="39" t="str">
        <f t="shared" si="9"/>
        <v>50% - 70%</v>
      </c>
      <c r="AM61" s="77" t="str">
        <f t="shared" si="10"/>
        <v>Lower Range</v>
      </c>
      <c r="AN61" s="78" t="s">
        <v>76</v>
      </c>
      <c r="AO61" s="78"/>
      <c r="AP61" s="78" t="s">
        <v>76</v>
      </c>
      <c r="AQ61" s="49"/>
      <c r="AR61" s="79"/>
      <c r="AS61" s="79"/>
      <c r="AT61" s="80"/>
      <c r="AU61" s="52">
        <f t="shared" si="4"/>
        <v>0</v>
      </c>
    </row>
    <row r="62" spans="1:47" ht="15" customHeight="1">
      <c r="A62" s="53" t="s">
        <v>66</v>
      </c>
      <c r="B62" s="54">
        <v>51</v>
      </c>
      <c r="C62" s="55" t="s">
        <v>67</v>
      </c>
      <c r="D62" s="56" t="s">
        <v>68</v>
      </c>
      <c r="E62" s="55" t="s">
        <v>203</v>
      </c>
      <c r="F62" s="57">
        <v>41764</v>
      </c>
      <c r="G62" s="58">
        <v>28257</v>
      </c>
      <c r="H62" s="59">
        <f t="shared" si="5"/>
        <v>41.912328767123284</v>
      </c>
      <c r="I62" s="60" t="s">
        <v>204</v>
      </c>
      <c r="J62" s="61" t="s">
        <v>71</v>
      </c>
      <c r="K62" s="62" t="s">
        <v>71</v>
      </c>
      <c r="L62" s="63" t="s">
        <v>71</v>
      </c>
      <c r="M62" s="64" t="str">
        <f t="shared" si="6"/>
        <v>2-2-2</v>
      </c>
      <c r="N62" s="65">
        <v>43191</v>
      </c>
      <c r="O62" s="66">
        <v>43191</v>
      </c>
      <c r="P62" s="67">
        <v>0.17</v>
      </c>
      <c r="Q62" s="68" t="s">
        <v>73</v>
      </c>
      <c r="R62" s="38" t="s">
        <v>74</v>
      </c>
      <c r="S62" s="38" t="s">
        <v>75</v>
      </c>
      <c r="T62" s="69">
        <v>48</v>
      </c>
      <c r="U62" s="68"/>
      <c r="V62" s="70">
        <v>194424</v>
      </c>
      <c r="W62" s="70">
        <v>0</v>
      </c>
      <c r="X62" s="70">
        <v>0</v>
      </c>
      <c r="Y62" s="70">
        <v>48612</v>
      </c>
      <c r="Z62" s="70">
        <v>0</v>
      </c>
      <c r="AA62" s="70">
        <v>546632</v>
      </c>
      <c r="AB62" s="71">
        <f t="shared" si="7"/>
        <v>498020</v>
      </c>
      <c r="AC62" s="71">
        <f t="shared" si="0"/>
        <v>498020</v>
      </c>
      <c r="AD62" s="72">
        <f t="shared" si="1"/>
        <v>365</v>
      </c>
      <c r="AE62" s="73">
        <f>ROUND(VLOOKUP(Q62,'[1]Average Cost'!$A$3:$V$26,HLOOKUP('[1]Master Sheet'!E62,'[1]Average Cost'!$B$1:$V$2,2,0)),0)</f>
        <v>646385</v>
      </c>
      <c r="AF62" s="74">
        <f t="shared" si="2"/>
        <v>0.77046961176388684</v>
      </c>
      <c r="AG62" s="68" t="str">
        <f t="shared" si="8"/>
        <v>60%-80%</v>
      </c>
      <c r="AH62" s="75">
        <v>1040452</v>
      </c>
      <c r="AI62" s="75">
        <v>1031401.0812</v>
      </c>
      <c r="AJ62" s="75">
        <v>1040452</v>
      </c>
      <c r="AK62" s="76">
        <f t="shared" si="3"/>
        <v>0.47865735276591326</v>
      </c>
      <c r="AL62" s="39" t="str">
        <f t="shared" si="9"/>
        <v>25% - 50%</v>
      </c>
      <c r="AM62" s="77" t="str">
        <f t="shared" si="10"/>
        <v>Lower Range</v>
      </c>
      <c r="AN62" s="78" t="s">
        <v>76</v>
      </c>
      <c r="AO62" s="78"/>
      <c r="AP62" s="78" t="s">
        <v>76</v>
      </c>
      <c r="AQ62" s="49"/>
      <c r="AR62" s="79"/>
      <c r="AS62" s="79"/>
      <c r="AT62" s="80"/>
      <c r="AU62" s="52">
        <f t="shared" si="4"/>
        <v>0</v>
      </c>
    </row>
    <row r="63" spans="1:47" ht="15" customHeight="1">
      <c r="A63" s="53" t="s">
        <v>66</v>
      </c>
      <c r="B63" s="54">
        <v>52</v>
      </c>
      <c r="C63" s="55" t="s">
        <v>205</v>
      </c>
      <c r="D63" s="56" t="s">
        <v>117</v>
      </c>
      <c r="E63" s="55" t="s">
        <v>206</v>
      </c>
      <c r="F63" s="57">
        <v>42588</v>
      </c>
      <c r="G63" s="58">
        <v>30788</v>
      </c>
      <c r="H63" s="59">
        <f t="shared" si="5"/>
        <v>34.978082191780821</v>
      </c>
      <c r="I63" s="60" t="s">
        <v>207</v>
      </c>
      <c r="J63" s="61" t="s">
        <v>81</v>
      </c>
      <c r="K63" s="62" t="s">
        <v>81</v>
      </c>
      <c r="L63" s="63" t="s">
        <v>85</v>
      </c>
      <c r="M63" s="64" t="str">
        <f t="shared" si="6"/>
        <v>4-4-3</v>
      </c>
      <c r="N63" s="65">
        <v>43191</v>
      </c>
      <c r="O63" s="66">
        <v>43191</v>
      </c>
      <c r="P63" s="67">
        <v>0.3</v>
      </c>
      <c r="Q63" s="68" t="s">
        <v>73</v>
      </c>
      <c r="R63" s="38" t="s">
        <v>74</v>
      </c>
      <c r="S63" s="38" t="s">
        <v>75</v>
      </c>
      <c r="T63" s="69">
        <v>50</v>
      </c>
      <c r="U63" s="68"/>
      <c r="V63" s="70">
        <v>347436</v>
      </c>
      <c r="W63" s="70">
        <v>65136</v>
      </c>
      <c r="X63" s="70">
        <v>0</v>
      </c>
      <c r="Y63" s="70">
        <v>86856</v>
      </c>
      <c r="Z63" s="70">
        <v>0</v>
      </c>
      <c r="AA63" s="70">
        <v>1032549</v>
      </c>
      <c r="AB63" s="71">
        <f t="shared" si="7"/>
        <v>945693</v>
      </c>
      <c r="AC63" s="71">
        <f t="shared" si="0"/>
        <v>880557</v>
      </c>
      <c r="AD63" s="72">
        <f t="shared" si="1"/>
        <v>365</v>
      </c>
      <c r="AE63" s="73">
        <f>ROUND(VLOOKUP(Q63,'[1]Average Cost'!$A$3:$V$26,HLOOKUP('[1]Master Sheet'!E63,'[1]Average Cost'!$B$1:$V$2,2,0)),0)</f>
        <v>1206158</v>
      </c>
      <c r="AF63" s="74">
        <f t="shared" si="2"/>
        <v>0.78405399624261496</v>
      </c>
      <c r="AG63" s="68" t="str">
        <f t="shared" si="8"/>
        <v>60%-80%</v>
      </c>
      <c r="AH63" s="75">
        <v>1653959.6702999999</v>
      </c>
      <c r="AI63" s="75">
        <v>1653959.6702999999</v>
      </c>
      <c r="AJ63" s="75">
        <v>1268031</v>
      </c>
      <c r="AK63" s="76">
        <f t="shared" si="3"/>
        <v>0.57177512667432062</v>
      </c>
      <c r="AL63" s="39" t="str">
        <f t="shared" si="9"/>
        <v>50% - 70%</v>
      </c>
      <c r="AM63" s="77" t="str">
        <f t="shared" si="10"/>
        <v>Lower Range</v>
      </c>
      <c r="AN63" s="78" t="s">
        <v>118</v>
      </c>
      <c r="AO63" s="78" t="s">
        <v>208</v>
      </c>
      <c r="AP63" s="78" t="s">
        <v>76</v>
      </c>
      <c r="AQ63" s="49"/>
      <c r="AR63" s="79"/>
      <c r="AS63" s="79"/>
      <c r="AT63" s="80"/>
      <c r="AU63" s="52">
        <f t="shared" si="4"/>
        <v>0</v>
      </c>
    </row>
    <row r="64" spans="1:47" ht="15" customHeight="1">
      <c r="A64" s="53" t="s">
        <v>66</v>
      </c>
      <c r="B64" s="54">
        <v>53</v>
      </c>
      <c r="C64" s="55" t="s">
        <v>67</v>
      </c>
      <c r="D64" s="56" t="s">
        <v>68</v>
      </c>
      <c r="E64" s="55" t="s">
        <v>209</v>
      </c>
      <c r="F64" s="57">
        <v>41774</v>
      </c>
      <c r="G64" s="58">
        <v>31195</v>
      </c>
      <c r="H64" s="59">
        <f t="shared" si="5"/>
        <v>33.863013698630134</v>
      </c>
      <c r="I64" s="60" t="s">
        <v>210</v>
      </c>
      <c r="J64" s="61" t="s">
        <v>71</v>
      </c>
      <c r="K64" s="62" t="s">
        <v>85</v>
      </c>
      <c r="L64" s="63" t="s">
        <v>85</v>
      </c>
      <c r="M64" s="64" t="str">
        <f t="shared" si="6"/>
        <v>2-3-3</v>
      </c>
      <c r="N64" s="65">
        <v>42736</v>
      </c>
      <c r="O64" s="66">
        <v>43191</v>
      </c>
      <c r="P64" s="67">
        <v>0.29999999999999993</v>
      </c>
      <c r="Q64" s="68" t="s">
        <v>73</v>
      </c>
      <c r="R64" s="38" t="s">
        <v>74</v>
      </c>
      <c r="S64" s="38" t="s">
        <v>75</v>
      </c>
      <c r="T64" s="69">
        <v>48</v>
      </c>
      <c r="U64" s="68"/>
      <c r="V64" s="70">
        <v>265044</v>
      </c>
      <c r="W64" s="70">
        <v>0</v>
      </c>
      <c r="X64" s="70">
        <v>0</v>
      </c>
      <c r="Y64" s="70">
        <v>66264</v>
      </c>
      <c r="Z64" s="70">
        <v>0</v>
      </c>
      <c r="AA64" s="70">
        <v>740843</v>
      </c>
      <c r="AB64" s="71">
        <f t="shared" si="7"/>
        <v>674579</v>
      </c>
      <c r="AC64" s="71">
        <f t="shared" si="0"/>
        <v>674579</v>
      </c>
      <c r="AD64" s="72">
        <f t="shared" si="1"/>
        <v>365</v>
      </c>
      <c r="AE64" s="73">
        <f>ROUND(VLOOKUP(Q64,'[1]Average Cost'!$A$3:$V$26,HLOOKUP('[1]Master Sheet'!E64,'[1]Average Cost'!$B$1:$V$2,2,0)),0)</f>
        <v>646385</v>
      </c>
      <c r="AF64" s="74">
        <f t="shared" si="2"/>
        <v>1.0436179676199169</v>
      </c>
      <c r="AG64" s="68" t="str">
        <f t="shared" si="8"/>
        <v>Greater than 100%</v>
      </c>
      <c r="AH64" s="75">
        <v>1040452</v>
      </c>
      <c r="AI64" s="75">
        <v>1031401.0812</v>
      </c>
      <c r="AJ64" s="75">
        <v>1040452</v>
      </c>
      <c r="AK64" s="76">
        <f t="shared" si="3"/>
        <v>0.64835187014874307</v>
      </c>
      <c r="AL64" s="39" t="str">
        <f t="shared" si="9"/>
        <v>50% - 70%</v>
      </c>
      <c r="AM64" s="77" t="str">
        <f t="shared" si="10"/>
        <v>Lower Range</v>
      </c>
      <c r="AN64" s="78" t="s">
        <v>76</v>
      </c>
      <c r="AO64" s="78"/>
      <c r="AP64" s="78" t="s">
        <v>135</v>
      </c>
      <c r="AQ64" s="49"/>
      <c r="AR64" s="79"/>
      <c r="AS64" s="79"/>
      <c r="AT64" s="80"/>
      <c r="AU64" s="52">
        <f t="shared" si="4"/>
        <v>0</v>
      </c>
    </row>
    <row r="65" spans="1:47" ht="15" customHeight="1">
      <c r="A65" s="53" t="s">
        <v>66</v>
      </c>
      <c r="B65" s="54">
        <v>54</v>
      </c>
      <c r="C65" s="55" t="s">
        <v>211</v>
      </c>
      <c r="D65" s="56" t="s">
        <v>95</v>
      </c>
      <c r="E65" s="55" t="s">
        <v>79</v>
      </c>
      <c r="F65" s="57">
        <v>44317</v>
      </c>
      <c r="G65" s="58">
        <v>32600</v>
      </c>
      <c r="H65" s="59">
        <f t="shared" si="5"/>
        <v>30.013698630136986</v>
      </c>
      <c r="I65" s="60" t="s">
        <v>212</v>
      </c>
      <c r="J65" s="61">
        <v>0</v>
      </c>
      <c r="K65" s="62" t="s">
        <v>71</v>
      </c>
      <c r="L65" s="63" t="s">
        <v>85</v>
      </c>
      <c r="M65" s="64" t="str">
        <f t="shared" si="6"/>
        <v>0-2-3</v>
      </c>
      <c r="N65" s="81" t="s">
        <v>121</v>
      </c>
      <c r="O65" s="66">
        <v>43191</v>
      </c>
      <c r="P65" s="67">
        <v>7.1767123287671222E-2</v>
      </c>
      <c r="Q65" s="68" t="s">
        <v>177</v>
      </c>
      <c r="R65" s="68" t="s">
        <v>178</v>
      </c>
      <c r="S65" s="68" t="s">
        <v>179</v>
      </c>
      <c r="T65" s="69">
        <v>47</v>
      </c>
      <c r="U65" s="68"/>
      <c r="V65" s="70">
        <v>194868</v>
      </c>
      <c r="W65" s="70">
        <v>0</v>
      </c>
      <c r="X65" s="70">
        <v>0</v>
      </c>
      <c r="Y65" s="70">
        <v>48720</v>
      </c>
      <c r="Z65" s="70">
        <v>0</v>
      </c>
      <c r="AA65" s="70">
        <v>547846</v>
      </c>
      <c r="AB65" s="71">
        <f t="shared" si="7"/>
        <v>499126</v>
      </c>
      <c r="AC65" s="71">
        <f t="shared" si="0"/>
        <v>499126</v>
      </c>
      <c r="AD65" s="72">
        <f t="shared" si="1"/>
        <v>365</v>
      </c>
      <c r="AE65" s="73">
        <f>ROUND(VLOOKUP(Q65,'[1]Average Cost'!$A$3:$V$26,HLOOKUP('[1]Master Sheet'!E65,'[1]Average Cost'!$B$1:$V$2,2,0)),0)</f>
        <v>434922</v>
      </c>
      <c r="AF65" s="74">
        <f t="shared" si="2"/>
        <v>1.1476218724276996</v>
      </c>
      <c r="AG65" s="68" t="str">
        <f t="shared" si="8"/>
        <v>Greater than 100%</v>
      </c>
      <c r="AH65" s="75">
        <v>630864.05000000005</v>
      </c>
      <c r="AI65" s="75">
        <v>630864.05000000005</v>
      </c>
      <c r="AJ65" s="75">
        <v>836996</v>
      </c>
      <c r="AK65" s="76">
        <f t="shared" si="3"/>
        <v>0.79117838462977874</v>
      </c>
      <c r="AL65" s="39" t="str">
        <f t="shared" si="9"/>
        <v>70% - 90%</v>
      </c>
      <c r="AM65" s="77" t="str">
        <f t="shared" si="10"/>
        <v>Lower Middle Range</v>
      </c>
      <c r="AN65" s="78" t="s">
        <v>76</v>
      </c>
      <c r="AO65" s="78"/>
      <c r="AP65" s="78" t="s">
        <v>76</v>
      </c>
      <c r="AQ65" s="49"/>
      <c r="AR65" s="79"/>
      <c r="AS65" s="79"/>
      <c r="AT65" s="80"/>
      <c r="AU65" s="52">
        <f t="shared" si="4"/>
        <v>0</v>
      </c>
    </row>
    <row r="66" spans="1:47" ht="15" customHeight="1">
      <c r="A66" s="53" t="s">
        <v>66</v>
      </c>
      <c r="B66" s="25">
        <v>55</v>
      </c>
      <c r="C66" s="55" t="s">
        <v>134</v>
      </c>
      <c r="D66" s="56" t="s">
        <v>95</v>
      </c>
      <c r="E66" s="55" t="s">
        <v>79</v>
      </c>
      <c r="F66" s="57">
        <v>43295</v>
      </c>
      <c r="G66" s="58">
        <v>33096</v>
      </c>
      <c r="H66" s="59">
        <f t="shared" si="5"/>
        <v>28.654794520547945</v>
      </c>
      <c r="I66" s="60" t="s">
        <v>213</v>
      </c>
      <c r="J66" s="61" t="s">
        <v>71</v>
      </c>
      <c r="K66" s="62" t="s">
        <v>81</v>
      </c>
      <c r="L66" s="63" t="s">
        <v>85</v>
      </c>
      <c r="M66" s="64" t="str">
        <f t="shared" si="6"/>
        <v>2-4-3</v>
      </c>
      <c r="N66" s="65">
        <v>43191</v>
      </c>
      <c r="O66" s="66">
        <v>43191</v>
      </c>
      <c r="P66" s="67">
        <v>0.155</v>
      </c>
      <c r="Q66" s="68" t="s">
        <v>87</v>
      </c>
      <c r="R66" s="68" t="s">
        <v>88</v>
      </c>
      <c r="S66" s="68" t="s">
        <v>89</v>
      </c>
      <c r="T66" s="69">
        <v>47</v>
      </c>
      <c r="U66" s="68"/>
      <c r="V66" s="70">
        <v>156528</v>
      </c>
      <c r="W66" s="70">
        <v>0</v>
      </c>
      <c r="X66" s="70">
        <v>0</v>
      </c>
      <c r="Y66" s="70">
        <v>39132</v>
      </c>
      <c r="Z66" s="70">
        <v>0</v>
      </c>
      <c r="AA66" s="70">
        <v>442401</v>
      </c>
      <c r="AB66" s="71">
        <f t="shared" si="7"/>
        <v>403269</v>
      </c>
      <c r="AC66" s="71">
        <f t="shared" si="0"/>
        <v>403269</v>
      </c>
      <c r="AD66" s="72">
        <f t="shared" si="1"/>
        <v>365</v>
      </c>
      <c r="AE66" s="73">
        <f>ROUND(VLOOKUP(Q66,'[1]Average Cost'!$A$3:$V$26,HLOOKUP('[1]Master Sheet'!E66,'[1]Average Cost'!$B$1:$V$2,2,0)),0)</f>
        <v>436990</v>
      </c>
      <c r="AF66" s="74">
        <f t="shared" si="2"/>
        <v>0.92283347445021624</v>
      </c>
      <c r="AG66" s="68" t="str">
        <f t="shared" si="8"/>
        <v>80%-100%</v>
      </c>
      <c r="AH66" s="75">
        <v>752202.61250000005</v>
      </c>
      <c r="AI66" s="75">
        <v>752202.61250000005</v>
      </c>
      <c r="AJ66" s="75">
        <v>532918</v>
      </c>
      <c r="AK66" s="76">
        <f t="shared" si="3"/>
        <v>0.53611752112865729</v>
      </c>
      <c r="AL66" s="39" t="str">
        <f t="shared" si="9"/>
        <v>50% - 70%</v>
      </c>
      <c r="AM66" s="77" t="str">
        <f t="shared" si="10"/>
        <v>Lower Range</v>
      </c>
      <c r="AN66" s="78" t="s">
        <v>118</v>
      </c>
      <c r="AO66" s="78" t="s">
        <v>214</v>
      </c>
      <c r="AP66" s="78" t="s">
        <v>135</v>
      </c>
      <c r="AQ66" s="49"/>
      <c r="AR66" s="79"/>
      <c r="AS66" s="79"/>
      <c r="AT66" s="80"/>
      <c r="AU66" s="52">
        <f t="shared" si="4"/>
        <v>0</v>
      </c>
    </row>
    <row r="67" spans="1:47" ht="15" customHeight="1">
      <c r="A67" s="53" t="s">
        <v>66</v>
      </c>
      <c r="B67" s="54">
        <v>56</v>
      </c>
      <c r="C67" s="55" t="s">
        <v>215</v>
      </c>
      <c r="D67" s="56" t="s">
        <v>68</v>
      </c>
      <c r="E67" s="55" t="s">
        <v>79</v>
      </c>
      <c r="F67" s="57">
        <v>40544</v>
      </c>
      <c r="G67" s="58">
        <v>31970</v>
      </c>
      <c r="H67" s="59">
        <f t="shared" si="5"/>
        <v>31.739726027397261</v>
      </c>
      <c r="I67" s="60" t="s">
        <v>213</v>
      </c>
      <c r="J67" s="61" t="s">
        <v>71</v>
      </c>
      <c r="K67" s="62" t="s">
        <v>71</v>
      </c>
      <c r="L67" s="63" t="s">
        <v>85</v>
      </c>
      <c r="M67" s="64" t="str">
        <f t="shared" si="6"/>
        <v>2-2-3</v>
      </c>
      <c r="N67" s="65">
        <v>42826</v>
      </c>
      <c r="O67" s="66">
        <v>43191</v>
      </c>
      <c r="P67" s="67">
        <v>0.10888773800511084</v>
      </c>
      <c r="Q67" s="68" t="s">
        <v>87</v>
      </c>
      <c r="R67" s="68" t="s">
        <v>88</v>
      </c>
      <c r="S67" s="68" t="s">
        <v>89</v>
      </c>
      <c r="T67" s="69">
        <v>48</v>
      </c>
      <c r="U67" s="68"/>
      <c r="V67" s="70">
        <v>160980</v>
      </c>
      <c r="W67" s="70">
        <v>0</v>
      </c>
      <c r="X67" s="70">
        <v>0</v>
      </c>
      <c r="Y67" s="70">
        <v>31656</v>
      </c>
      <c r="Z67" s="70">
        <v>0</v>
      </c>
      <c r="AA67" s="70">
        <v>360206</v>
      </c>
      <c r="AB67" s="71">
        <f t="shared" si="7"/>
        <v>328550</v>
      </c>
      <c r="AC67" s="71">
        <f t="shared" si="0"/>
        <v>328550</v>
      </c>
      <c r="AD67" s="72">
        <f t="shared" si="1"/>
        <v>365</v>
      </c>
      <c r="AE67" s="73">
        <f>ROUND(VLOOKUP(Q67,'[1]Average Cost'!$A$3:$V$26,HLOOKUP('[1]Master Sheet'!E67,'[1]Average Cost'!$B$1:$V$2,2,0)),0)</f>
        <v>494548</v>
      </c>
      <c r="AF67" s="74">
        <f t="shared" si="2"/>
        <v>0.66434400705290486</v>
      </c>
      <c r="AG67" s="68" t="str">
        <f t="shared" si="8"/>
        <v>60%-80%</v>
      </c>
      <c r="AH67" s="75">
        <v>884944.25</v>
      </c>
      <c r="AI67" s="75">
        <v>884944.25</v>
      </c>
      <c r="AJ67" s="75">
        <v>648969</v>
      </c>
      <c r="AK67" s="76">
        <f t="shared" si="3"/>
        <v>0.37126632553406613</v>
      </c>
      <c r="AL67" s="39" t="str">
        <f t="shared" si="9"/>
        <v>25% - 50%</v>
      </c>
      <c r="AM67" s="77" t="str">
        <f t="shared" si="10"/>
        <v>Lower Range</v>
      </c>
      <c r="AN67" s="78" t="s">
        <v>76</v>
      </c>
      <c r="AO67" s="78"/>
      <c r="AP67" s="78" t="s">
        <v>135</v>
      </c>
      <c r="AQ67" s="49"/>
      <c r="AR67" s="79"/>
      <c r="AS67" s="79"/>
      <c r="AT67" s="80"/>
      <c r="AU67" s="52">
        <f t="shared" si="4"/>
        <v>0</v>
      </c>
    </row>
    <row r="68" spans="1:47" ht="15" customHeight="1">
      <c r="A68" s="53" t="s">
        <v>66</v>
      </c>
      <c r="B68" s="54">
        <v>57</v>
      </c>
      <c r="C68" s="55" t="s">
        <v>180</v>
      </c>
      <c r="D68" s="56" t="s">
        <v>216</v>
      </c>
      <c r="E68" s="55" t="s">
        <v>79</v>
      </c>
      <c r="F68" s="57">
        <v>42917</v>
      </c>
      <c r="G68" s="58">
        <v>23012</v>
      </c>
      <c r="H68" s="59">
        <f t="shared" si="5"/>
        <v>56.282191780821918</v>
      </c>
      <c r="I68" s="60" t="s">
        <v>189</v>
      </c>
      <c r="J68" s="61" t="s">
        <v>129</v>
      </c>
      <c r="K68" s="62" t="s">
        <v>71</v>
      </c>
      <c r="L68" s="63" t="s">
        <v>129</v>
      </c>
      <c r="M68" s="64" t="str">
        <f t="shared" si="6"/>
        <v>1-2-1</v>
      </c>
      <c r="N68" s="81" t="s">
        <v>121</v>
      </c>
      <c r="O68" s="66">
        <v>43191</v>
      </c>
      <c r="P68" s="67">
        <v>9.0000000000000052E-2</v>
      </c>
      <c r="Q68" s="68" t="s">
        <v>190</v>
      </c>
      <c r="R68" s="68" t="s">
        <v>108</v>
      </c>
      <c r="S68" s="68" t="s">
        <v>109</v>
      </c>
      <c r="T68" s="69">
        <v>53</v>
      </c>
      <c r="U68" s="68"/>
      <c r="V68" s="70">
        <v>362316</v>
      </c>
      <c r="W68" s="70">
        <v>120228</v>
      </c>
      <c r="X68" s="70">
        <v>0</v>
      </c>
      <c r="Y68" s="70">
        <v>124140</v>
      </c>
      <c r="Z68" s="70">
        <v>0</v>
      </c>
      <c r="AA68" s="70">
        <v>1087898</v>
      </c>
      <c r="AB68" s="71">
        <f t="shared" si="7"/>
        <v>963758</v>
      </c>
      <c r="AC68" s="71">
        <f t="shared" si="0"/>
        <v>843530</v>
      </c>
      <c r="AD68" s="72">
        <f t="shared" si="1"/>
        <v>365</v>
      </c>
      <c r="AE68" s="73">
        <f>ROUND(VLOOKUP(Q68,'[1]Average Cost'!$A$3:$V$26,HLOOKUP('[1]Master Sheet'!E68,'[1]Average Cost'!$B$1:$V$2,2,0)),0)</f>
        <v>1071961</v>
      </c>
      <c r="AF68" s="74">
        <f t="shared" si="2"/>
        <v>0.89906069343940687</v>
      </c>
      <c r="AG68" s="68" t="str">
        <f t="shared" si="8"/>
        <v>80%-100%</v>
      </c>
      <c r="AH68" s="75">
        <v>2166072.9904625001</v>
      </c>
      <c r="AI68" s="75">
        <v>2166072.9904625001</v>
      </c>
      <c r="AJ68" s="75">
        <v>1817047</v>
      </c>
      <c r="AK68" s="76">
        <f t="shared" si="3"/>
        <v>0.4449332982976803</v>
      </c>
      <c r="AL68" s="39" t="str">
        <f t="shared" si="9"/>
        <v>25% - 50%</v>
      </c>
      <c r="AM68" s="77" t="str">
        <f t="shared" si="10"/>
        <v>Lower Range</v>
      </c>
      <c r="AN68" s="78" t="s">
        <v>76</v>
      </c>
      <c r="AO68" s="78"/>
      <c r="AP68" s="78" t="s">
        <v>76</v>
      </c>
      <c r="AQ68" s="49"/>
      <c r="AR68" s="79"/>
      <c r="AS68" s="79"/>
      <c r="AT68" s="80"/>
      <c r="AU68" s="52">
        <f t="shared" si="4"/>
        <v>0</v>
      </c>
    </row>
    <row r="69" spans="1:47" ht="15" customHeight="1">
      <c r="A69" s="53" t="s">
        <v>66</v>
      </c>
      <c r="B69" s="54">
        <v>58</v>
      </c>
      <c r="C69" s="55" t="s">
        <v>152</v>
      </c>
      <c r="D69" s="56" t="s">
        <v>83</v>
      </c>
      <c r="E69" s="55" t="s">
        <v>79</v>
      </c>
      <c r="F69" s="57">
        <v>44366</v>
      </c>
      <c r="G69" s="58">
        <v>34935</v>
      </c>
      <c r="H69" s="59">
        <f t="shared" si="5"/>
        <v>23.616438356164384</v>
      </c>
      <c r="I69" s="60" t="s">
        <v>217</v>
      </c>
      <c r="J69" s="61">
        <v>0</v>
      </c>
      <c r="K69" s="62" t="s">
        <v>81</v>
      </c>
      <c r="L69" s="63" t="s">
        <v>81</v>
      </c>
      <c r="M69" s="64" t="str">
        <f t="shared" si="6"/>
        <v>0-4-4</v>
      </c>
      <c r="N69" s="65">
        <v>43270</v>
      </c>
      <c r="O69" s="66">
        <v>43270</v>
      </c>
      <c r="P69" s="67">
        <v>0.2</v>
      </c>
      <c r="Q69" s="68" t="s">
        <v>218</v>
      </c>
      <c r="R69" s="68" t="s">
        <v>219</v>
      </c>
      <c r="S69" s="68" t="s">
        <v>220</v>
      </c>
      <c r="T69" s="69">
        <v>46</v>
      </c>
      <c r="U69" s="68"/>
      <c r="V69" s="70">
        <v>168000</v>
      </c>
      <c r="W69" s="70">
        <v>0</v>
      </c>
      <c r="X69" s="70">
        <v>0</v>
      </c>
      <c r="Y69" s="70">
        <v>0</v>
      </c>
      <c r="Z69" s="70">
        <v>0</v>
      </c>
      <c r="AA69" s="70">
        <v>431946</v>
      </c>
      <c r="AB69" s="71">
        <f t="shared" si="7"/>
        <v>431946</v>
      </c>
      <c r="AC69" s="71">
        <f t="shared" si="0"/>
        <v>431946</v>
      </c>
      <c r="AD69" s="72">
        <f t="shared" si="1"/>
        <v>365</v>
      </c>
      <c r="AE69" s="73">
        <f>ROUND(VLOOKUP(Q69,'[1]Average Cost'!$A$3:$V$26,HLOOKUP('[1]Master Sheet'!E69,'[1]Average Cost'!$B$1:$V$2,2,0)),0)</f>
        <v>430877</v>
      </c>
      <c r="AF69" s="74">
        <f t="shared" si="2"/>
        <v>1.0024809864532105</v>
      </c>
      <c r="AG69" s="68" t="str">
        <f t="shared" si="8"/>
        <v>Greater than 100%</v>
      </c>
      <c r="AH69" s="75">
        <v>593268</v>
      </c>
      <c r="AI69" s="75">
        <v>589024.36600000004</v>
      </c>
      <c r="AJ69" s="75">
        <v>593268</v>
      </c>
      <c r="AK69" s="76">
        <f t="shared" si="3"/>
        <v>0.72807904690628855</v>
      </c>
      <c r="AL69" s="39" t="str">
        <f t="shared" si="9"/>
        <v>70% - 90%</v>
      </c>
      <c r="AM69" s="77" t="str">
        <f t="shared" si="10"/>
        <v>Lower Middle Range</v>
      </c>
      <c r="AN69" s="78" t="s">
        <v>76</v>
      </c>
      <c r="AO69" s="78"/>
      <c r="AP69" s="78" t="s">
        <v>76</v>
      </c>
      <c r="AQ69" s="49"/>
      <c r="AR69" s="79"/>
      <c r="AS69" s="79"/>
      <c r="AT69" s="80"/>
      <c r="AU69" s="52">
        <f t="shared" si="4"/>
        <v>0</v>
      </c>
    </row>
    <row r="70" spans="1:47" ht="15" customHeight="1">
      <c r="A70" s="53" t="s">
        <v>66</v>
      </c>
      <c r="B70" s="54">
        <v>59</v>
      </c>
      <c r="C70" s="55" t="s">
        <v>136</v>
      </c>
      <c r="D70" s="56" t="s">
        <v>91</v>
      </c>
      <c r="E70" s="55" t="s">
        <v>79</v>
      </c>
      <c r="F70" s="57">
        <v>44366</v>
      </c>
      <c r="G70" s="58">
        <v>33182</v>
      </c>
      <c r="H70" s="59">
        <f t="shared" si="5"/>
        <v>28.419178082191781</v>
      </c>
      <c r="I70" s="60" t="s">
        <v>221</v>
      </c>
      <c r="J70" s="61">
        <v>0</v>
      </c>
      <c r="K70" s="62" t="s">
        <v>85</v>
      </c>
      <c r="L70" s="63" t="s">
        <v>71</v>
      </c>
      <c r="M70" s="64" t="str">
        <f t="shared" si="6"/>
        <v>0-3-2</v>
      </c>
      <c r="N70" s="81" t="s">
        <v>121</v>
      </c>
      <c r="O70" s="66">
        <v>43191</v>
      </c>
      <c r="P70" s="67">
        <v>8.5205479452054797E-2</v>
      </c>
      <c r="Q70" s="68" t="s">
        <v>222</v>
      </c>
      <c r="R70" s="68" t="s">
        <v>219</v>
      </c>
      <c r="S70" s="68" t="s">
        <v>220</v>
      </c>
      <c r="T70" s="69">
        <v>49</v>
      </c>
      <c r="U70" s="68"/>
      <c r="V70" s="70">
        <v>424224</v>
      </c>
      <c r="W70" s="70">
        <v>0</v>
      </c>
      <c r="X70" s="70">
        <v>0</v>
      </c>
      <c r="Y70" s="70">
        <v>106056</v>
      </c>
      <c r="Z70" s="70">
        <v>0</v>
      </c>
      <c r="AA70" s="70">
        <v>1178565</v>
      </c>
      <c r="AB70" s="71">
        <f t="shared" si="7"/>
        <v>1072509</v>
      </c>
      <c r="AC70" s="71">
        <f t="shared" si="0"/>
        <v>1072509</v>
      </c>
      <c r="AD70" s="72">
        <f t="shared" si="1"/>
        <v>365</v>
      </c>
      <c r="AE70" s="73">
        <f>ROUND(VLOOKUP(Q70,'[1]Average Cost'!$A$3:$V$26,HLOOKUP('[1]Master Sheet'!E70,'[1]Average Cost'!$B$1:$V$2,2,0)),0)</f>
        <v>1166612</v>
      </c>
      <c r="AF70" s="74">
        <f t="shared" si="2"/>
        <v>0.91933650605342654</v>
      </c>
      <c r="AG70" s="68" t="str">
        <f t="shared" si="8"/>
        <v>80%-100%</v>
      </c>
      <c r="AH70" s="75">
        <v>1084222.2956999999</v>
      </c>
      <c r="AI70" s="75">
        <v>1084222.2956999999</v>
      </c>
      <c r="AJ70" s="75">
        <v>975240</v>
      </c>
      <c r="AK70" s="76">
        <f t="shared" si="3"/>
        <v>0.98919659211357802</v>
      </c>
      <c r="AL70" s="39" t="str">
        <f t="shared" si="9"/>
        <v>90% - 110%</v>
      </c>
      <c r="AM70" s="77" t="str">
        <f t="shared" si="10"/>
        <v>Close to Market Reference</v>
      </c>
      <c r="AN70" s="78" t="s">
        <v>76</v>
      </c>
      <c r="AO70" s="78"/>
      <c r="AP70" s="78" t="s">
        <v>135</v>
      </c>
      <c r="AQ70" s="49"/>
      <c r="AR70" s="79"/>
      <c r="AS70" s="79"/>
      <c r="AT70" s="80"/>
      <c r="AU70" s="52">
        <f t="shared" si="4"/>
        <v>0</v>
      </c>
    </row>
    <row r="71" spans="1:47" ht="15" customHeight="1">
      <c r="A71" s="53" t="s">
        <v>66</v>
      </c>
      <c r="B71" s="54">
        <v>60</v>
      </c>
      <c r="C71" s="55" t="s">
        <v>82</v>
      </c>
      <c r="D71" s="56" t="s">
        <v>95</v>
      </c>
      <c r="E71" s="55" t="s">
        <v>79</v>
      </c>
      <c r="F71" s="57">
        <v>44625</v>
      </c>
      <c r="G71" s="58">
        <v>32319</v>
      </c>
      <c r="H71" s="59">
        <f t="shared" si="5"/>
        <v>30.783561643835615</v>
      </c>
      <c r="I71" s="60" t="s">
        <v>223</v>
      </c>
      <c r="J71" s="61">
        <v>0</v>
      </c>
      <c r="K71" s="62">
        <v>0</v>
      </c>
      <c r="L71" s="63" t="s">
        <v>85</v>
      </c>
      <c r="M71" s="64" t="str">
        <f t="shared" si="6"/>
        <v>0-0-3</v>
      </c>
      <c r="N71" s="81" t="s">
        <v>72</v>
      </c>
      <c r="O71" s="62" t="s">
        <v>98</v>
      </c>
      <c r="P71" s="67">
        <v>0</v>
      </c>
      <c r="Q71" s="68" t="s">
        <v>224</v>
      </c>
      <c r="R71" s="68" t="s">
        <v>108</v>
      </c>
      <c r="S71" s="68" t="s">
        <v>109</v>
      </c>
      <c r="T71" s="69">
        <v>47</v>
      </c>
      <c r="U71" s="68"/>
      <c r="V71" s="70">
        <v>233328</v>
      </c>
      <c r="W71" s="70">
        <v>0</v>
      </c>
      <c r="X71" s="70">
        <v>0</v>
      </c>
      <c r="Y71" s="70">
        <v>58332</v>
      </c>
      <c r="Z71" s="70">
        <v>0</v>
      </c>
      <c r="AA71" s="70">
        <v>653611</v>
      </c>
      <c r="AB71" s="71">
        <f t="shared" si="7"/>
        <v>595279</v>
      </c>
      <c r="AC71" s="71">
        <f t="shared" si="0"/>
        <v>595279</v>
      </c>
      <c r="AD71" s="72">
        <f t="shared" si="1"/>
        <v>365</v>
      </c>
      <c r="AE71" s="73">
        <f>ROUND(VLOOKUP(Q71,'[1]Average Cost'!$A$3:$V$26,HLOOKUP('[1]Master Sheet'!E71,'[1]Average Cost'!$B$1:$V$2,2,0)),0)</f>
        <v>482694</v>
      </c>
      <c r="AF71" s="74">
        <f t="shared" si="2"/>
        <v>1.2332430069567883</v>
      </c>
      <c r="AG71" s="68" t="str">
        <f t="shared" si="8"/>
        <v>Greater than 100%</v>
      </c>
      <c r="AH71" s="75">
        <v>793029.88287999993</v>
      </c>
      <c r="AI71" s="75">
        <v>793029.88287999993</v>
      </c>
      <c r="AJ71" s="75">
        <v>690259</v>
      </c>
      <c r="AK71" s="76">
        <f t="shared" si="3"/>
        <v>0.75063880044237463</v>
      </c>
      <c r="AL71" s="39" t="str">
        <f t="shared" si="9"/>
        <v>70% - 90%</v>
      </c>
      <c r="AM71" s="77" t="str">
        <f t="shared" si="10"/>
        <v>Lower Middle Range</v>
      </c>
      <c r="AN71" s="78" t="s">
        <v>76</v>
      </c>
      <c r="AO71" s="78"/>
      <c r="AP71" s="78" t="s">
        <v>76</v>
      </c>
      <c r="AQ71" s="49"/>
      <c r="AR71" s="79"/>
      <c r="AS71" s="79"/>
      <c r="AT71" s="80"/>
      <c r="AU71" s="52">
        <f t="shared" si="4"/>
        <v>0</v>
      </c>
    </row>
    <row r="72" spans="1:47" ht="15" customHeight="1">
      <c r="A72" s="53" t="s">
        <v>66</v>
      </c>
      <c r="B72" s="25">
        <v>61</v>
      </c>
      <c r="C72" s="55" t="s">
        <v>116</v>
      </c>
      <c r="D72" s="56" t="s">
        <v>117</v>
      </c>
      <c r="E72" s="55" t="s">
        <v>111</v>
      </c>
      <c r="F72" s="57">
        <v>43652</v>
      </c>
      <c r="G72" s="58">
        <v>29445</v>
      </c>
      <c r="H72" s="59">
        <f t="shared" si="5"/>
        <v>38.657534246575345</v>
      </c>
      <c r="I72" s="60" t="s">
        <v>225</v>
      </c>
      <c r="J72" s="61" t="s">
        <v>71</v>
      </c>
      <c r="K72" s="62" t="s">
        <v>85</v>
      </c>
      <c r="L72" s="63" t="s">
        <v>71</v>
      </c>
      <c r="M72" s="64" t="str">
        <f t="shared" si="6"/>
        <v>2-3-2</v>
      </c>
      <c r="N72" s="81" t="s">
        <v>121</v>
      </c>
      <c r="O72" s="66">
        <v>43191</v>
      </c>
      <c r="P72" s="67">
        <v>7.4999999999999997E-2</v>
      </c>
      <c r="Q72" s="68" t="s">
        <v>113</v>
      </c>
      <c r="R72" s="68" t="s">
        <v>114</v>
      </c>
      <c r="S72" s="68" t="s">
        <v>115</v>
      </c>
      <c r="T72" s="69">
        <v>50</v>
      </c>
      <c r="U72" s="68"/>
      <c r="V72" s="70">
        <v>364572</v>
      </c>
      <c r="W72" s="70">
        <v>0</v>
      </c>
      <c r="X72" s="70">
        <v>90000</v>
      </c>
      <c r="Y72" s="70">
        <v>95940</v>
      </c>
      <c r="Z72" s="70">
        <v>30000</v>
      </c>
      <c r="AA72" s="70">
        <v>1067302</v>
      </c>
      <c r="AB72" s="71">
        <f t="shared" si="7"/>
        <v>971362</v>
      </c>
      <c r="AC72" s="71">
        <f t="shared" si="0"/>
        <v>971362</v>
      </c>
      <c r="AD72" s="72">
        <f t="shared" si="1"/>
        <v>365</v>
      </c>
      <c r="AE72" s="73">
        <f>ROUND(VLOOKUP(Q72,'[1]Average Cost'!$A$3:$V$26,HLOOKUP('[1]Master Sheet'!E72,'[1]Average Cost'!$B$1:$V$2,2,0)),0)</f>
        <v>1001963</v>
      </c>
      <c r="AF72" s="74">
        <f t="shared" si="2"/>
        <v>0.96945895207707267</v>
      </c>
      <c r="AG72" s="68" t="str">
        <f t="shared" si="8"/>
        <v>80%-100%</v>
      </c>
      <c r="AH72" s="75">
        <v>1169974</v>
      </c>
      <c r="AI72" s="75">
        <v>1123452.75</v>
      </c>
      <c r="AJ72" s="75">
        <v>1169974</v>
      </c>
      <c r="AK72" s="76">
        <f t="shared" si="3"/>
        <v>0.83024238145463058</v>
      </c>
      <c r="AL72" s="39" t="str">
        <f t="shared" si="9"/>
        <v>70% - 90%</v>
      </c>
      <c r="AM72" s="77" t="str">
        <f t="shared" si="10"/>
        <v>Lower Middle Range</v>
      </c>
      <c r="AN72" s="78" t="s">
        <v>76</v>
      </c>
      <c r="AO72" s="78"/>
      <c r="AP72" s="78" t="s">
        <v>76</v>
      </c>
      <c r="AQ72" s="49"/>
      <c r="AR72" s="79"/>
      <c r="AS72" s="79"/>
      <c r="AT72" s="80"/>
      <c r="AU72" s="52">
        <f t="shared" si="4"/>
        <v>0</v>
      </c>
    </row>
    <row r="73" spans="1:47" ht="15" customHeight="1">
      <c r="A73" s="53" t="s">
        <v>66</v>
      </c>
      <c r="B73" s="54">
        <v>62</v>
      </c>
      <c r="C73" s="55" t="s">
        <v>136</v>
      </c>
      <c r="D73" s="56" t="s">
        <v>91</v>
      </c>
      <c r="E73" s="55" t="s">
        <v>111</v>
      </c>
      <c r="F73" s="57">
        <v>43680</v>
      </c>
      <c r="G73" s="58">
        <v>29793</v>
      </c>
      <c r="H73" s="59">
        <f t="shared" si="5"/>
        <v>37.704109589041096</v>
      </c>
      <c r="I73" s="60" t="s">
        <v>226</v>
      </c>
      <c r="J73" s="61" t="s">
        <v>71</v>
      </c>
      <c r="K73" s="62" t="s">
        <v>85</v>
      </c>
      <c r="L73" s="63" t="s">
        <v>85</v>
      </c>
      <c r="M73" s="64" t="str">
        <f t="shared" si="6"/>
        <v>2-3-3</v>
      </c>
      <c r="N73" s="81" t="s">
        <v>121</v>
      </c>
      <c r="O73" s="66">
        <v>43191</v>
      </c>
      <c r="P73" s="67">
        <v>0.10999999999999995</v>
      </c>
      <c r="Q73" s="68" t="s">
        <v>122</v>
      </c>
      <c r="R73" s="68" t="s">
        <v>108</v>
      </c>
      <c r="S73" s="68" t="s">
        <v>109</v>
      </c>
      <c r="T73" s="69">
        <v>49</v>
      </c>
      <c r="U73" s="68"/>
      <c r="V73" s="70">
        <v>358476</v>
      </c>
      <c r="W73" s="70">
        <v>0</v>
      </c>
      <c r="X73" s="70">
        <v>45000</v>
      </c>
      <c r="Y73" s="70">
        <v>89616</v>
      </c>
      <c r="Z73" s="70">
        <v>15000</v>
      </c>
      <c r="AA73" s="70">
        <v>997761</v>
      </c>
      <c r="AB73" s="71">
        <f t="shared" si="7"/>
        <v>908145</v>
      </c>
      <c r="AC73" s="71">
        <f t="shared" si="0"/>
        <v>908145</v>
      </c>
      <c r="AD73" s="72">
        <f t="shared" si="1"/>
        <v>365</v>
      </c>
      <c r="AE73" s="73">
        <f>ROUND(VLOOKUP(Q73,'[1]Average Cost'!$A$3:$V$26,HLOOKUP('[1]Master Sheet'!E73,'[1]Average Cost'!$B$1:$V$2,2,0)),0)</f>
        <v>761198</v>
      </c>
      <c r="AF73" s="74">
        <f t="shared" si="2"/>
        <v>1.1930470127351884</v>
      </c>
      <c r="AG73" s="68" t="str">
        <f t="shared" si="8"/>
        <v>Greater than 100%</v>
      </c>
      <c r="AH73" s="75">
        <v>1178747.296505</v>
      </c>
      <c r="AI73" s="75">
        <v>1178747.296505</v>
      </c>
      <c r="AJ73" s="75">
        <v>1072825</v>
      </c>
      <c r="AK73" s="76">
        <f t="shared" si="3"/>
        <v>0.77043230783447902</v>
      </c>
      <c r="AL73" s="39" t="str">
        <f t="shared" si="9"/>
        <v>70% - 90%</v>
      </c>
      <c r="AM73" s="77" t="str">
        <f t="shared" si="10"/>
        <v>Lower Middle Range</v>
      </c>
      <c r="AN73" s="78" t="s">
        <v>76</v>
      </c>
      <c r="AO73" s="78"/>
      <c r="AP73" s="78" t="s">
        <v>76</v>
      </c>
      <c r="AQ73" s="49"/>
      <c r="AR73" s="79"/>
      <c r="AS73" s="79"/>
      <c r="AT73" s="80"/>
      <c r="AU73" s="52">
        <f t="shared" si="4"/>
        <v>0</v>
      </c>
    </row>
    <row r="74" spans="1:47" ht="15" customHeight="1">
      <c r="A74" s="53" t="s">
        <v>66</v>
      </c>
      <c r="B74" s="54">
        <v>63</v>
      </c>
      <c r="C74" s="55" t="s">
        <v>136</v>
      </c>
      <c r="D74" s="56" t="s">
        <v>91</v>
      </c>
      <c r="E74" s="55" t="s">
        <v>111</v>
      </c>
      <c r="F74" s="57">
        <v>41745</v>
      </c>
      <c r="G74" s="58">
        <v>24945</v>
      </c>
      <c r="H74" s="59">
        <f t="shared" si="5"/>
        <v>50.986301369863014</v>
      </c>
      <c r="I74" s="60" t="s">
        <v>146</v>
      </c>
      <c r="J74" s="61" t="s">
        <v>85</v>
      </c>
      <c r="K74" s="62" t="s">
        <v>85</v>
      </c>
      <c r="L74" s="63" t="s">
        <v>85</v>
      </c>
      <c r="M74" s="64" t="str">
        <f t="shared" si="6"/>
        <v>3-3-3</v>
      </c>
      <c r="N74" s="65">
        <v>42826</v>
      </c>
      <c r="O74" s="66">
        <v>43191</v>
      </c>
      <c r="P74" s="67">
        <v>0.11749999999999995</v>
      </c>
      <c r="Q74" s="68" t="s">
        <v>122</v>
      </c>
      <c r="R74" s="68" t="s">
        <v>108</v>
      </c>
      <c r="S74" s="68" t="s">
        <v>109</v>
      </c>
      <c r="T74" s="69">
        <v>49</v>
      </c>
      <c r="U74" s="68"/>
      <c r="V74" s="70">
        <v>218640</v>
      </c>
      <c r="W74" s="70">
        <v>0</v>
      </c>
      <c r="X74" s="70">
        <v>45000</v>
      </c>
      <c r="Y74" s="70">
        <v>54660</v>
      </c>
      <c r="Z74" s="70">
        <v>15000</v>
      </c>
      <c r="AA74" s="70">
        <v>613223</v>
      </c>
      <c r="AB74" s="71">
        <f t="shared" si="7"/>
        <v>558563</v>
      </c>
      <c r="AC74" s="71">
        <f t="shared" si="0"/>
        <v>558563</v>
      </c>
      <c r="AD74" s="72">
        <f t="shared" si="1"/>
        <v>365</v>
      </c>
      <c r="AE74" s="73">
        <f>ROUND(VLOOKUP(Q74,'[1]Average Cost'!$A$3:$V$26,HLOOKUP('[1]Master Sheet'!E74,'[1]Average Cost'!$B$1:$V$2,2,0)),0)</f>
        <v>761198</v>
      </c>
      <c r="AF74" s="74">
        <f t="shared" si="2"/>
        <v>0.73379462373784476</v>
      </c>
      <c r="AG74" s="68" t="str">
        <f t="shared" si="8"/>
        <v>60%-80%</v>
      </c>
      <c r="AH74" s="75">
        <v>1178747.296505</v>
      </c>
      <c r="AI74" s="75">
        <v>1178747.296505</v>
      </c>
      <c r="AJ74" s="75">
        <v>1072825</v>
      </c>
      <c r="AK74" s="76">
        <f t="shared" si="3"/>
        <v>0.47386153220130056</v>
      </c>
      <c r="AL74" s="39" t="str">
        <f t="shared" si="9"/>
        <v>25% - 50%</v>
      </c>
      <c r="AM74" s="77" t="str">
        <f t="shared" si="10"/>
        <v>Lower Range</v>
      </c>
      <c r="AN74" s="78" t="s">
        <v>76</v>
      </c>
      <c r="AO74" s="78"/>
      <c r="AP74" s="78" t="s">
        <v>76</v>
      </c>
      <c r="AQ74" s="49"/>
      <c r="AR74" s="79"/>
      <c r="AS74" s="79"/>
      <c r="AT74" s="80"/>
      <c r="AU74" s="52">
        <f t="shared" si="4"/>
        <v>0</v>
      </c>
    </row>
    <row r="75" spans="1:47" ht="15" customHeight="1">
      <c r="A75" s="53" t="s">
        <v>66</v>
      </c>
      <c r="B75" s="54">
        <v>64</v>
      </c>
      <c r="C75" s="55" t="s">
        <v>136</v>
      </c>
      <c r="D75" s="56" t="s">
        <v>91</v>
      </c>
      <c r="E75" s="55" t="s">
        <v>111</v>
      </c>
      <c r="F75" s="57">
        <v>40462</v>
      </c>
      <c r="G75" s="58">
        <v>30067</v>
      </c>
      <c r="H75" s="59">
        <f t="shared" si="5"/>
        <v>36.953424657534249</v>
      </c>
      <c r="I75" s="60" t="s">
        <v>227</v>
      </c>
      <c r="J75" s="61" t="s">
        <v>81</v>
      </c>
      <c r="K75" s="62" t="s">
        <v>85</v>
      </c>
      <c r="L75" s="63" t="s">
        <v>85</v>
      </c>
      <c r="M75" s="64" t="str">
        <f t="shared" si="6"/>
        <v>4-3-3</v>
      </c>
      <c r="N75" s="65">
        <v>42736</v>
      </c>
      <c r="O75" s="66">
        <v>43191</v>
      </c>
      <c r="P75" s="67">
        <v>9.7499999999999976E-2</v>
      </c>
      <c r="Q75" s="68" t="s">
        <v>151</v>
      </c>
      <c r="R75" s="68" t="s">
        <v>126</v>
      </c>
      <c r="S75" s="68" t="s">
        <v>127</v>
      </c>
      <c r="T75" s="69">
        <v>49</v>
      </c>
      <c r="U75" s="68"/>
      <c r="V75" s="70">
        <v>227556</v>
      </c>
      <c r="W75" s="70">
        <v>0</v>
      </c>
      <c r="X75" s="70">
        <v>45000</v>
      </c>
      <c r="Y75" s="70">
        <v>56892</v>
      </c>
      <c r="Z75" s="70">
        <v>15000</v>
      </c>
      <c r="AA75" s="70">
        <v>637725</v>
      </c>
      <c r="AB75" s="71">
        <f t="shared" si="7"/>
        <v>580833</v>
      </c>
      <c r="AC75" s="71">
        <f t="shared" si="0"/>
        <v>580833</v>
      </c>
      <c r="AD75" s="72">
        <f t="shared" si="1"/>
        <v>365</v>
      </c>
      <c r="AE75" s="73">
        <f>ROUND(VLOOKUP(Q75,'[1]Average Cost'!$A$3:$V$26,HLOOKUP('[1]Master Sheet'!E75,'[1]Average Cost'!$B$1:$V$2,2,0)),0)</f>
        <v>751974</v>
      </c>
      <c r="AF75" s="74">
        <f t="shared" si="2"/>
        <v>0.77241101421059766</v>
      </c>
      <c r="AG75" s="68" t="str">
        <f t="shared" si="8"/>
        <v>60%-80%</v>
      </c>
      <c r="AH75" s="75">
        <v>1041277</v>
      </c>
      <c r="AI75" s="75">
        <v>1009027.2368437501</v>
      </c>
      <c r="AJ75" s="75">
        <v>1041277</v>
      </c>
      <c r="AK75" s="76">
        <f t="shared" si="3"/>
        <v>0.55780834494567733</v>
      </c>
      <c r="AL75" s="39" t="str">
        <f t="shared" si="9"/>
        <v>50% - 70%</v>
      </c>
      <c r="AM75" s="77" t="str">
        <f t="shared" si="10"/>
        <v>Lower Range</v>
      </c>
      <c r="AN75" s="78" t="s">
        <v>76</v>
      </c>
      <c r="AO75" s="78"/>
      <c r="AP75" s="78" t="s">
        <v>76</v>
      </c>
      <c r="AQ75" s="49"/>
      <c r="AR75" s="79"/>
      <c r="AS75" s="79"/>
      <c r="AT75" s="80"/>
      <c r="AU75" s="52">
        <f t="shared" si="4"/>
        <v>0</v>
      </c>
    </row>
    <row r="76" spans="1:47" ht="15" customHeight="1">
      <c r="A76" s="53" t="s">
        <v>66</v>
      </c>
      <c r="B76" s="54">
        <v>65</v>
      </c>
      <c r="C76" s="55" t="s">
        <v>228</v>
      </c>
      <c r="D76" s="56" t="s">
        <v>173</v>
      </c>
      <c r="E76" s="55" t="s">
        <v>149</v>
      </c>
      <c r="F76" s="57">
        <v>40257</v>
      </c>
      <c r="G76" s="58">
        <v>26360</v>
      </c>
      <c r="H76" s="59">
        <f t="shared" si="5"/>
        <v>47.109589041095887</v>
      </c>
      <c r="I76" s="60" t="s">
        <v>229</v>
      </c>
      <c r="J76" s="61" t="s">
        <v>85</v>
      </c>
      <c r="K76" s="62" t="s">
        <v>71</v>
      </c>
      <c r="L76" s="63" t="s">
        <v>71</v>
      </c>
      <c r="M76" s="64" t="str">
        <f t="shared" si="6"/>
        <v>3-2-2</v>
      </c>
      <c r="N76" s="65" t="s">
        <v>86</v>
      </c>
      <c r="O76" s="66">
        <v>43191</v>
      </c>
      <c r="P76" s="67">
        <v>5.7500000000000002E-2</v>
      </c>
      <c r="Q76" s="68" t="s">
        <v>151</v>
      </c>
      <c r="R76" s="68" t="s">
        <v>126</v>
      </c>
      <c r="S76" s="68" t="s">
        <v>127</v>
      </c>
      <c r="T76" s="69">
        <v>44</v>
      </c>
      <c r="U76" s="68"/>
      <c r="V76" s="70">
        <v>190200</v>
      </c>
      <c r="W76" s="70">
        <v>0</v>
      </c>
      <c r="X76" s="70">
        <v>0</v>
      </c>
      <c r="Y76" s="70">
        <v>0</v>
      </c>
      <c r="Z76" s="70">
        <v>0</v>
      </c>
      <c r="AA76" s="70">
        <v>487458</v>
      </c>
      <c r="AB76" s="71">
        <f t="shared" si="7"/>
        <v>487458</v>
      </c>
      <c r="AC76" s="71">
        <f t="shared" ref="AC76:AC139" si="11">AB76-W76</f>
        <v>487458</v>
      </c>
      <c r="AD76" s="72">
        <f t="shared" ref="AD76:AD139" si="12">IF(($AE$10-F76)+1&gt;365,365,($AE$10-F76)+1)</f>
        <v>365</v>
      </c>
      <c r="AE76" s="73">
        <f>ROUND(VLOOKUP(Q76,'[1]Average Cost'!$A$3:$V$26,HLOOKUP('[1]Master Sheet'!E76,'[1]Average Cost'!$B$1:$V$2,2,0)),0)</f>
        <v>349645</v>
      </c>
      <c r="AF76" s="74">
        <f t="shared" ref="AF76:AF139" si="13">AB76/AE76</f>
        <v>1.3941512105135208</v>
      </c>
      <c r="AG76" s="68" t="str">
        <f t="shared" si="8"/>
        <v>Greater than 100%</v>
      </c>
      <c r="AH76" s="75">
        <v>318594.28995000001</v>
      </c>
      <c r="AI76" s="75">
        <v>318594.28995000001</v>
      </c>
      <c r="AJ76" s="75">
        <v>309807</v>
      </c>
      <c r="AK76" s="76">
        <f t="shared" ref="AK76:AK139" si="14">AB76/AH76</f>
        <v>1.530027421635527</v>
      </c>
      <c r="AL76" s="39" t="str">
        <f t="shared" si="9"/>
        <v>&gt;130%</v>
      </c>
      <c r="AM76" s="77" t="str">
        <f t="shared" si="10"/>
        <v>Upper Range</v>
      </c>
      <c r="AN76" s="78" t="s">
        <v>76</v>
      </c>
      <c r="AO76" s="78"/>
      <c r="AP76" s="78" t="s">
        <v>76</v>
      </c>
      <c r="AQ76" s="49"/>
      <c r="AR76" s="79"/>
      <c r="AS76" s="79"/>
      <c r="AT76" s="80"/>
      <c r="AU76" s="52">
        <f t="shared" ref="AU76:AU139" si="15">AT76/AH76</f>
        <v>0</v>
      </c>
    </row>
    <row r="77" spans="1:47" ht="15" customHeight="1">
      <c r="A77" s="53" t="s">
        <v>66</v>
      </c>
      <c r="B77" s="54">
        <v>66</v>
      </c>
      <c r="C77" s="55" t="s">
        <v>110</v>
      </c>
      <c r="D77" s="56" t="s">
        <v>95</v>
      </c>
      <c r="E77" s="55" t="s">
        <v>149</v>
      </c>
      <c r="F77" s="57">
        <v>42770</v>
      </c>
      <c r="G77" s="58">
        <v>31517</v>
      </c>
      <c r="H77" s="59">
        <f t="shared" ref="H77:H140" si="16">($I$10-G77)/365</f>
        <v>32.980821917808221</v>
      </c>
      <c r="I77" s="60" t="s">
        <v>100</v>
      </c>
      <c r="J77" s="61" t="s">
        <v>71</v>
      </c>
      <c r="K77" s="62" t="s">
        <v>85</v>
      </c>
      <c r="L77" s="63" t="s">
        <v>85</v>
      </c>
      <c r="M77" s="64" t="str">
        <f t="shared" ref="M77:M140" si="17">LEFT(J77,1)&amp;"-"&amp;LEFT(K77,1)&amp;"-"&amp;LEFT(L77,1)</f>
        <v>2-3-3</v>
      </c>
      <c r="N77" s="65">
        <v>42736</v>
      </c>
      <c r="O77" s="66">
        <v>43191</v>
      </c>
      <c r="P77" s="67">
        <v>0.11930707265640669</v>
      </c>
      <c r="Q77" s="68" t="s">
        <v>101</v>
      </c>
      <c r="R77" s="68" t="s">
        <v>141</v>
      </c>
      <c r="S77" s="68" t="s">
        <v>142</v>
      </c>
      <c r="T77" s="69">
        <v>47</v>
      </c>
      <c r="U77" s="68"/>
      <c r="V77" s="70">
        <v>150168</v>
      </c>
      <c r="W77" s="70">
        <v>0</v>
      </c>
      <c r="X77" s="70">
        <v>0</v>
      </c>
      <c r="Y77" s="70">
        <v>37536</v>
      </c>
      <c r="Z77" s="70">
        <v>0</v>
      </c>
      <c r="AA77" s="70">
        <v>424904</v>
      </c>
      <c r="AB77" s="71">
        <f t="shared" ref="AB77:AB140" si="18">AA77-Y77</f>
        <v>387368</v>
      </c>
      <c r="AC77" s="71">
        <f t="shared" si="11"/>
        <v>387368</v>
      </c>
      <c r="AD77" s="72">
        <f t="shared" si="12"/>
        <v>365</v>
      </c>
      <c r="AE77" s="73">
        <f>ROUND(VLOOKUP(Q77,'[1]Average Cost'!$A$3:$V$26,HLOOKUP('[1]Master Sheet'!E77,'[1]Average Cost'!$B$1:$V$2,2,0)),0)</f>
        <v>523446</v>
      </c>
      <c r="AF77" s="74">
        <f t="shared" si="13"/>
        <v>0.74003431108462003</v>
      </c>
      <c r="AG77" s="68" t="str">
        <f t="shared" ref="AG77:AG140" si="19">IF(AF77&lt;60%,"Less than 60%",IF(AF77&lt;80%,"60%-80%",IF(AF77&lt;100%,"80%-100%","Greater than 100%")))</f>
        <v>60%-80%</v>
      </c>
      <c r="AH77" s="75">
        <v>857179.09441124997</v>
      </c>
      <c r="AI77" s="75">
        <v>857179.09441124997</v>
      </c>
      <c r="AJ77" s="75">
        <v>703765</v>
      </c>
      <c r="AK77" s="76">
        <f t="shared" si="14"/>
        <v>0.45191022800907454</v>
      </c>
      <c r="AL77" s="39" t="str">
        <f t="shared" ref="AL77:AL140" si="20">IF(AK77&lt;50%,"25% - 50%",IF(AK77&lt;70%,"50% - 70%",IF(AK77&lt;90%,"70% - 90%",IF(AK77&lt;110%,"90% - 110%",IF(AK77&lt;130%,"110% - 130%","&gt;130%")))))</f>
        <v>25% - 50%</v>
      </c>
      <c r="AM77" s="77" t="str">
        <f t="shared" ref="AM77:AM140" si="21">IF(AK77&lt;70%,"Lower Range",IF(AK77&lt;85%,"Lower Middle Range",IF(AK77&lt;100%,"Close to Market Reference",IF(AK77&lt;115%,"Upper Middle Range","Upper Range"))))</f>
        <v>Lower Range</v>
      </c>
      <c r="AN77" s="78" t="s">
        <v>118</v>
      </c>
      <c r="AO77" s="78" t="s">
        <v>230</v>
      </c>
      <c r="AP77" s="78" t="s">
        <v>76</v>
      </c>
      <c r="AQ77" s="49"/>
      <c r="AR77" s="79"/>
      <c r="AS77" s="79"/>
      <c r="AT77" s="80"/>
      <c r="AU77" s="52">
        <f t="shared" si="15"/>
        <v>0</v>
      </c>
    </row>
    <row r="78" spans="1:47" ht="15" customHeight="1">
      <c r="A78" s="53" t="s">
        <v>66</v>
      </c>
      <c r="B78" s="25">
        <v>67</v>
      </c>
      <c r="C78" s="55" t="s">
        <v>82</v>
      </c>
      <c r="D78" s="56" t="s">
        <v>95</v>
      </c>
      <c r="E78" s="55" t="s">
        <v>231</v>
      </c>
      <c r="F78" s="57">
        <v>44338</v>
      </c>
      <c r="G78" s="58">
        <v>34025</v>
      </c>
      <c r="H78" s="59">
        <f t="shared" si="16"/>
        <v>26.109589041095891</v>
      </c>
      <c r="I78" s="60" t="s">
        <v>232</v>
      </c>
      <c r="J78" s="61">
        <v>0</v>
      </c>
      <c r="K78" s="62" t="s">
        <v>71</v>
      </c>
      <c r="L78" s="63" t="s">
        <v>71</v>
      </c>
      <c r="M78" s="64" t="str">
        <f t="shared" si="17"/>
        <v>0-2-2</v>
      </c>
      <c r="N78" s="65">
        <v>43242</v>
      </c>
      <c r="O78" s="66">
        <v>43242</v>
      </c>
      <c r="P78" s="67">
        <v>0.15</v>
      </c>
      <c r="Q78" s="68" t="s">
        <v>73</v>
      </c>
      <c r="R78" s="38" t="s">
        <v>74</v>
      </c>
      <c r="S78" s="38" t="s">
        <v>75</v>
      </c>
      <c r="T78" s="69">
        <v>47</v>
      </c>
      <c r="U78" s="68"/>
      <c r="V78" s="70">
        <v>167268</v>
      </c>
      <c r="W78" s="70">
        <v>0</v>
      </c>
      <c r="X78" s="70">
        <v>0</v>
      </c>
      <c r="Y78" s="70">
        <v>41820</v>
      </c>
      <c r="Z78" s="70">
        <v>0</v>
      </c>
      <c r="AA78" s="70">
        <v>471951</v>
      </c>
      <c r="AB78" s="71">
        <f t="shared" si="18"/>
        <v>430131</v>
      </c>
      <c r="AC78" s="71">
        <f t="shared" si="11"/>
        <v>430131</v>
      </c>
      <c r="AD78" s="72">
        <f t="shared" si="12"/>
        <v>365</v>
      </c>
      <c r="AE78" s="73">
        <f>ROUND(VLOOKUP(Q78,'[1]Average Cost'!$A$3:$V$26,HLOOKUP('[1]Master Sheet'!E78,'[1]Average Cost'!$B$1:$V$2,2,0)),0)</f>
        <v>480436</v>
      </c>
      <c r="AF78" s="74">
        <f t="shared" si="13"/>
        <v>0.89529302550183587</v>
      </c>
      <c r="AG78" s="68" t="str">
        <f t="shared" si="19"/>
        <v>80%-100%</v>
      </c>
      <c r="AH78" s="75">
        <v>876690.91902000003</v>
      </c>
      <c r="AI78" s="75">
        <v>876690.91902000003</v>
      </c>
      <c r="AJ78" s="75">
        <v>756391</v>
      </c>
      <c r="AK78" s="76">
        <f t="shared" si="14"/>
        <v>0.49063015330513238</v>
      </c>
      <c r="AL78" s="39" t="str">
        <f t="shared" si="20"/>
        <v>25% - 50%</v>
      </c>
      <c r="AM78" s="77" t="str">
        <f t="shared" si="21"/>
        <v>Lower Range</v>
      </c>
      <c r="AN78" s="78" t="s">
        <v>76</v>
      </c>
      <c r="AO78" s="78"/>
      <c r="AP78" s="78" t="s">
        <v>76</v>
      </c>
      <c r="AQ78" s="49"/>
      <c r="AR78" s="79"/>
      <c r="AS78" s="79"/>
      <c r="AT78" s="80"/>
      <c r="AU78" s="52">
        <f t="shared" si="15"/>
        <v>0</v>
      </c>
    </row>
    <row r="79" spans="1:47" ht="15" customHeight="1">
      <c r="A79" s="53" t="s">
        <v>66</v>
      </c>
      <c r="B79" s="54">
        <v>68</v>
      </c>
      <c r="C79" s="55" t="s">
        <v>67</v>
      </c>
      <c r="D79" s="56" t="s">
        <v>68</v>
      </c>
      <c r="E79" s="55" t="s">
        <v>233</v>
      </c>
      <c r="F79" s="57">
        <v>44758</v>
      </c>
      <c r="G79" s="58">
        <v>30612</v>
      </c>
      <c r="H79" s="59">
        <f t="shared" si="16"/>
        <v>35.460273972602742</v>
      </c>
      <c r="I79" s="60" t="s">
        <v>234</v>
      </c>
      <c r="J79" s="61">
        <v>0</v>
      </c>
      <c r="K79" s="62">
        <v>0</v>
      </c>
      <c r="L79" s="63" t="s">
        <v>71</v>
      </c>
      <c r="M79" s="64" t="str">
        <f t="shared" si="17"/>
        <v>0-0-2</v>
      </c>
      <c r="N79" s="81" t="s">
        <v>72</v>
      </c>
      <c r="O79" s="62" t="s">
        <v>72</v>
      </c>
      <c r="P79" s="67">
        <v>0</v>
      </c>
      <c r="Q79" s="68" t="s">
        <v>73</v>
      </c>
      <c r="R79" s="38" t="s">
        <v>74</v>
      </c>
      <c r="S79" s="38" t="s">
        <v>75</v>
      </c>
      <c r="T79" s="69">
        <v>48</v>
      </c>
      <c r="U79" s="68"/>
      <c r="V79" s="70">
        <v>196980</v>
      </c>
      <c r="W79" s="70">
        <v>0</v>
      </c>
      <c r="X79" s="70">
        <v>0</v>
      </c>
      <c r="Y79" s="70">
        <v>49248</v>
      </c>
      <c r="Z79" s="70">
        <v>0</v>
      </c>
      <c r="AA79" s="70">
        <v>553650</v>
      </c>
      <c r="AB79" s="71">
        <f t="shared" si="18"/>
        <v>504402</v>
      </c>
      <c r="AC79" s="71">
        <f t="shared" si="11"/>
        <v>504402</v>
      </c>
      <c r="AD79" s="72">
        <f t="shared" si="12"/>
        <v>259</v>
      </c>
      <c r="AE79" s="73">
        <f>ROUND(VLOOKUP(Q79,'[1]Average Cost'!$A$3:$V$26,HLOOKUP('[1]Master Sheet'!E79,'[1]Average Cost'!$B$1:$V$2,2,0)),0)</f>
        <v>646385</v>
      </c>
      <c r="AF79" s="74">
        <f t="shared" si="13"/>
        <v>0.78034298444425532</v>
      </c>
      <c r="AG79" s="68" t="str">
        <f t="shared" si="19"/>
        <v>60%-80%</v>
      </c>
      <c r="AH79" s="75">
        <v>1040452</v>
      </c>
      <c r="AI79" s="75">
        <v>1031401.0812</v>
      </c>
      <c r="AJ79" s="75">
        <v>1040452</v>
      </c>
      <c r="AK79" s="76">
        <f t="shared" si="14"/>
        <v>0.48479122535205854</v>
      </c>
      <c r="AL79" s="39" t="str">
        <f t="shared" si="20"/>
        <v>25% - 50%</v>
      </c>
      <c r="AM79" s="77" t="str">
        <f t="shared" si="21"/>
        <v>Lower Range</v>
      </c>
      <c r="AN79" s="78" t="s">
        <v>76</v>
      </c>
      <c r="AO79" s="78"/>
      <c r="AP79" s="78" t="s">
        <v>76</v>
      </c>
      <c r="AQ79" s="49"/>
      <c r="AR79" s="79"/>
      <c r="AS79" s="79"/>
      <c r="AT79" s="80"/>
      <c r="AU79" s="52">
        <f t="shared" si="15"/>
        <v>0</v>
      </c>
    </row>
    <row r="80" spans="1:47" ht="15" customHeight="1">
      <c r="A80" s="53" t="s">
        <v>66</v>
      </c>
      <c r="B80" s="54">
        <v>69</v>
      </c>
      <c r="C80" s="55" t="s">
        <v>67</v>
      </c>
      <c r="D80" s="56" t="s">
        <v>68</v>
      </c>
      <c r="E80" s="55" t="s">
        <v>235</v>
      </c>
      <c r="F80" s="57">
        <v>44779</v>
      </c>
      <c r="G80" s="58">
        <v>27842</v>
      </c>
      <c r="H80" s="59">
        <f t="shared" si="16"/>
        <v>43.049315068493151</v>
      </c>
      <c r="I80" s="60" t="s">
        <v>80</v>
      </c>
      <c r="J80" s="61">
        <v>0</v>
      </c>
      <c r="K80" s="62">
        <v>0</v>
      </c>
      <c r="L80" s="63" t="s">
        <v>85</v>
      </c>
      <c r="M80" s="64" t="str">
        <f t="shared" si="17"/>
        <v>0-0-3</v>
      </c>
      <c r="N80" s="81" t="s">
        <v>72</v>
      </c>
      <c r="O80" s="62" t="s">
        <v>72</v>
      </c>
      <c r="P80" s="67">
        <v>0</v>
      </c>
      <c r="Q80" s="68" t="s">
        <v>73</v>
      </c>
      <c r="R80" s="38" t="s">
        <v>74</v>
      </c>
      <c r="S80" s="38" t="s">
        <v>75</v>
      </c>
      <c r="T80" s="69">
        <v>48</v>
      </c>
      <c r="U80" s="68"/>
      <c r="V80" s="70">
        <v>236364</v>
      </c>
      <c r="W80" s="70">
        <v>0</v>
      </c>
      <c r="X80" s="70">
        <v>0</v>
      </c>
      <c r="Y80" s="70">
        <v>59088</v>
      </c>
      <c r="Z80" s="70">
        <v>0</v>
      </c>
      <c r="AA80" s="70">
        <v>661946</v>
      </c>
      <c r="AB80" s="71">
        <f t="shared" si="18"/>
        <v>602858</v>
      </c>
      <c r="AC80" s="71">
        <f t="shared" si="11"/>
        <v>602858</v>
      </c>
      <c r="AD80" s="72">
        <f t="shared" si="12"/>
        <v>238</v>
      </c>
      <c r="AE80" s="73">
        <f>ROUND(VLOOKUP(Q80,'[1]Average Cost'!$A$3:$V$26,HLOOKUP('[1]Master Sheet'!E80,'[1]Average Cost'!$B$1:$V$2,2,0)),0)</f>
        <v>646385</v>
      </c>
      <c r="AF80" s="74">
        <f t="shared" si="13"/>
        <v>0.93266087548442489</v>
      </c>
      <c r="AG80" s="68" t="str">
        <f t="shared" si="19"/>
        <v>80%-100%</v>
      </c>
      <c r="AH80" s="75">
        <v>1040452</v>
      </c>
      <c r="AI80" s="75">
        <v>1031401.0812</v>
      </c>
      <c r="AJ80" s="75">
        <v>1040452</v>
      </c>
      <c r="AK80" s="76">
        <f t="shared" si="14"/>
        <v>0.5794193292915002</v>
      </c>
      <c r="AL80" s="39" t="str">
        <f t="shared" si="20"/>
        <v>50% - 70%</v>
      </c>
      <c r="AM80" s="77" t="str">
        <f t="shared" si="21"/>
        <v>Lower Range</v>
      </c>
      <c r="AN80" s="78" t="s">
        <v>76</v>
      </c>
      <c r="AO80" s="78"/>
      <c r="AP80" s="78" t="s">
        <v>76</v>
      </c>
      <c r="AQ80" s="49"/>
      <c r="AR80" s="79"/>
      <c r="AS80" s="79"/>
      <c r="AT80" s="80"/>
      <c r="AU80" s="52">
        <f t="shared" si="15"/>
        <v>0</v>
      </c>
    </row>
    <row r="81" spans="1:47" ht="15" customHeight="1">
      <c r="A81" s="53" t="s">
        <v>66</v>
      </c>
      <c r="B81" s="54">
        <v>70</v>
      </c>
      <c r="C81" s="55" t="s">
        <v>82</v>
      </c>
      <c r="D81" s="56" t="s">
        <v>83</v>
      </c>
      <c r="E81" s="55" t="s">
        <v>105</v>
      </c>
      <c r="F81" s="57">
        <v>41365</v>
      </c>
      <c r="G81" s="58">
        <v>28279</v>
      </c>
      <c r="H81" s="59">
        <f t="shared" si="16"/>
        <v>41.852054794520548</v>
      </c>
      <c r="I81" s="60" t="s">
        <v>236</v>
      </c>
      <c r="J81" s="61" t="s">
        <v>85</v>
      </c>
      <c r="K81" s="62" t="s">
        <v>71</v>
      </c>
      <c r="L81" s="63" t="s">
        <v>81</v>
      </c>
      <c r="M81" s="64" t="str">
        <f t="shared" si="17"/>
        <v>3-2-4</v>
      </c>
      <c r="N81" s="65" t="s">
        <v>86</v>
      </c>
      <c r="O81" s="66">
        <v>43191</v>
      </c>
      <c r="P81" s="67">
        <v>6.7499999999999991E-2</v>
      </c>
      <c r="Q81" s="68" t="s">
        <v>87</v>
      </c>
      <c r="R81" s="68" t="s">
        <v>88</v>
      </c>
      <c r="S81" s="68" t="s">
        <v>89</v>
      </c>
      <c r="T81" s="69">
        <v>46</v>
      </c>
      <c r="U81" s="68"/>
      <c r="V81" s="70">
        <v>112572</v>
      </c>
      <c r="W81" s="70">
        <v>0</v>
      </c>
      <c r="X81" s="70">
        <v>0</v>
      </c>
      <c r="Y81" s="70">
        <v>0</v>
      </c>
      <c r="Z81" s="70">
        <v>0</v>
      </c>
      <c r="AA81" s="70">
        <v>282509.74</v>
      </c>
      <c r="AB81" s="71">
        <f t="shared" si="18"/>
        <v>282509.74</v>
      </c>
      <c r="AC81" s="71">
        <f t="shared" si="11"/>
        <v>282509.74</v>
      </c>
      <c r="AD81" s="72">
        <f t="shared" si="12"/>
        <v>365</v>
      </c>
      <c r="AE81" s="73">
        <f>ROUND(VLOOKUP(Q81,'[1]Average Cost'!$A$3:$V$26,HLOOKUP('[1]Master Sheet'!E81,'[1]Average Cost'!$B$1:$V$2,2,0)),0)</f>
        <v>293696</v>
      </c>
      <c r="AF81" s="74">
        <f t="shared" si="13"/>
        <v>0.96191211320549141</v>
      </c>
      <c r="AG81" s="68" t="str">
        <f t="shared" si="19"/>
        <v>80%-100%</v>
      </c>
      <c r="AH81" s="75">
        <v>512626</v>
      </c>
      <c r="AI81" s="75">
        <v>449515</v>
      </c>
      <c r="AJ81" s="75">
        <v>512626</v>
      </c>
      <c r="AK81" s="76">
        <f t="shared" si="14"/>
        <v>0.55110302637790509</v>
      </c>
      <c r="AL81" s="39" t="str">
        <f t="shared" si="20"/>
        <v>50% - 70%</v>
      </c>
      <c r="AM81" s="77" t="str">
        <f t="shared" si="21"/>
        <v>Lower Range</v>
      </c>
      <c r="AN81" s="78" t="s">
        <v>76</v>
      </c>
      <c r="AO81" s="78"/>
      <c r="AP81" s="78" t="s">
        <v>76</v>
      </c>
      <c r="AQ81" s="49"/>
      <c r="AR81" s="79"/>
      <c r="AS81" s="79"/>
      <c r="AT81" s="80"/>
      <c r="AU81" s="52">
        <f t="shared" si="15"/>
        <v>0</v>
      </c>
    </row>
    <row r="82" spans="1:47" ht="15" customHeight="1">
      <c r="A82" s="53" t="s">
        <v>66</v>
      </c>
      <c r="B82" s="54">
        <v>71</v>
      </c>
      <c r="C82" s="55" t="s">
        <v>104</v>
      </c>
      <c r="D82" s="56" t="s">
        <v>145</v>
      </c>
      <c r="E82" s="55" t="s">
        <v>237</v>
      </c>
      <c r="F82" s="57">
        <v>41409</v>
      </c>
      <c r="G82" s="58">
        <v>31849</v>
      </c>
      <c r="H82" s="59">
        <f t="shared" si="16"/>
        <v>32.07123287671233</v>
      </c>
      <c r="I82" s="60" t="s">
        <v>238</v>
      </c>
      <c r="J82" s="61" t="s">
        <v>71</v>
      </c>
      <c r="K82" s="62" t="s">
        <v>71</v>
      </c>
      <c r="L82" s="63" t="s">
        <v>71</v>
      </c>
      <c r="M82" s="64" t="str">
        <f t="shared" si="17"/>
        <v>2-2-2</v>
      </c>
      <c r="N82" s="65" t="s">
        <v>86</v>
      </c>
      <c r="O82" s="66">
        <v>43191</v>
      </c>
      <c r="P82" s="67">
        <v>6.7499999999999991E-2</v>
      </c>
      <c r="Q82" s="68" t="s">
        <v>87</v>
      </c>
      <c r="R82" s="68" t="s">
        <v>88</v>
      </c>
      <c r="S82" s="68" t="s">
        <v>89</v>
      </c>
      <c r="T82" s="69">
        <v>45</v>
      </c>
      <c r="U82" s="68"/>
      <c r="V82" s="70">
        <v>126000</v>
      </c>
      <c r="W82" s="70">
        <v>0</v>
      </c>
      <c r="X82" s="70">
        <v>0</v>
      </c>
      <c r="Y82" s="70">
        <v>0</v>
      </c>
      <c r="Z82" s="70">
        <v>0</v>
      </c>
      <c r="AA82" s="70">
        <v>274409.06</v>
      </c>
      <c r="AB82" s="71">
        <f t="shared" si="18"/>
        <v>274409.06</v>
      </c>
      <c r="AC82" s="71">
        <f t="shared" si="11"/>
        <v>274409.06</v>
      </c>
      <c r="AD82" s="72">
        <f t="shared" si="12"/>
        <v>365</v>
      </c>
      <c r="AE82" s="73">
        <f>ROUND(VLOOKUP(Q82,'[1]Average Cost'!$A$3:$V$26,HLOOKUP('[1]Master Sheet'!E82,'[1]Average Cost'!$B$1:$V$2,2,0)),0)</f>
        <v>233903</v>
      </c>
      <c r="AF82" s="74">
        <f t="shared" si="13"/>
        <v>1.1731746065676798</v>
      </c>
      <c r="AG82" s="68" t="str">
        <f t="shared" si="19"/>
        <v>Greater than 100%</v>
      </c>
      <c r="AH82" s="75">
        <v>457695</v>
      </c>
      <c r="AI82" s="75">
        <v>382087.75</v>
      </c>
      <c r="AJ82" s="75">
        <v>457695</v>
      </c>
      <c r="AK82" s="76">
        <f t="shared" si="14"/>
        <v>0.59954567998339503</v>
      </c>
      <c r="AL82" s="39" t="str">
        <f t="shared" si="20"/>
        <v>50% - 70%</v>
      </c>
      <c r="AM82" s="77" t="str">
        <f t="shared" si="21"/>
        <v>Lower Range</v>
      </c>
      <c r="AN82" s="78" t="s">
        <v>76</v>
      </c>
      <c r="AO82" s="78"/>
      <c r="AP82" s="78" t="s">
        <v>135</v>
      </c>
      <c r="AQ82" s="49"/>
      <c r="AR82" s="79"/>
      <c r="AS82" s="79"/>
      <c r="AT82" s="80"/>
      <c r="AU82" s="52">
        <f t="shared" si="15"/>
        <v>0</v>
      </c>
    </row>
    <row r="83" spans="1:47" ht="15" customHeight="1">
      <c r="A83" s="53" t="s">
        <v>66</v>
      </c>
      <c r="B83" s="54">
        <v>72</v>
      </c>
      <c r="C83" s="55" t="s">
        <v>134</v>
      </c>
      <c r="D83" s="56" t="s">
        <v>68</v>
      </c>
      <c r="E83" s="55" t="s">
        <v>79</v>
      </c>
      <c r="F83" s="57">
        <v>43589</v>
      </c>
      <c r="G83" s="58">
        <v>29135</v>
      </c>
      <c r="H83" s="59">
        <f t="shared" si="16"/>
        <v>39.506849315068493</v>
      </c>
      <c r="I83" s="60" t="s">
        <v>189</v>
      </c>
      <c r="J83" s="61" t="s">
        <v>71</v>
      </c>
      <c r="K83" s="62" t="s">
        <v>71</v>
      </c>
      <c r="L83" s="63" t="s">
        <v>71</v>
      </c>
      <c r="M83" s="64" t="str">
        <f t="shared" si="17"/>
        <v>2-2-2</v>
      </c>
      <c r="N83" s="81" t="s">
        <v>121</v>
      </c>
      <c r="O83" s="66">
        <v>43191</v>
      </c>
      <c r="P83" s="67">
        <v>9.9999999999999992E-2</v>
      </c>
      <c r="Q83" s="68" t="s">
        <v>190</v>
      </c>
      <c r="R83" s="68" t="s">
        <v>108</v>
      </c>
      <c r="S83" s="68" t="s">
        <v>109</v>
      </c>
      <c r="T83" s="69">
        <v>48</v>
      </c>
      <c r="U83" s="68"/>
      <c r="V83" s="70">
        <v>195636</v>
      </c>
      <c r="W83" s="70">
        <v>0</v>
      </c>
      <c r="X83" s="70">
        <v>0</v>
      </c>
      <c r="Y83" s="70">
        <v>52872</v>
      </c>
      <c r="Z83" s="70">
        <v>0</v>
      </c>
      <c r="AA83" s="70">
        <v>593575</v>
      </c>
      <c r="AB83" s="71">
        <f t="shared" si="18"/>
        <v>540703</v>
      </c>
      <c r="AC83" s="71">
        <f t="shared" si="11"/>
        <v>540703</v>
      </c>
      <c r="AD83" s="72">
        <f t="shared" si="12"/>
        <v>365</v>
      </c>
      <c r="AE83" s="73">
        <f>ROUND(VLOOKUP(Q83,'[1]Average Cost'!$A$3:$V$26,HLOOKUP('[1]Master Sheet'!E83,'[1]Average Cost'!$B$1:$V$2,2,0)),0)</f>
        <v>673247</v>
      </c>
      <c r="AF83" s="74">
        <f t="shared" si="13"/>
        <v>0.80312723265012698</v>
      </c>
      <c r="AG83" s="68" t="str">
        <f t="shared" si="19"/>
        <v>80%-100%</v>
      </c>
      <c r="AH83" s="75">
        <v>802902.29984999995</v>
      </c>
      <c r="AI83" s="75">
        <v>802902.29984999995</v>
      </c>
      <c r="AJ83" s="75">
        <v>842993</v>
      </c>
      <c r="AK83" s="76">
        <f t="shared" si="14"/>
        <v>0.67343560991295626</v>
      </c>
      <c r="AL83" s="39" t="str">
        <f t="shared" si="20"/>
        <v>50% - 70%</v>
      </c>
      <c r="AM83" s="77" t="str">
        <f t="shared" si="21"/>
        <v>Lower Range</v>
      </c>
      <c r="AN83" s="78" t="s">
        <v>76</v>
      </c>
      <c r="AO83" s="78"/>
      <c r="AP83" s="78" t="s">
        <v>76</v>
      </c>
      <c r="AQ83" s="49"/>
      <c r="AR83" s="79"/>
      <c r="AS83" s="79"/>
      <c r="AT83" s="80"/>
      <c r="AU83" s="52">
        <f t="shared" si="15"/>
        <v>0</v>
      </c>
    </row>
    <row r="84" spans="1:47" ht="15" customHeight="1">
      <c r="A84" s="53" t="s">
        <v>66</v>
      </c>
      <c r="B84" s="25">
        <v>73</v>
      </c>
      <c r="C84" s="55" t="s">
        <v>167</v>
      </c>
      <c r="D84" s="56" t="s">
        <v>83</v>
      </c>
      <c r="E84" s="55" t="s">
        <v>111</v>
      </c>
      <c r="F84" s="57">
        <v>41791</v>
      </c>
      <c r="G84" s="58">
        <v>31343</v>
      </c>
      <c r="H84" s="59">
        <f t="shared" si="16"/>
        <v>33.457534246575342</v>
      </c>
      <c r="I84" s="60" t="s">
        <v>239</v>
      </c>
      <c r="J84" s="61" t="s">
        <v>85</v>
      </c>
      <c r="K84" s="62" t="s">
        <v>71</v>
      </c>
      <c r="L84" s="63" t="s">
        <v>85</v>
      </c>
      <c r="M84" s="64" t="str">
        <f t="shared" si="17"/>
        <v>3-2-3</v>
      </c>
      <c r="N84" s="65">
        <v>42826</v>
      </c>
      <c r="O84" s="66">
        <v>43191</v>
      </c>
      <c r="P84" s="67">
        <v>7.8927508629925008E-2</v>
      </c>
      <c r="Q84" s="68" t="s">
        <v>113</v>
      </c>
      <c r="R84" s="68" t="s">
        <v>114</v>
      </c>
      <c r="S84" s="68" t="s">
        <v>115</v>
      </c>
      <c r="T84" s="69">
        <v>46</v>
      </c>
      <c r="U84" s="68"/>
      <c r="V84" s="70">
        <v>145020</v>
      </c>
      <c r="W84" s="70">
        <v>0</v>
      </c>
      <c r="X84" s="70">
        <v>31500</v>
      </c>
      <c r="Y84" s="70">
        <v>0</v>
      </c>
      <c r="Z84" s="70">
        <v>10500</v>
      </c>
      <c r="AA84" s="70">
        <v>374514</v>
      </c>
      <c r="AB84" s="71">
        <f t="shared" si="18"/>
        <v>374514</v>
      </c>
      <c r="AC84" s="71">
        <f t="shared" si="11"/>
        <v>374514</v>
      </c>
      <c r="AD84" s="72">
        <f t="shared" si="12"/>
        <v>365</v>
      </c>
      <c r="AE84" s="73">
        <f>ROUND(VLOOKUP(Q84,'[1]Average Cost'!$A$3:$V$26,HLOOKUP('[1]Master Sheet'!E84,'[1]Average Cost'!$B$1:$V$2,2,0)),0)</f>
        <v>362968</v>
      </c>
      <c r="AF84" s="74">
        <f t="shared" si="13"/>
        <v>1.0318099667188292</v>
      </c>
      <c r="AG84" s="68" t="str">
        <f t="shared" si="19"/>
        <v>Greater than 100%</v>
      </c>
      <c r="AH84" s="75">
        <v>587277.26769999997</v>
      </c>
      <c r="AI84" s="75">
        <v>587277.26769999997</v>
      </c>
      <c r="AJ84" s="75">
        <v>404172</v>
      </c>
      <c r="AK84" s="76">
        <f t="shared" si="14"/>
        <v>0.63771240706581167</v>
      </c>
      <c r="AL84" s="39" t="str">
        <f t="shared" si="20"/>
        <v>50% - 70%</v>
      </c>
      <c r="AM84" s="77" t="str">
        <f t="shared" si="21"/>
        <v>Lower Range</v>
      </c>
      <c r="AN84" s="78" t="s">
        <v>76</v>
      </c>
      <c r="AO84" s="78"/>
      <c r="AP84" s="78" t="s">
        <v>135</v>
      </c>
      <c r="AQ84" s="49"/>
      <c r="AR84" s="79"/>
      <c r="AS84" s="79"/>
      <c r="AT84" s="80"/>
      <c r="AU84" s="52">
        <f t="shared" si="15"/>
        <v>0</v>
      </c>
    </row>
    <row r="85" spans="1:47" ht="15" customHeight="1">
      <c r="A85" s="53" t="s">
        <v>66</v>
      </c>
      <c r="B85" s="54">
        <v>74</v>
      </c>
      <c r="C85" s="55" t="s">
        <v>144</v>
      </c>
      <c r="D85" s="56" t="s">
        <v>145</v>
      </c>
      <c r="E85" s="55" t="s">
        <v>111</v>
      </c>
      <c r="F85" s="57">
        <v>40148</v>
      </c>
      <c r="G85" s="58">
        <v>27134</v>
      </c>
      <c r="H85" s="59">
        <f t="shared" si="16"/>
        <v>44.989041095890414</v>
      </c>
      <c r="I85" s="60" t="s">
        <v>240</v>
      </c>
      <c r="J85" s="61" t="s">
        <v>71</v>
      </c>
      <c r="K85" s="62" t="s">
        <v>71</v>
      </c>
      <c r="L85" s="63" t="s">
        <v>71</v>
      </c>
      <c r="M85" s="64" t="str">
        <f t="shared" si="17"/>
        <v>2-2-2</v>
      </c>
      <c r="N85" s="65" t="s">
        <v>86</v>
      </c>
      <c r="O85" s="66">
        <v>43191</v>
      </c>
      <c r="P85" s="67">
        <v>6.8749999999999992E-2</v>
      </c>
      <c r="Q85" s="68" t="s">
        <v>113</v>
      </c>
      <c r="R85" s="68" t="s">
        <v>114</v>
      </c>
      <c r="S85" s="68" t="s">
        <v>115</v>
      </c>
      <c r="T85" s="69">
        <v>45</v>
      </c>
      <c r="U85" s="68"/>
      <c r="V85" s="70">
        <v>164256</v>
      </c>
      <c r="W85" s="70">
        <v>0</v>
      </c>
      <c r="X85" s="70">
        <v>13500</v>
      </c>
      <c r="Y85" s="70">
        <v>0</v>
      </c>
      <c r="Z85" s="70">
        <v>4500</v>
      </c>
      <c r="AA85" s="70">
        <v>422593</v>
      </c>
      <c r="AB85" s="71">
        <f t="shared" si="18"/>
        <v>422593</v>
      </c>
      <c r="AC85" s="71">
        <f t="shared" si="11"/>
        <v>422593</v>
      </c>
      <c r="AD85" s="72">
        <f t="shared" si="12"/>
        <v>365</v>
      </c>
      <c r="AE85" s="73">
        <f>ROUND(VLOOKUP(Q85,'[1]Average Cost'!$A$3:$V$26,HLOOKUP('[1]Master Sheet'!E85,'[1]Average Cost'!$B$1:$V$2,2,0)),0)</f>
        <v>313202</v>
      </c>
      <c r="AF85" s="74">
        <f t="shared" si="13"/>
        <v>1.3492666074929278</v>
      </c>
      <c r="AG85" s="68" t="str">
        <f t="shared" si="19"/>
        <v>Greater than 100%</v>
      </c>
      <c r="AH85" s="75">
        <v>469627.65854499995</v>
      </c>
      <c r="AI85" s="75">
        <v>469627.65854499995</v>
      </c>
      <c r="AJ85" s="75">
        <v>336103</v>
      </c>
      <c r="AK85" s="76">
        <f t="shared" si="14"/>
        <v>0.89984691555279628</v>
      </c>
      <c r="AL85" s="39" t="str">
        <f t="shared" si="20"/>
        <v>70% - 90%</v>
      </c>
      <c r="AM85" s="77" t="str">
        <f t="shared" si="21"/>
        <v>Close to Market Reference</v>
      </c>
      <c r="AN85" s="78" t="s">
        <v>76</v>
      </c>
      <c r="AO85" s="78"/>
      <c r="AP85" s="78" t="s">
        <v>76</v>
      </c>
      <c r="AQ85" s="49"/>
      <c r="AR85" s="79"/>
      <c r="AS85" s="79"/>
      <c r="AT85" s="80"/>
      <c r="AU85" s="52">
        <f t="shared" si="15"/>
        <v>0</v>
      </c>
    </row>
    <row r="86" spans="1:47" ht="15" customHeight="1">
      <c r="A86" s="53" t="s">
        <v>66</v>
      </c>
      <c r="B86" s="54">
        <v>75</v>
      </c>
      <c r="C86" s="55" t="s">
        <v>134</v>
      </c>
      <c r="D86" s="56" t="s">
        <v>68</v>
      </c>
      <c r="E86" s="55" t="s">
        <v>111</v>
      </c>
      <c r="F86" s="57">
        <v>41105</v>
      </c>
      <c r="G86" s="58">
        <v>30550</v>
      </c>
      <c r="H86" s="59">
        <f t="shared" si="16"/>
        <v>35.630136986301373</v>
      </c>
      <c r="I86" s="60" t="s">
        <v>194</v>
      </c>
      <c r="J86" s="61" t="s">
        <v>85</v>
      </c>
      <c r="K86" s="62" t="s">
        <v>71</v>
      </c>
      <c r="L86" s="63" t="s">
        <v>81</v>
      </c>
      <c r="M86" s="64" t="str">
        <f t="shared" si="17"/>
        <v>3-2-4</v>
      </c>
      <c r="N86" s="65">
        <v>42736</v>
      </c>
      <c r="O86" s="66">
        <v>43191</v>
      </c>
      <c r="P86" s="67">
        <v>7.347268898393855E-2</v>
      </c>
      <c r="Q86" s="68" t="s">
        <v>113</v>
      </c>
      <c r="R86" s="68" t="s">
        <v>114</v>
      </c>
      <c r="S86" s="68" t="s">
        <v>115</v>
      </c>
      <c r="T86" s="69">
        <v>48</v>
      </c>
      <c r="U86" s="68"/>
      <c r="V86" s="70">
        <v>214656</v>
      </c>
      <c r="W86" s="70">
        <v>0</v>
      </c>
      <c r="X86" s="70">
        <v>45000</v>
      </c>
      <c r="Y86" s="70">
        <v>53664</v>
      </c>
      <c r="Z86" s="70">
        <v>15000</v>
      </c>
      <c r="AA86" s="70">
        <v>602257</v>
      </c>
      <c r="AB86" s="71">
        <f t="shared" si="18"/>
        <v>548593</v>
      </c>
      <c r="AC86" s="71">
        <f t="shared" si="11"/>
        <v>548593</v>
      </c>
      <c r="AD86" s="72">
        <f t="shared" si="12"/>
        <v>365</v>
      </c>
      <c r="AE86" s="73">
        <f>ROUND(VLOOKUP(Q86,'[1]Average Cost'!$A$3:$V$26,HLOOKUP('[1]Master Sheet'!E86,'[1]Average Cost'!$B$1:$V$2,2,0)),0)</f>
        <v>545677</v>
      </c>
      <c r="AF86" s="74">
        <f t="shared" si="13"/>
        <v>1.005343820611827</v>
      </c>
      <c r="AG86" s="68" t="str">
        <f t="shared" si="19"/>
        <v>Greater than 100%</v>
      </c>
      <c r="AH86" s="75">
        <v>819332.73175000004</v>
      </c>
      <c r="AI86" s="75">
        <v>819332.73175000004</v>
      </c>
      <c r="AJ86" s="75">
        <v>565293</v>
      </c>
      <c r="AK86" s="76">
        <f t="shared" si="14"/>
        <v>0.66956070316911265</v>
      </c>
      <c r="AL86" s="39" t="str">
        <f t="shared" si="20"/>
        <v>50% - 70%</v>
      </c>
      <c r="AM86" s="77" t="str">
        <f t="shared" si="21"/>
        <v>Lower Range</v>
      </c>
      <c r="AN86" s="78" t="s">
        <v>76</v>
      </c>
      <c r="AO86" s="78"/>
      <c r="AP86" s="78" t="s">
        <v>135</v>
      </c>
      <c r="AQ86" s="49"/>
      <c r="AR86" s="79"/>
      <c r="AS86" s="79"/>
      <c r="AT86" s="80"/>
      <c r="AU86" s="52">
        <f t="shared" si="15"/>
        <v>0</v>
      </c>
    </row>
    <row r="87" spans="1:47" ht="15" customHeight="1">
      <c r="A87" s="53" t="s">
        <v>66</v>
      </c>
      <c r="B87" s="54">
        <v>76</v>
      </c>
      <c r="C87" s="55" t="s">
        <v>152</v>
      </c>
      <c r="D87" s="56" t="s">
        <v>83</v>
      </c>
      <c r="E87" s="55" t="s">
        <v>111</v>
      </c>
      <c r="F87" s="57">
        <v>42370</v>
      </c>
      <c r="G87" s="58">
        <v>32633</v>
      </c>
      <c r="H87" s="59">
        <f t="shared" si="16"/>
        <v>29.923287671232877</v>
      </c>
      <c r="I87" s="60" t="s">
        <v>241</v>
      </c>
      <c r="J87" s="61" t="s">
        <v>81</v>
      </c>
      <c r="K87" s="62" t="s">
        <v>85</v>
      </c>
      <c r="L87" s="63" t="s">
        <v>85</v>
      </c>
      <c r="M87" s="64" t="str">
        <f t="shared" si="17"/>
        <v>4-3-3</v>
      </c>
      <c r="N87" s="65">
        <v>42736</v>
      </c>
      <c r="O87" s="66">
        <v>43191</v>
      </c>
      <c r="P87" s="67">
        <v>0.12999999999999998</v>
      </c>
      <c r="Q87" s="68" t="s">
        <v>113</v>
      </c>
      <c r="R87" s="68" t="s">
        <v>114</v>
      </c>
      <c r="S87" s="68" t="s">
        <v>115</v>
      </c>
      <c r="T87" s="69">
        <v>46</v>
      </c>
      <c r="U87" s="68"/>
      <c r="V87" s="70">
        <v>118608</v>
      </c>
      <c r="W87" s="70">
        <v>0</v>
      </c>
      <c r="X87" s="70">
        <v>31500</v>
      </c>
      <c r="Y87" s="70">
        <v>0</v>
      </c>
      <c r="Z87" s="70">
        <v>10500</v>
      </c>
      <c r="AA87" s="70">
        <v>296513.67</v>
      </c>
      <c r="AB87" s="71">
        <f t="shared" si="18"/>
        <v>296513.67</v>
      </c>
      <c r="AC87" s="71">
        <f t="shared" si="11"/>
        <v>296513.67</v>
      </c>
      <c r="AD87" s="72">
        <f t="shared" si="12"/>
        <v>365</v>
      </c>
      <c r="AE87" s="73">
        <f>ROUND(VLOOKUP(Q87,'[1]Average Cost'!$A$3:$V$26,HLOOKUP('[1]Master Sheet'!E87,'[1]Average Cost'!$B$1:$V$2,2,0)),0)</f>
        <v>362968</v>
      </c>
      <c r="AF87" s="74">
        <f t="shared" si="13"/>
        <v>0.81691408058010617</v>
      </c>
      <c r="AG87" s="68" t="str">
        <f t="shared" si="19"/>
        <v>80%-100%</v>
      </c>
      <c r="AH87" s="75">
        <v>593188.87150000001</v>
      </c>
      <c r="AI87" s="75">
        <v>593188.87150000001</v>
      </c>
      <c r="AJ87" s="75">
        <v>404172</v>
      </c>
      <c r="AK87" s="76">
        <f t="shared" si="14"/>
        <v>0.49986384479905061</v>
      </c>
      <c r="AL87" s="39" t="str">
        <f t="shared" si="20"/>
        <v>25% - 50%</v>
      </c>
      <c r="AM87" s="77" t="str">
        <f t="shared" si="21"/>
        <v>Lower Range</v>
      </c>
      <c r="AN87" s="78" t="s">
        <v>76</v>
      </c>
      <c r="AO87" s="78"/>
      <c r="AP87" s="78" t="s">
        <v>76</v>
      </c>
      <c r="AQ87" s="49"/>
      <c r="AR87" s="79"/>
      <c r="AS87" s="79"/>
      <c r="AT87" s="80"/>
      <c r="AU87" s="52">
        <f t="shared" si="15"/>
        <v>0</v>
      </c>
    </row>
    <row r="88" spans="1:47" ht="15" customHeight="1">
      <c r="A88" s="53" t="s">
        <v>66</v>
      </c>
      <c r="B88" s="54">
        <v>77</v>
      </c>
      <c r="C88" s="55" t="s">
        <v>116</v>
      </c>
      <c r="D88" s="56" t="s">
        <v>117</v>
      </c>
      <c r="E88" s="55" t="s">
        <v>111</v>
      </c>
      <c r="F88" s="57">
        <v>43568</v>
      </c>
      <c r="G88" s="58">
        <v>29189</v>
      </c>
      <c r="H88" s="59">
        <f t="shared" si="16"/>
        <v>39.358904109589041</v>
      </c>
      <c r="I88" s="60" t="s">
        <v>242</v>
      </c>
      <c r="J88" s="61" t="s">
        <v>71</v>
      </c>
      <c r="K88" s="62" t="s">
        <v>85</v>
      </c>
      <c r="L88" s="63" t="s">
        <v>71</v>
      </c>
      <c r="M88" s="64" t="str">
        <f t="shared" si="17"/>
        <v>2-3-2</v>
      </c>
      <c r="N88" s="65">
        <v>43191</v>
      </c>
      <c r="O88" s="66">
        <v>43191</v>
      </c>
      <c r="P88" s="67">
        <v>8.5000000000000006E-2</v>
      </c>
      <c r="Q88" s="68" t="s">
        <v>113</v>
      </c>
      <c r="R88" s="68" t="s">
        <v>114</v>
      </c>
      <c r="S88" s="68" t="s">
        <v>115</v>
      </c>
      <c r="T88" s="69">
        <v>50</v>
      </c>
      <c r="U88" s="68"/>
      <c r="V88" s="70">
        <v>382260</v>
      </c>
      <c r="W88" s="70">
        <v>0</v>
      </c>
      <c r="X88" s="70">
        <v>90000</v>
      </c>
      <c r="Y88" s="70">
        <v>95568</v>
      </c>
      <c r="Z88" s="70">
        <v>30000</v>
      </c>
      <c r="AA88" s="70">
        <v>1063183</v>
      </c>
      <c r="AB88" s="71">
        <f t="shared" si="18"/>
        <v>967615</v>
      </c>
      <c r="AC88" s="71">
        <f t="shared" si="11"/>
        <v>967615</v>
      </c>
      <c r="AD88" s="72">
        <f t="shared" si="12"/>
        <v>365</v>
      </c>
      <c r="AE88" s="73">
        <f>ROUND(VLOOKUP(Q88,'[1]Average Cost'!$A$3:$V$26,HLOOKUP('[1]Master Sheet'!E88,'[1]Average Cost'!$B$1:$V$2,2,0)),0)</f>
        <v>1001963</v>
      </c>
      <c r="AF88" s="74">
        <f t="shared" si="13"/>
        <v>0.96571929302778647</v>
      </c>
      <c r="AG88" s="68" t="str">
        <f t="shared" si="19"/>
        <v>80%-100%</v>
      </c>
      <c r="AH88" s="75">
        <v>1261805.4918750001</v>
      </c>
      <c r="AI88" s="75">
        <v>1261805.4918750001</v>
      </c>
      <c r="AJ88" s="75">
        <v>1169974</v>
      </c>
      <c r="AK88" s="76">
        <f t="shared" si="14"/>
        <v>0.76684957089714123</v>
      </c>
      <c r="AL88" s="39" t="str">
        <f t="shared" si="20"/>
        <v>70% - 90%</v>
      </c>
      <c r="AM88" s="77" t="str">
        <f t="shared" si="21"/>
        <v>Lower Middle Range</v>
      </c>
      <c r="AN88" s="78" t="s">
        <v>76</v>
      </c>
      <c r="AO88" s="78"/>
      <c r="AP88" s="78" t="s">
        <v>76</v>
      </c>
      <c r="AQ88" s="49"/>
      <c r="AR88" s="79"/>
      <c r="AS88" s="79"/>
      <c r="AT88" s="80"/>
      <c r="AU88" s="52">
        <f t="shared" si="15"/>
        <v>0</v>
      </c>
    </row>
    <row r="89" spans="1:47" ht="15" customHeight="1">
      <c r="A89" s="53" t="s">
        <v>66</v>
      </c>
      <c r="B89" s="54">
        <v>78</v>
      </c>
      <c r="C89" s="55" t="s">
        <v>243</v>
      </c>
      <c r="D89" s="56" t="s">
        <v>83</v>
      </c>
      <c r="E89" s="55" t="s">
        <v>105</v>
      </c>
      <c r="F89" s="57">
        <v>44352</v>
      </c>
      <c r="G89" s="58">
        <v>31927</v>
      </c>
      <c r="H89" s="59">
        <f t="shared" si="16"/>
        <v>31.857534246575341</v>
      </c>
      <c r="I89" s="60" t="s">
        <v>70</v>
      </c>
      <c r="J89" s="61">
        <v>0</v>
      </c>
      <c r="K89" s="62" t="s">
        <v>71</v>
      </c>
      <c r="L89" s="63" t="s">
        <v>71</v>
      </c>
      <c r="M89" s="64" t="str">
        <f t="shared" si="17"/>
        <v>0-2-2</v>
      </c>
      <c r="N89" s="81" t="s">
        <v>121</v>
      </c>
      <c r="O89" s="66">
        <v>43191</v>
      </c>
      <c r="P89" s="67">
        <v>6.5534246575342472E-2</v>
      </c>
      <c r="Q89" s="68" t="s">
        <v>73</v>
      </c>
      <c r="R89" s="38" t="s">
        <v>74</v>
      </c>
      <c r="S89" s="38" t="s">
        <v>75</v>
      </c>
      <c r="T89" s="69">
        <v>46</v>
      </c>
      <c r="U89" s="68"/>
      <c r="V89" s="70">
        <v>191796</v>
      </c>
      <c r="W89" s="70">
        <v>0</v>
      </c>
      <c r="X89" s="70">
        <v>0</v>
      </c>
      <c r="Y89" s="70">
        <v>0</v>
      </c>
      <c r="Z89" s="70">
        <v>0</v>
      </c>
      <c r="AA89" s="70">
        <v>491446</v>
      </c>
      <c r="AB89" s="71">
        <f t="shared" si="18"/>
        <v>491446</v>
      </c>
      <c r="AC89" s="71">
        <f t="shared" si="11"/>
        <v>491446</v>
      </c>
      <c r="AD89" s="72">
        <f t="shared" si="12"/>
        <v>365</v>
      </c>
      <c r="AE89" s="73">
        <f>ROUND(VLOOKUP(Q89,'[1]Average Cost'!$A$3:$V$26,HLOOKUP('[1]Master Sheet'!E89,'[1]Average Cost'!$B$1:$V$2,2,0)),0)</f>
        <v>480167</v>
      </c>
      <c r="AF89" s="74">
        <f t="shared" si="13"/>
        <v>1.0234897441931661</v>
      </c>
      <c r="AG89" s="68" t="str">
        <f t="shared" si="19"/>
        <v>Greater than 100%</v>
      </c>
      <c r="AH89" s="75">
        <v>499780.75</v>
      </c>
      <c r="AI89" s="75">
        <v>499780.75</v>
      </c>
      <c r="AJ89" s="75">
        <v>638569</v>
      </c>
      <c r="AK89" s="76">
        <f t="shared" si="14"/>
        <v>0.98332318721759493</v>
      </c>
      <c r="AL89" s="39" t="str">
        <f t="shared" si="20"/>
        <v>90% - 110%</v>
      </c>
      <c r="AM89" s="77" t="str">
        <f t="shared" si="21"/>
        <v>Close to Market Reference</v>
      </c>
      <c r="AN89" s="78" t="s">
        <v>76</v>
      </c>
      <c r="AO89" s="78"/>
      <c r="AP89" s="78" t="s">
        <v>76</v>
      </c>
      <c r="AQ89" s="49"/>
      <c r="AR89" s="79"/>
      <c r="AS89" s="79"/>
      <c r="AT89" s="80"/>
      <c r="AU89" s="52">
        <f t="shared" si="15"/>
        <v>0</v>
      </c>
    </row>
    <row r="90" spans="1:47" ht="15" customHeight="1">
      <c r="A90" s="53" t="s">
        <v>66</v>
      </c>
      <c r="B90" s="25">
        <v>79</v>
      </c>
      <c r="C90" s="55" t="s">
        <v>67</v>
      </c>
      <c r="D90" s="56" t="s">
        <v>68</v>
      </c>
      <c r="E90" s="55" t="s">
        <v>244</v>
      </c>
      <c r="F90" s="57">
        <v>44513</v>
      </c>
      <c r="G90" s="58">
        <v>30776</v>
      </c>
      <c r="H90" s="59">
        <f t="shared" si="16"/>
        <v>35.010958904109586</v>
      </c>
      <c r="I90" s="60" t="s">
        <v>245</v>
      </c>
      <c r="J90" s="61">
        <v>0</v>
      </c>
      <c r="K90" s="62">
        <v>0</v>
      </c>
      <c r="L90" s="63" t="s">
        <v>71</v>
      </c>
      <c r="M90" s="64" t="str">
        <f t="shared" si="17"/>
        <v>0-0-2</v>
      </c>
      <c r="N90" s="81" t="s">
        <v>121</v>
      </c>
      <c r="O90" s="62" t="s">
        <v>72</v>
      </c>
      <c r="P90" s="67">
        <v>0</v>
      </c>
      <c r="Q90" s="68" t="s">
        <v>177</v>
      </c>
      <c r="R90" s="68" t="s">
        <v>178</v>
      </c>
      <c r="S90" s="68" t="s">
        <v>179</v>
      </c>
      <c r="T90" s="69">
        <v>48</v>
      </c>
      <c r="U90" s="68"/>
      <c r="V90" s="70">
        <v>181824</v>
      </c>
      <c r="W90" s="70">
        <v>0</v>
      </c>
      <c r="X90" s="70">
        <v>0</v>
      </c>
      <c r="Y90" s="70">
        <v>45456</v>
      </c>
      <c r="Z90" s="70">
        <v>0</v>
      </c>
      <c r="AA90" s="70">
        <v>511970</v>
      </c>
      <c r="AB90" s="71">
        <f t="shared" si="18"/>
        <v>466514</v>
      </c>
      <c r="AC90" s="71">
        <f t="shared" si="11"/>
        <v>466514</v>
      </c>
      <c r="AD90" s="72">
        <f t="shared" si="12"/>
        <v>365</v>
      </c>
      <c r="AE90" s="73">
        <f>ROUND(VLOOKUP(Q90,'[1]Average Cost'!$A$3:$V$26,HLOOKUP('[1]Master Sheet'!E90,'[1]Average Cost'!$B$1:$V$2,2,0)),0)</f>
        <v>876337</v>
      </c>
      <c r="AF90" s="74">
        <f t="shared" si="13"/>
        <v>0.53234543332074302</v>
      </c>
      <c r="AG90" s="68" t="str">
        <f t="shared" si="19"/>
        <v>Less than 60%</v>
      </c>
      <c r="AH90" s="75">
        <v>1031401.0812</v>
      </c>
      <c r="AI90" s="75">
        <v>1031401.0812</v>
      </c>
      <c r="AJ90" s="75">
        <v>1020726</v>
      </c>
      <c r="AK90" s="76">
        <f t="shared" si="14"/>
        <v>0.45231094721873555</v>
      </c>
      <c r="AL90" s="39" t="str">
        <f t="shared" si="20"/>
        <v>25% - 50%</v>
      </c>
      <c r="AM90" s="77" t="str">
        <f t="shared" si="21"/>
        <v>Lower Range</v>
      </c>
      <c r="AN90" s="78" t="s">
        <v>76</v>
      </c>
      <c r="AO90" s="78"/>
      <c r="AP90" s="78" t="s">
        <v>76</v>
      </c>
      <c r="AQ90" s="49"/>
      <c r="AR90" s="79"/>
      <c r="AS90" s="79"/>
      <c r="AT90" s="80"/>
      <c r="AU90" s="52">
        <f t="shared" si="15"/>
        <v>0</v>
      </c>
    </row>
    <row r="91" spans="1:47" ht="15" customHeight="1">
      <c r="A91" s="53" t="s">
        <v>66</v>
      </c>
      <c r="B91" s="54">
        <v>80</v>
      </c>
      <c r="C91" s="55" t="s">
        <v>67</v>
      </c>
      <c r="D91" s="56" t="s">
        <v>68</v>
      </c>
      <c r="E91" s="55" t="s">
        <v>246</v>
      </c>
      <c r="F91" s="57">
        <v>44317</v>
      </c>
      <c r="G91" s="58">
        <v>29559</v>
      </c>
      <c r="H91" s="59">
        <f t="shared" si="16"/>
        <v>38.345205479452055</v>
      </c>
      <c r="I91" s="60" t="s">
        <v>247</v>
      </c>
      <c r="J91" s="61">
        <v>0</v>
      </c>
      <c r="K91" s="62" t="s">
        <v>71</v>
      </c>
      <c r="L91" s="63" t="s">
        <v>85</v>
      </c>
      <c r="M91" s="64" t="str">
        <f t="shared" si="17"/>
        <v>0-2-3</v>
      </c>
      <c r="N91" s="81" t="s">
        <v>121</v>
      </c>
      <c r="O91" s="66">
        <v>43191</v>
      </c>
      <c r="P91" s="67">
        <v>4.4609589041095889E-2</v>
      </c>
      <c r="Q91" s="68" t="s">
        <v>177</v>
      </c>
      <c r="R91" s="68" t="s">
        <v>178</v>
      </c>
      <c r="S91" s="68" t="s">
        <v>179</v>
      </c>
      <c r="T91" s="69">
        <v>48</v>
      </c>
      <c r="U91" s="68"/>
      <c r="V91" s="70">
        <v>417852</v>
      </c>
      <c r="W91" s="70">
        <v>0</v>
      </c>
      <c r="X91" s="70">
        <v>0</v>
      </c>
      <c r="Y91" s="70">
        <v>104460</v>
      </c>
      <c r="Z91" s="70">
        <v>0</v>
      </c>
      <c r="AA91" s="70">
        <v>1161042</v>
      </c>
      <c r="AB91" s="71">
        <f t="shared" si="18"/>
        <v>1056582</v>
      </c>
      <c r="AC91" s="71">
        <f t="shared" si="11"/>
        <v>1056582</v>
      </c>
      <c r="AD91" s="72">
        <f t="shared" si="12"/>
        <v>365</v>
      </c>
      <c r="AE91" s="73">
        <f>ROUND(VLOOKUP(Q91,'[1]Average Cost'!$A$3:$V$26,HLOOKUP('[1]Master Sheet'!E91,'[1]Average Cost'!$B$1:$V$2,2,0)),0)</f>
        <v>876337</v>
      </c>
      <c r="AF91" s="74">
        <f t="shared" si="13"/>
        <v>1.2056800066641029</v>
      </c>
      <c r="AG91" s="68" t="str">
        <f t="shared" si="19"/>
        <v>Greater than 100%</v>
      </c>
      <c r="AH91" s="75">
        <v>1031401.0812</v>
      </c>
      <c r="AI91" s="75">
        <v>1031401.0812</v>
      </c>
      <c r="AJ91" s="75">
        <v>1020726</v>
      </c>
      <c r="AK91" s="76">
        <f t="shared" si="14"/>
        <v>1.0244142838891568</v>
      </c>
      <c r="AL91" s="39" t="str">
        <f t="shared" si="20"/>
        <v>90% - 110%</v>
      </c>
      <c r="AM91" s="77" t="str">
        <f t="shared" si="21"/>
        <v>Upper Middle Range</v>
      </c>
      <c r="AN91" s="78" t="s">
        <v>76</v>
      </c>
      <c r="AO91" s="78"/>
      <c r="AP91" s="78" t="s">
        <v>76</v>
      </c>
      <c r="AQ91" s="49"/>
      <c r="AR91" s="79"/>
      <c r="AS91" s="79"/>
      <c r="AT91" s="80"/>
      <c r="AU91" s="52">
        <f t="shared" si="15"/>
        <v>0</v>
      </c>
    </row>
    <row r="92" spans="1:47" ht="15" customHeight="1">
      <c r="A92" s="53" t="s">
        <v>66</v>
      </c>
      <c r="B92" s="54">
        <v>81</v>
      </c>
      <c r="C92" s="55" t="s">
        <v>67</v>
      </c>
      <c r="D92" s="56" t="s">
        <v>68</v>
      </c>
      <c r="E92" s="55" t="s">
        <v>79</v>
      </c>
      <c r="F92" s="57">
        <v>44450</v>
      </c>
      <c r="G92" s="58">
        <v>31454</v>
      </c>
      <c r="H92" s="59">
        <f t="shared" si="16"/>
        <v>33.153424657534245</v>
      </c>
      <c r="I92" s="60" t="s">
        <v>248</v>
      </c>
      <c r="J92" s="61">
        <v>0</v>
      </c>
      <c r="K92" s="62" t="s">
        <v>85</v>
      </c>
      <c r="L92" s="63" t="s">
        <v>85</v>
      </c>
      <c r="M92" s="64" t="str">
        <f t="shared" si="17"/>
        <v>0-3-3</v>
      </c>
      <c r="N92" s="81" t="s">
        <v>121</v>
      </c>
      <c r="O92" s="66">
        <v>43191</v>
      </c>
      <c r="P92" s="67">
        <v>0.10244857341902798</v>
      </c>
      <c r="Q92" s="68" t="s">
        <v>177</v>
      </c>
      <c r="R92" s="68" t="s">
        <v>178</v>
      </c>
      <c r="S92" s="68" t="s">
        <v>179</v>
      </c>
      <c r="T92" s="69">
        <v>48</v>
      </c>
      <c r="U92" s="68"/>
      <c r="V92" s="70">
        <v>440988</v>
      </c>
      <c r="W92" s="70">
        <v>0</v>
      </c>
      <c r="X92" s="70">
        <v>0</v>
      </c>
      <c r="Y92" s="70">
        <v>110244</v>
      </c>
      <c r="Z92" s="70">
        <v>0</v>
      </c>
      <c r="AA92" s="70">
        <v>1224656</v>
      </c>
      <c r="AB92" s="71">
        <f t="shared" si="18"/>
        <v>1114412</v>
      </c>
      <c r="AC92" s="71">
        <f t="shared" si="11"/>
        <v>1114412</v>
      </c>
      <c r="AD92" s="72">
        <f t="shared" si="12"/>
        <v>365</v>
      </c>
      <c r="AE92" s="73">
        <f>ROUND(VLOOKUP(Q92,'[1]Average Cost'!$A$3:$V$26,HLOOKUP('[1]Master Sheet'!E92,'[1]Average Cost'!$B$1:$V$2,2,0)),0)</f>
        <v>876337</v>
      </c>
      <c r="AF92" s="74">
        <f t="shared" si="13"/>
        <v>1.2716706016064596</v>
      </c>
      <c r="AG92" s="68" t="str">
        <f t="shared" si="19"/>
        <v>Greater than 100%</v>
      </c>
      <c r="AH92" s="75">
        <v>1031401.0812</v>
      </c>
      <c r="AI92" s="75">
        <v>1031401.0812</v>
      </c>
      <c r="AJ92" s="75">
        <v>1020726</v>
      </c>
      <c r="AK92" s="76">
        <f t="shared" si="14"/>
        <v>1.0804836453180946</v>
      </c>
      <c r="AL92" s="39" t="str">
        <f t="shared" si="20"/>
        <v>90% - 110%</v>
      </c>
      <c r="AM92" s="77" t="str">
        <f t="shared" si="21"/>
        <v>Upper Middle Range</v>
      </c>
      <c r="AN92" s="78" t="s">
        <v>118</v>
      </c>
      <c r="AO92" s="78" t="s">
        <v>249</v>
      </c>
      <c r="AP92" s="78" t="s">
        <v>76</v>
      </c>
      <c r="AQ92" s="49"/>
      <c r="AR92" s="79"/>
      <c r="AS92" s="79"/>
      <c r="AT92" s="80"/>
      <c r="AU92" s="52">
        <f t="shared" si="15"/>
        <v>0</v>
      </c>
    </row>
    <row r="93" spans="1:47" ht="15" customHeight="1">
      <c r="A93" s="53" t="s">
        <v>66</v>
      </c>
      <c r="B93" s="54">
        <v>82</v>
      </c>
      <c r="C93" s="55" t="s">
        <v>170</v>
      </c>
      <c r="D93" s="56" t="s">
        <v>95</v>
      </c>
      <c r="E93" s="55" t="s">
        <v>111</v>
      </c>
      <c r="F93" s="57">
        <v>40759</v>
      </c>
      <c r="G93" s="58">
        <v>29260</v>
      </c>
      <c r="H93" s="59">
        <f t="shared" si="16"/>
        <v>39.164383561643838</v>
      </c>
      <c r="I93" s="60" t="s">
        <v>227</v>
      </c>
      <c r="J93" s="61" t="s">
        <v>85</v>
      </c>
      <c r="K93" s="62" t="s">
        <v>71</v>
      </c>
      <c r="L93" s="63" t="s">
        <v>85</v>
      </c>
      <c r="M93" s="64" t="str">
        <f t="shared" si="17"/>
        <v>3-2-3</v>
      </c>
      <c r="N93" s="65">
        <v>42826</v>
      </c>
      <c r="O93" s="66">
        <v>43191</v>
      </c>
      <c r="P93" s="67">
        <v>5.3472023505365354E-2</v>
      </c>
      <c r="Q93" s="68" t="s">
        <v>151</v>
      </c>
      <c r="R93" s="68" t="s">
        <v>126</v>
      </c>
      <c r="S93" s="68" t="s">
        <v>127</v>
      </c>
      <c r="T93" s="69">
        <v>47</v>
      </c>
      <c r="U93" s="68"/>
      <c r="V93" s="70">
        <v>153504</v>
      </c>
      <c r="W93" s="70">
        <v>0</v>
      </c>
      <c r="X93" s="70">
        <v>18000</v>
      </c>
      <c r="Y93" s="70">
        <v>39360</v>
      </c>
      <c r="Z93" s="70">
        <v>6000</v>
      </c>
      <c r="AA93" s="70">
        <v>444917</v>
      </c>
      <c r="AB93" s="71">
        <f t="shared" si="18"/>
        <v>405557</v>
      </c>
      <c r="AC93" s="71">
        <f t="shared" si="11"/>
        <v>405557</v>
      </c>
      <c r="AD93" s="72">
        <f t="shared" si="12"/>
        <v>365</v>
      </c>
      <c r="AE93" s="73">
        <f>ROUND(VLOOKUP(Q93,'[1]Average Cost'!$A$3:$V$26,HLOOKUP('[1]Master Sheet'!E93,'[1]Average Cost'!$B$1:$V$2,2,0)),0)</f>
        <v>527218</v>
      </c>
      <c r="AF93" s="74">
        <f t="shared" si="13"/>
        <v>0.76923966935878518</v>
      </c>
      <c r="AG93" s="68" t="str">
        <f t="shared" si="19"/>
        <v>60%-80%</v>
      </c>
      <c r="AH93" s="75">
        <v>648665.76375249994</v>
      </c>
      <c r="AI93" s="75">
        <v>648665.76375249994</v>
      </c>
      <c r="AJ93" s="75">
        <v>495248</v>
      </c>
      <c r="AK93" s="76">
        <f t="shared" si="14"/>
        <v>0.62521721148634768</v>
      </c>
      <c r="AL93" s="39" t="str">
        <f t="shared" si="20"/>
        <v>50% - 70%</v>
      </c>
      <c r="AM93" s="77" t="str">
        <f t="shared" si="21"/>
        <v>Lower Range</v>
      </c>
      <c r="AN93" s="78" t="s">
        <v>76</v>
      </c>
      <c r="AO93" s="78"/>
      <c r="AP93" s="78" t="s">
        <v>135</v>
      </c>
      <c r="AQ93" s="49"/>
      <c r="AR93" s="79"/>
      <c r="AS93" s="79"/>
      <c r="AT93" s="80"/>
      <c r="AU93" s="52">
        <f t="shared" si="15"/>
        <v>0</v>
      </c>
    </row>
    <row r="94" spans="1:47" ht="15" customHeight="1">
      <c r="A94" s="53" t="s">
        <v>66</v>
      </c>
      <c r="B94" s="54">
        <v>83</v>
      </c>
      <c r="C94" s="55" t="s">
        <v>136</v>
      </c>
      <c r="D94" s="56" t="s">
        <v>91</v>
      </c>
      <c r="E94" s="55" t="s">
        <v>149</v>
      </c>
      <c r="F94" s="57">
        <v>41961</v>
      </c>
      <c r="G94" s="58">
        <v>31687</v>
      </c>
      <c r="H94" s="59">
        <f t="shared" si="16"/>
        <v>32.515068493150686</v>
      </c>
      <c r="I94" s="60" t="s">
        <v>250</v>
      </c>
      <c r="J94" s="61" t="s">
        <v>85</v>
      </c>
      <c r="K94" s="62" t="s">
        <v>81</v>
      </c>
      <c r="L94" s="63" t="s">
        <v>85</v>
      </c>
      <c r="M94" s="64" t="str">
        <f t="shared" si="17"/>
        <v>3-4-3</v>
      </c>
      <c r="N94" s="65">
        <v>43191</v>
      </c>
      <c r="O94" s="66">
        <v>43191</v>
      </c>
      <c r="P94" s="67">
        <v>0.2454859471820596</v>
      </c>
      <c r="Q94" s="68" t="s">
        <v>151</v>
      </c>
      <c r="R94" s="68" t="s">
        <v>126</v>
      </c>
      <c r="S94" s="68" t="s">
        <v>127</v>
      </c>
      <c r="T94" s="69">
        <v>49</v>
      </c>
      <c r="U94" s="68"/>
      <c r="V94" s="70">
        <v>230232</v>
      </c>
      <c r="W94" s="70">
        <v>0</v>
      </c>
      <c r="X94" s="70">
        <v>0</v>
      </c>
      <c r="Y94" s="70">
        <v>57564</v>
      </c>
      <c r="Z94" s="70">
        <v>0</v>
      </c>
      <c r="AA94" s="70">
        <v>645099</v>
      </c>
      <c r="AB94" s="71">
        <f t="shared" si="18"/>
        <v>587535</v>
      </c>
      <c r="AC94" s="71">
        <f t="shared" si="11"/>
        <v>587535</v>
      </c>
      <c r="AD94" s="72">
        <f t="shared" si="12"/>
        <v>365</v>
      </c>
      <c r="AE94" s="73">
        <f>ROUND(VLOOKUP(Q94,'[1]Average Cost'!$A$3:$V$26,HLOOKUP('[1]Master Sheet'!E94,'[1]Average Cost'!$B$1:$V$2,2,0)),0)</f>
        <v>751974</v>
      </c>
      <c r="AF94" s="74">
        <f t="shared" si="13"/>
        <v>0.78132355639955642</v>
      </c>
      <c r="AG94" s="68" t="str">
        <f t="shared" si="19"/>
        <v>60%-80%</v>
      </c>
      <c r="AH94" s="75">
        <v>1072534.66809375</v>
      </c>
      <c r="AI94" s="75">
        <v>1072534.66809375</v>
      </c>
      <c r="AJ94" s="75">
        <v>1041277</v>
      </c>
      <c r="AK94" s="76">
        <f t="shared" si="14"/>
        <v>0.54780047440726987</v>
      </c>
      <c r="AL94" s="39" t="str">
        <f t="shared" si="20"/>
        <v>50% - 70%</v>
      </c>
      <c r="AM94" s="77" t="str">
        <f t="shared" si="21"/>
        <v>Lower Range</v>
      </c>
      <c r="AN94" s="78" t="s">
        <v>76</v>
      </c>
      <c r="AO94" s="78"/>
      <c r="AP94" s="78" t="s">
        <v>76</v>
      </c>
      <c r="AQ94" s="49"/>
      <c r="AR94" s="79"/>
      <c r="AS94" s="79"/>
      <c r="AT94" s="80"/>
      <c r="AU94" s="52">
        <f t="shared" si="15"/>
        <v>0</v>
      </c>
    </row>
    <row r="95" spans="1:47" ht="15" customHeight="1">
      <c r="A95" s="53" t="s">
        <v>66</v>
      </c>
      <c r="B95" s="54">
        <v>84</v>
      </c>
      <c r="C95" s="55" t="s">
        <v>172</v>
      </c>
      <c r="D95" s="56" t="s">
        <v>173</v>
      </c>
      <c r="E95" s="55" t="s">
        <v>149</v>
      </c>
      <c r="F95" s="57">
        <v>40603</v>
      </c>
      <c r="G95" s="58">
        <v>31971</v>
      </c>
      <c r="H95" s="59">
        <f t="shared" si="16"/>
        <v>31.736986301369864</v>
      </c>
      <c r="I95" s="60" t="s">
        <v>251</v>
      </c>
      <c r="J95" s="61">
        <v>0</v>
      </c>
      <c r="K95" s="62">
        <v>0</v>
      </c>
      <c r="L95" s="63" t="s">
        <v>85</v>
      </c>
      <c r="M95" s="64" t="str">
        <f t="shared" si="17"/>
        <v>0-0-3</v>
      </c>
      <c r="N95" s="65">
        <v>43191</v>
      </c>
      <c r="O95" s="66">
        <v>43191</v>
      </c>
      <c r="P95" s="67">
        <v>0.21084209677802113</v>
      </c>
      <c r="Q95" s="68" t="s">
        <v>151</v>
      </c>
      <c r="R95" s="68" t="s">
        <v>126</v>
      </c>
      <c r="S95" s="68" t="s">
        <v>127</v>
      </c>
      <c r="T95" s="69">
        <v>44</v>
      </c>
      <c r="U95" s="68"/>
      <c r="V95" s="70">
        <v>119268</v>
      </c>
      <c r="W95" s="70">
        <v>0</v>
      </c>
      <c r="X95" s="70">
        <v>0</v>
      </c>
      <c r="Y95" s="70">
        <v>0</v>
      </c>
      <c r="Z95" s="70">
        <v>0</v>
      </c>
      <c r="AA95" s="70">
        <v>310138</v>
      </c>
      <c r="AB95" s="71">
        <f t="shared" si="18"/>
        <v>310138</v>
      </c>
      <c r="AC95" s="71">
        <f t="shared" si="11"/>
        <v>310138</v>
      </c>
      <c r="AD95" s="72">
        <f t="shared" si="12"/>
        <v>365</v>
      </c>
      <c r="AE95" s="73">
        <f>ROUND(VLOOKUP(Q95,'[1]Average Cost'!$A$3:$V$26,HLOOKUP('[1]Master Sheet'!E95,'[1]Average Cost'!$B$1:$V$2,2,0)),0)</f>
        <v>349645</v>
      </c>
      <c r="AF95" s="74">
        <f t="shared" si="13"/>
        <v>0.88700825122624372</v>
      </c>
      <c r="AG95" s="68" t="str">
        <f t="shared" si="19"/>
        <v>80%-100%</v>
      </c>
      <c r="AH95" s="75">
        <v>338646.37994999997</v>
      </c>
      <c r="AI95" s="75">
        <v>338646.37994999997</v>
      </c>
      <c r="AJ95" s="75">
        <v>309807</v>
      </c>
      <c r="AK95" s="76">
        <f t="shared" si="14"/>
        <v>0.91581667001959643</v>
      </c>
      <c r="AL95" s="39" t="str">
        <f t="shared" si="20"/>
        <v>90% - 110%</v>
      </c>
      <c r="AM95" s="77" t="str">
        <f t="shared" si="21"/>
        <v>Close to Market Reference</v>
      </c>
      <c r="AN95" s="78" t="s">
        <v>76</v>
      </c>
      <c r="AO95" s="78"/>
      <c r="AP95" s="78" t="s">
        <v>76</v>
      </c>
      <c r="AQ95" s="49"/>
      <c r="AR95" s="79"/>
      <c r="AS95" s="79"/>
      <c r="AT95" s="80"/>
      <c r="AU95" s="52">
        <f t="shared" si="15"/>
        <v>0</v>
      </c>
    </row>
    <row r="96" spans="1:47" ht="15" customHeight="1">
      <c r="A96" s="53" t="s">
        <v>66</v>
      </c>
      <c r="B96" s="25">
        <v>85</v>
      </c>
      <c r="C96" s="55" t="s">
        <v>67</v>
      </c>
      <c r="D96" s="56" t="s">
        <v>68</v>
      </c>
      <c r="E96" s="55" t="s">
        <v>252</v>
      </c>
      <c r="F96" s="57">
        <v>43160</v>
      </c>
      <c r="G96" s="58">
        <v>29053</v>
      </c>
      <c r="H96" s="59">
        <f t="shared" si="16"/>
        <v>39.731506849315068</v>
      </c>
      <c r="I96" s="60" t="s">
        <v>204</v>
      </c>
      <c r="J96" s="61" t="s">
        <v>71</v>
      </c>
      <c r="K96" s="62" t="s">
        <v>71</v>
      </c>
      <c r="L96" s="63" t="s">
        <v>71</v>
      </c>
      <c r="M96" s="64" t="str">
        <f t="shared" si="17"/>
        <v>2-2-2</v>
      </c>
      <c r="N96" s="65">
        <v>42095</v>
      </c>
      <c r="O96" s="66">
        <v>43191</v>
      </c>
      <c r="P96" s="67">
        <v>0.05</v>
      </c>
      <c r="Q96" s="68" t="s">
        <v>73</v>
      </c>
      <c r="R96" s="38" t="s">
        <v>74</v>
      </c>
      <c r="S96" s="38" t="s">
        <v>75</v>
      </c>
      <c r="T96" s="69">
        <v>48</v>
      </c>
      <c r="U96" s="68"/>
      <c r="V96" s="70">
        <v>224772</v>
      </c>
      <c r="W96" s="70">
        <v>0</v>
      </c>
      <c r="X96" s="70">
        <v>0</v>
      </c>
      <c r="Y96" s="70">
        <v>56196</v>
      </c>
      <c r="Z96" s="70">
        <v>0</v>
      </c>
      <c r="AA96" s="70">
        <v>630070</v>
      </c>
      <c r="AB96" s="71">
        <f t="shared" si="18"/>
        <v>573874</v>
      </c>
      <c r="AC96" s="71">
        <f t="shared" si="11"/>
        <v>573874</v>
      </c>
      <c r="AD96" s="72">
        <f t="shared" si="12"/>
        <v>365</v>
      </c>
      <c r="AE96" s="73">
        <f>ROUND(VLOOKUP(Q96,'[1]Average Cost'!$A$3:$V$26,HLOOKUP('[1]Master Sheet'!E96,'[1]Average Cost'!$B$1:$V$2,2,0)),0)</f>
        <v>646385</v>
      </c>
      <c r="AF96" s="74">
        <f t="shared" si="13"/>
        <v>0.88782072603788764</v>
      </c>
      <c r="AG96" s="68" t="str">
        <f t="shared" si="19"/>
        <v>80%-100%</v>
      </c>
      <c r="AH96" s="75">
        <v>1040452</v>
      </c>
      <c r="AI96" s="75">
        <v>1031401.0812</v>
      </c>
      <c r="AJ96" s="75">
        <v>1040452</v>
      </c>
      <c r="AK96" s="76">
        <f t="shared" si="14"/>
        <v>0.55156220565677228</v>
      </c>
      <c r="AL96" s="39" t="str">
        <f t="shared" si="20"/>
        <v>50% - 70%</v>
      </c>
      <c r="AM96" s="77" t="str">
        <f t="shared" si="21"/>
        <v>Lower Range</v>
      </c>
      <c r="AN96" s="78" t="s">
        <v>76</v>
      </c>
      <c r="AO96" s="78"/>
      <c r="AP96" s="78" t="s">
        <v>76</v>
      </c>
      <c r="AQ96" s="49"/>
      <c r="AR96" s="79"/>
      <c r="AS96" s="79"/>
      <c r="AT96" s="80"/>
      <c r="AU96" s="52">
        <f t="shared" si="15"/>
        <v>0</v>
      </c>
    </row>
    <row r="97" spans="1:47" ht="15" customHeight="1">
      <c r="A97" s="53" t="s">
        <v>66</v>
      </c>
      <c r="B97" s="54">
        <v>86</v>
      </c>
      <c r="C97" s="55" t="s">
        <v>205</v>
      </c>
      <c r="D97" s="56" t="s">
        <v>117</v>
      </c>
      <c r="E97" s="55" t="s">
        <v>253</v>
      </c>
      <c r="F97" s="57">
        <v>41365</v>
      </c>
      <c r="G97" s="58">
        <v>30128</v>
      </c>
      <c r="H97" s="59">
        <f t="shared" si="16"/>
        <v>36.786301369863011</v>
      </c>
      <c r="I97" s="60" t="s">
        <v>158</v>
      </c>
      <c r="J97" s="61" t="s">
        <v>85</v>
      </c>
      <c r="K97" s="62" t="s">
        <v>85</v>
      </c>
      <c r="L97" s="63" t="s">
        <v>81</v>
      </c>
      <c r="M97" s="64" t="str">
        <f t="shared" si="17"/>
        <v>3-3-4</v>
      </c>
      <c r="N97" s="65">
        <v>42826</v>
      </c>
      <c r="O97" s="66">
        <v>43191</v>
      </c>
      <c r="P97" s="67">
        <v>0.3</v>
      </c>
      <c r="Q97" s="68" t="s">
        <v>73</v>
      </c>
      <c r="R97" s="38" t="s">
        <v>74</v>
      </c>
      <c r="S97" s="38" t="s">
        <v>75</v>
      </c>
      <c r="T97" s="69">
        <v>50</v>
      </c>
      <c r="U97" s="68"/>
      <c r="V97" s="70">
        <v>383016</v>
      </c>
      <c r="W97" s="70">
        <v>0</v>
      </c>
      <c r="X97" s="70">
        <v>0</v>
      </c>
      <c r="Y97" s="70">
        <v>95748</v>
      </c>
      <c r="Z97" s="70">
        <v>0</v>
      </c>
      <c r="AA97" s="70">
        <v>1065242</v>
      </c>
      <c r="AB97" s="71">
        <f t="shared" si="18"/>
        <v>969494</v>
      </c>
      <c r="AC97" s="71">
        <f t="shared" si="11"/>
        <v>969494</v>
      </c>
      <c r="AD97" s="72">
        <f t="shared" si="12"/>
        <v>365</v>
      </c>
      <c r="AE97" s="73">
        <f>ROUND(VLOOKUP(Q97,'[1]Average Cost'!$A$3:$V$26,HLOOKUP('[1]Master Sheet'!E97,'[1]Average Cost'!$B$1:$V$2,2,0)),0)</f>
        <v>1206158</v>
      </c>
      <c r="AF97" s="74">
        <f t="shared" si="13"/>
        <v>0.80378690022368549</v>
      </c>
      <c r="AG97" s="68" t="str">
        <f t="shared" si="19"/>
        <v>80%-100%</v>
      </c>
      <c r="AH97" s="75">
        <v>1653959.6702999999</v>
      </c>
      <c r="AI97" s="75">
        <v>1653959.6702999999</v>
      </c>
      <c r="AJ97" s="75">
        <v>1268031</v>
      </c>
      <c r="AK97" s="76">
        <f t="shared" si="14"/>
        <v>0.58616544127956305</v>
      </c>
      <c r="AL97" s="39" t="str">
        <f t="shared" si="20"/>
        <v>50% - 70%</v>
      </c>
      <c r="AM97" s="77" t="str">
        <f t="shared" si="21"/>
        <v>Lower Range</v>
      </c>
      <c r="AN97" s="78" t="s">
        <v>118</v>
      </c>
      <c r="AO97" s="78" t="s">
        <v>254</v>
      </c>
      <c r="AP97" s="78" t="s">
        <v>76</v>
      </c>
      <c r="AQ97" s="49"/>
      <c r="AR97" s="79"/>
      <c r="AS97" s="79"/>
      <c r="AT97" s="80"/>
      <c r="AU97" s="52">
        <f t="shared" si="15"/>
        <v>0</v>
      </c>
    </row>
    <row r="98" spans="1:47" ht="15" customHeight="1">
      <c r="A98" s="53" t="s">
        <v>66</v>
      </c>
      <c r="B98" s="54">
        <v>87</v>
      </c>
      <c r="C98" s="55" t="s">
        <v>67</v>
      </c>
      <c r="D98" s="56" t="s">
        <v>68</v>
      </c>
      <c r="E98" s="55" t="s">
        <v>255</v>
      </c>
      <c r="F98" s="57">
        <v>42917</v>
      </c>
      <c r="G98" s="58">
        <v>31092</v>
      </c>
      <c r="H98" s="59">
        <f t="shared" si="16"/>
        <v>34.145205479452052</v>
      </c>
      <c r="I98" s="60" t="s">
        <v>188</v>
      </c>
      <c r="J98" s="61" t="s">
        <v>71</v>
      </c>
      <c r="K98" s="62" t="s">
        <v>71</v>
      </c>
      <c r="L98" s="63" t="s">
        <v>85</v>
      </c>
      <c r="M98" s="64" t="str">
        <f t="shared" si="17"/>
        <v>2-2-3</v>
      </c>
      <c r="N98" s="65">
        <v>43191</v>
      </c>
      <c r="O98" s="66">
        <v>43191</v>
      </c>
      <c r="P98" s="67">
        <v>0.27</v>
      </c>
      <c r="Q98" s="68" t="s">
        <v>73</v>
      </c>
      <c r="R98" s="38" t="s">
        <v>74</v>
      </c>
      <c r="S98" s="38" t="s">
        <v>75</v>
      </c>
      <c r="T98" s="69">
        <v>48</v>
      </c>
      <c r="U98" s="68"/>
      <c r="V98" s="70">
        <v>181932</v>
      </c>
      <c r="W98" s="70">
        <v>0</v>
      </c>
      <c r="X98" s="70">
        <v>0</v>
      </c>
      <c r="Y98" s="70">
        <v>45480</v>
      </c>
      <c r="Z98" s="70">
        <v>0</v>
      </c>
      <c r="AA98" s="70">
        <v>512252</v>
      </c>
      <c r="AB98" s="71">
        <f t="shared" si="18"/>
        <v>466772</v>
      </c>
      <c r="AC98" s="71">
        <f t="shared" si="11"/>
        <v>466772</v>
      </c>
      <c r="AD98" s="72">
        <f t="shared" si="12"/>
        <v>365</v>
      </c>
      <c r="AE98" s="73">
        <f>ROUND(VLOOKUP(Q98,'[1]Average Cost'!$A$3:$V$26,HLOOKUP('[1]Master Sheet'!E98,'[1]Average Cost'!$B$1:$V$2,2,0)),0)</f>
        <v>646385</v>
      </c>
      <c r="AF98" s="74">
        <f t="shared" si="13"/>
        <v>0.72212690579144012</v>
      </c>
      <c r="AG98" s="68" t="str">
        <f t="shared" si="19"/>
        <v>60%-80%</v>
      </c>
      <c r="AH98" s="75">
        <v>1040452</v>
      </c>
      <c r="AI98" s="75">
        <v>1031401.0812</v>
      </c>
      <c r="AJ98" s="75">
        <v>1040452</v>
      </c>
      <c r="AK98" s="76">
        <f t="shared" si="14"/>
        <v>0.44862425176750104</v>
      </c>
      <c r="AL98" s="39" t="str">
        <f t="shared" si="20"/>
        <v>25% - 50%</v>
      </c>
      <c r="AM98" s="77" t="str">
        <f t="shared" si="21"/>
        <v>Lower Range</v>
      </c>
      <c r="AN98" s="78" t="s">
        <v>76</v>
      </c>
      <c r="AO98" s="78"/>
      <c r="AP98" s="78" t="s">
        <v>76</v>
      </c>
      <c r="AQ98" s="49"/>
      <c r="AR98" s="79"/>
      <c r="AS98" s="79"/>
      <c r="AT98" s="80"/>
      <c r="AU98" s="52">
        <f t="shared" si="15"/>
        <v>0</v>
      </c>
    </row>
    <row r="99" spans="1:47" ht="15" customHeight="1">
      <c r="A99" s="53" t="s">
        <v>66</v>
      </c>
      <c r="B99" s="54">
        <v>88</v>
      </c>
      <c r="C99" s="55" t="s">
        <v>90</v>
      </c>
      <c r="D99" s="56" t="s">
        <v>91</v>
      </c>
      <c r="E99" s="55" t="s">
        <v>256</v>
      </c>
      <c r="F99" s="57">
        <v>41365</v>
      </c>
      <c r="G99" s="58">
        <v>32111</v>
      </c>
      <c r="H99" s="59">
        <f t="shared" si="16"/>
        <v>31.353424657534248</v>
      </c>
      <c r="I99" s="60" t="s">
        <v>257</v>
      </c>
      <c r="J99" s="61" t="s">
        <v>85</v>
      </c>
      <c r="K99" s="62" t="s">
        <v>85</v>
      </c>
      <c r="L99" s="63" t="s">
        <v>85</v>
      </c>
      <c r="M99" s="64" t="str">
        <f t="shared" si="17"/>
        <v>3-3-3</v>
      </c>
      <c r="N99" s="65">
        <v>42736</v>
      </c>
      <c r="O99" s="66">
        <v>43191</v>
      </c>
      <c r="P99" s="67">
        <v>0.15</v>
      </c>
      <c r="Q99" s="68" t="s">
        <v>73</v>
      </c>
      <c r="R99" s="38" t="s">
        <v>74</v>
      </c>
      <c r="S99" s="38" t="s">
        <v>75</v>
      </c>
      <c r="T99" s="69">
        <v>49</v>
      </c>
      <c r="U99" s="68"/>
      <c r="V99" s="70">
        <v>296484</v>
      </c>
      <c r="W99" s="70">
        <v>0</v>
      </c>
      <c r="X99" s="70">
        <v>0</v>
      </c>
      <c r="Y99" s="70">
        <v>74124</v>
      </c>
      <c r="Z99" s="70">
        <v>0</v>
      </c>
      <c r="AA99" s="70">
        <v>827272</v>
      </c>
      <c r="AB99" s="71">
        <f t="shared" si="18"/>
        <v>753148</v>
      </c>
      <c r="AC99" s="71">
        <f t="shared" si="11"/>
        <v>753148</v>
      </c>
      <c r="AD99" s="72">
        <f t="shared" si="12"/>
        <v>365</v>
      </c>
      <c r="AE99" s="73">
        <f>ROUND(VLOOKUP(Q99,'[1]Average Cost'!$A$3:$V$26,HLOOKUP('[1]Master Sheet'!E99,'[1]Average Cost'!$B$1:$V$2,2,0)),0)</f>
        <v>914168</v>
      </c>
      <c r="AF99" s="74">
        <f t="shared" si="13"/>
        <v>0.82386169719351365</v>
      </c>
      <c r="AG99" s="68" t="str">
        <f t="shared" si="19"/>
        <v>80%-100%</v>
      </c>
      <c r="AH99" s="75">
        <v>1405865.719755</v>
      </c>
      <c r="AI99" s="75">
        <v>1405865.719755</v>
      </c>
      <c r="AJ99" s="75">
        <v>1138428</v>
      </c>
      <c r="AK99" s="76">
        <f t="shared" si="14"/>
        <v>0.53571830468364434</v>
      </c>
      <c r="AL99" s="39" t="str">
        <f t="shared" si="20"/>
        <v>50% - 70%</v>
      </c>
      <c r="AM99" s="77" t="str">
        <f t="shared" si="21"/>
        <v>Lower Range</v>
      </c>
      <c r="AN99" s="78" t="s">
        <v>118</v>
      </c>
      <c r="AO99" s="78" t="s">
        <v>258</v>
      </c>
      <c r="AP99" s="78" t="s">
        <v>76</v>
      </c>
      <c r="AQ99" s="49"/>
      <c r="AR99" s="79"/>
      <c r="AS99" s="79"/>
      <c r="AT99" s="80"/>
      <c r="AU99" s="52">
        <f t="shared" si="15"/>
        <v>0</v>
      </c>
    </row>
    <row r="100" spans="1:47" ht="15" customHeight="1">
      <c r="A100" s="53" t="s">
        <v>66</v>
      </c>
      <c r="B100" s="54">
        <v>89</v>
      </c>
      <c r="C100" s="55" t="s">
        <v>82</v>
      </c>
      <c r="D100" s="56" t="s">
        <v>83</v>
      </c>
      <c r="E100" s="55" t="s">
        <v>79</v>
      </c>
      <c r="F100" s="57">
        <v>40544</v>
      </c>
      <c r="G100" s="58">
        <v>27152</v>
      </c>
      <c r="H100" s="59">
        <f t="shared" si="16"/>
        <v>44.939726027397263</v>
      </c>
      <c r="I100" s="60" t="s">
        <v>238</v>
      </c>
      <c r="J100" s="61" t="s">
        <v>71</v>
      </c>
      <c r="K100" s="62" t="s">
        <v>71</v>
      </c>
      <c r="L100" s="63" t="s">
        <v>85</v>
      </c>
      <c r="M100" s="64" t="str">
        <f t="shared" si="17"/>
        <v>2-2-3</v>
      </c>
      <c r="N100" s="65" t="s">
        <v>86</v>
      </c>
      <c r="O100" s="66">
        <v>43191</v>
      </c>
      <c r="P100" s="67">
        <v>6.7499999999999991E-2</v>
      </c>
      <c r="Q100" s="68" t="s">
        <v>87</v>
      </c>
      <c r="R100" s="68" t="s">
        <v>88</v>
      </c>
      <c r="S100" s="68" t="s">
        <v>89</v>
      </c>
      <c r="T100" s="69">
        <v>46</v>
      </c>
      <c r="U100" s="68"/>
      <c r="V100" s="70">
        <v>118044</v>
      </c>
      <c r="W100" s="70">
        <v>0</v>
      </c>
      <c r="X100" s="70">
        <v>0</v>
      </c>
      <c r="Y100" s="70">
        <v>0</v>
      </c>
      <c r="Z100" s="70">
        <v>0</v>
      </c>
      <c r="AA100" s="70">
        <v>284333.78000000003</v>
      </c>
      <c r="AB100" s="71">
        <f t="shared" si="18"/>
        <v>284333.78000000003</v>
      </c>
      <c r="AC100" s="71">
        <f t="shared" si="11"/>
        <v>284333.78000000003</v>
      </c>
      <c r="AD100" s="72">
        <f t="shared" si="12"/>
        <v>365</v>
      </c>
      <c r="AE100" s="73">
        <f>ROUND(VLOOKUP(Q100,'[1]Average Cost'!$A$3:$V$26,HLOOKUP('[1]Master Sheet'!E100,'[1]Average Cost'!$B$1:$V$2,2,0)),0)</f>
        <v>293696</v>
      </c>
      <c r="AF100" s="74">
        <f t="shared" si="13"/>
        <v>0.96812275277838322</v>
      </c>
      <c r="AG100" s="68" t="str">
        <f t="shared" si="19"/>
        <v>80%-100%</v>
      </c>
      <c r="AH100" s="75">
        <v>512626</v>
      </c>
      <c r="AI100" s="75">
        <v>449515</v>
      </c>
      <c r="AJ100" s="75">
        <v>512626</v>
      </c>
      <c r="AK100" s="76">
        <f t="shared" si="14"/>
        <v>0.55466125401364741</v>
      </c>
      <c r="AL100" s="39" t="str">
        <f t="shared" si="20"/>
        <v>50% - 70%</v>
      </c>
      <c r="AM100" s="77" t="str">
        <f t="shared" si="21"/>
        <v>Lower Range</v>
      </c>
      <c r="AN100" s="78" t="s">
        <v>76</v>
      </c>
      <c r="AO100" s="78"/>
      <c r="AP100" s="78" t="s">
        <v>135</v>
      </c>
      <c r="AQ100" s="49"/>
      <c r="AR100" s="79"/>
      <c r="AS100" s="79"/>
      <c r="AT100" s="80"/>
      <c r="AU100" s="52">
        <f t="shared" si="15"/>
        <v>0</v>
      </c>
    </row>
    <row r="101" spans="1:47" ht="15" customHeight="1">
      <c r="A101" s="53" t="s">
        <v>66</v>
      </c>
      <c r="B101" s="54">
        <v>90</v>
      </c>
      <c r="C101" s="55" t="s">
        <v>163</v>
      </c>
      <c r="D101" s="56" t="s">
        <v>95</v>
      </c>
      <c r="E101" s="55" t="s">
        <v>259</v>
      </c>
      <c r="F101" s="57">
        <v>44744</v>
      </c>
      <c r="G101" s="58">
        <v>31564</v>
      </c>
      <c r="H101" s="59">
        <f t="shared" si="16"/>
        <v>32.852054794520548</v>
      </c>
      <c r="I101" s="60" t="s">
        <v>260</v>
      </c>
      <c r="J101" s="61">
        <v>0</v>
      </c>
      <c r="K101" s="62">
        <v>0</v>
      </c>
      <c r="L101" s="63" t="s">
        <v>85</v>
      </c>
      <c r="M101" s="64" t="str">
        <f t="shared" si="17"/>
        <v>0-0-3</v>
      </c>
      <c r="N101" s="81" t="s">
        <v>72</v>
      </c>
      <c r="O101" s="62" t="s">
        <v>72</v>
      </c>
      <c r="P101" s="67">
        <v>0</v>
      </c>
      <c r="Q101" s="68" t="s">
        <v>87</v>
      </c>
      <c r="R101" s="68" t="s">
        <v>88</v>
      </c>
      <c r="S101" s="68" t="s">
        <v>89</v>
      </c>
      <c r="T101" s="69">
        <v>47</v>
      </c>
      <c r="U101" s="68"/>
      <c r="V101" s="70">
        <v>193824</v>
      </c>
      <c r="W101" s="70">
        <v>0</v>
      </c>
      <c r="X101" s="70">
        <v>0</v>
      </c>
      <c r="Y101" s="70">
        <v>48456</v>
      </c>
      <c r="Z101" s="70">
        <v>0</v>
      </c>
      <c r="AA101" s="70">
        <v>544959</v>
      </c>
      <c r="AB101" s="71">
        <f t="shared" si="18"/>
        <v>496503</v>
      </c>
      <c r="AC101" s="71">
        <f t="shared" si="11"/>
        <v>496503</v>
      </c>
      <c r="AD101" s="72">
        <f t="shared" si="12"/>
        <v>273</v>
      </c>
      <c r="AE101" s="73">
        <f>ROUND(VLOOKUP(Q101,'[1]Average Cost'!$A$3:$V$26,HLOOKUP('[1]Master Sheet'!E101,'[1]Average Cost'!$B$1:$V$2,2,0)),0)</f>
        <v>436990</v>
      </c>
      <c r="AF101" s="74">
        <f t="shared" si="13"/>
        <v>1.1361884711320624</v>
      </c>
      <c r="AG101" s="68" t="str">
        <f t="shared" si="19"/>
        <v>Greater than 100%</v>
      </c>
      <c r="AH101" s="75">
        <v>752202.61250000005</v>
      </c>
      <c r="AI101" s="75">
        <v>752202.61250000005</v>
      </c>
      <c r="AJ101" s="75">
        <v>532918</v>
      </c>
      <c r="AK101" s="76">
        <f t="shared" si="14"/>
        <v>0.66006550861321289</v>
      </c>
      <c r="AL101" s="39" t="str">
        <f t="shared" si="20"/>
        <v>50% - 70%</v>
      </c>
      <c r="AM101" s="77" t="str">
        <f t="shared" si="21"/>
        <v>Lower Range</v>
      </c>
      <c r="AN101" s="78" t="s">
        <v>76</v>
      </c>
      <c r="AO101" s="78"/>
      <c r="AP101" s="78" t="s">
        <v>76</v>
      </c>
      <c r="AQ101" s="49"/>
      <c r="AR101" s="79"/>
      <c r="AS101" s="79"/>
      <c r="AT101" s="80"/>
      <c r="AU101" s="52">
        <f t="shared" si="15"/>
        <v>0</v>
      </c>
    </row>
    <row r="102" spans="1:47" ht="15" customHeight="1">
      <c r="A102" s="53" t="s">
        <v>66</v>
      </c>
      <c r="B102" s="25">
        <v>91</v>
      </c>
      <c r="C102" s="55" t="s">
        <v>99</v>
      </c>
      <c r="D102" s="56">
        <v>11</v>
      </c>
      <c r="E102" s="55" t="s">
        <v>79</v>
      </c>
      <c r="F102" s="57">
        <v>43739</v>
      </c>
      <c r="G102" s="58">
        <v>27429</v>
      </c>
      <c r="H102" s="59">
        <f t="shared" si="16"/>
        <v>44.180821917808217</v>
      </c>
      <c r="I102" s="60" t="s">
        <v>261</v>
      </c>
      <c r="J102" s="61" t="s">
        <v>85</v>
      </c>
      <c r="K102" s="62" t="s">
        <v>71</v>
      </c>
      <c r="L102" s="63" t="s">
        <v>85</v>
      </c>
      <c r="M102" s="64" t="str">
        <f t="shared" si="17"/>
        <v>3-2-3</v>
      </c>
      <c r="N102" s="81" t="s">
        <v>121</v>
      </c>
      <c r="O102" s="66">
        <v>43191</v>
      </c>
      <c r="P102" s="67">
        <v>8.5335908546749981E-2</v>
      </c>
      <c r="Q102" s="68" t="s">
        <v>218</v>
      </c>
      <c r="R102" s="68" t="s">
        <v>102</v>
      </c>
      <c r="S102" s="68" t="s">
        <v>103</v>
      </c>
      <c r="T102" s="69">
        <v>62</v>
      </c>
      <c r="U102" s="68"/>
      <c r="V102" s="70">
        <v>2798592</v>
      </c>
      <c r="W102" s="70">
        <v>1589988</v>
      </c>
      <c r="X102" s="70">
        <v>0</v>
      </c>
      <c r="Y102" s="70">
        <v>1399296</v>
      </c>
      <c r="Z102" s="70">
        <v>0</v>
      </c>
      <c r="AA102" s="70">
        <v>10005689</v>
      </c>
      <c r="AB102" s="71">
        <f t="shared" si="18"/>
        <v>8606393</v>
      </c>
      <c r="AC102" s="71">
        <f t="shared" si="11"/>
        <v>7016405</v>
      </c>
      <c r="AD102" s="72">
        <f t="shared" si="12"/>
        <v>365</v>
      </c>
      <c r="AE102" s="73">
        <f>ROUND(VLOOKUP(Q102,'[1]Average Cost'!$A$3:$V$26,HLOOKUP('[1]Master Sheet'!E102,'[1]Average Cost'!$B$1:$V$2,2,0)),0)</f>
        <v>9985767</v>
      </c>
      <c r="AF102" s="74">
        <f t="shared" si="13"/>
        <v>0.86186599386907381</v>
      </c>
      <c r="AG102" s="68" t="str">
        <f t="shared" si="19"/>
        <v>80%-100%</v>
      </c>
      <c r="AH102" s="75">
        <v>9628418</v>
      </c>
      <c r="AI102" s="75">
        <v>6990232</v>
      </c>
      <c r="AJ102" s="75">
        <v>9628418</v>
      </c>
      <c r="AK102" s="76">
        <f t="shared" si="14"/>
        <v>0.89385327890833155</v>
      </c>
      <c r="AL102" s="39" t="str">
        <f t="shared" si="20"/>
        <v>70% - 90%</v>
      </c>
      <c r="AM102" s="77" t="str">
        <f t="shared" si="21"/>
        <v>Close to Market Reference</v>
      </c>
      <c r="AN102" s="78" t="s">
        <v>76</v>
      </c>
      <c r="AO102" s="78"/>
      <c r="AP102" s="78" t="s">
        <v>76</v>
      </c>
      <c r="AQ102" s="49"/>
      <c r="AR102" s="79"/>
      <c r="AS102" s="79"/>
      <c r="AT102" s="80"/>
      <c r="AU102" s="52">
        <f t="shared" si="15"/>
        <v>0</v>
      </c>
    </row>
    <row r="103" spans="1:47" ht="15" customHeight="1">
      <c r="A103" s="53" t="s">
        <v>66</v>
      </c>
      <c r="B103" s="54">
        <v>92</v>
      </c>
      <c r="C103" s="55" t="s">
        <v>134</v>
      </c>
      <c r="D103" s="56" t="s">
        <v>68</v>
      </c>
      <c r="E103" s="55" t="s">
        <v>111</v>
      </c>
      <c r="F103" s="57">
        <v>42232</v>
      </c>
      <c r="G103" s="58">
        <v>30851</v>
      </c>
      <c r="H103" s="59">
        <f t="shared" si="16"/>
        <v>34.805479452054797</v>
      </c>
      <c r="I103" s="60" t="s">
        <v>112</v>
      </c>
      <c r="J103" s="61" t="s">
        <v>85</v>
      </c>
      <c r="K103" s="62" t="s">
        <v>85</v>
      </c>
      <c r="L103" s="63" t="s">
        <v>71</v>
      </c>
      <c r="M103" s="64" t="str">
        <f t="shared" si="17"/>
        <v>3-3-2</v>
      </c>
      <c r="N103" s="65">
        <v>42736</v>
      </c>
      <c r="O103" s="66">
        <v>43191</v>
      </c>
      <c r="P103" s="67">
        <v>0.11166718024835398</v>
      </c>
      <c r="Q103" s="68" t="s">
        <v>113</v>
      </c>
      <c r="R103" s="68" t="s">
        <v>114</v>
      </c>
      <c r="S103" s="68" t="s">
        <v>115</v>
      </c>
      <c r="T103" s="69">
        <v>48</v>
      </c>
      <c r="U103" s="68"/>
      <c r="V103" s="70">
        <v>171852</v>
      </c>
      <c r="W103" s="70">
        <v>0</v>
      </c>
      <c r="X103" s="70">
        <v>45000</v>
      </c>
      <c r="Y103" s="70">
        <v>42960</v>
      </c>
      <c r="Z103" s="70">
        <v>15000</v>
      </c>
      <c r="AA103" s="70">
        <v>484553</v>
      </c>
      <c r="AB103" s="71">
        <f t="shared" si="18"/>
        <v>441593</v>
      </c>
      <c r="AC103" s="71">
        <f t="shared" si="11"/>
        <v>441593</v>
      </c>
      <c r="AD103" s="72">
        <f t="shared" si="12"/>
        <v>365</v>
      </c>
      <c r="AE103" s="73">
        <f>ROUND(VLOOKUP(Q103,'[1]Average Cost'!$A$3:$V$26,HLOOKUP('[1]Master Sheet'!E103,'[1]Average Cost'!$B$1:$V$2,2,0)),0)</f>
        <v>545677</v>
      </c>
      <c r="AF103" s="74">
        <f t="shared" si="13"/>
        <v>0.80925712463600263</v>
      </c>
      <c r="AG103" s="68" t="str">
        <f t="shared" si="19"/>
        <v>80%-100%</v>
      </c>
      <c r="AH103" s="75">
        <v>784257.75</v>
      </c>
      <c r="AI103" s="75">
        <v>784257.75</v>
      </c>
      <c r="AJ103" s="75">
        <v>565293</v>
      </c>
      <c r="AK103" s="76">
        <f t="shared" si="14"/>
        <v>0.5630712606920365</v>
      </c>
      <c r="AL103" s="39" t="str">
        <f t="shared" si="20"/>
        <v>50% - 70%</v>
      </c>
      <c r="AM103" s="77" t="str">
        <f t="shared" si="21"/>
        <v>Lower Range</v>
      </c>
      <c r="AN103" s="78" t="s">
        <v>76</v>
      </c>
      <c r="AO103" s="78"/>
      <c r="AP103" s="78" t="s">
        <v>76</v>
      </c>
      <c r="AQ103" s="49"/>
      <c r="AR103" s="79"/>
      <c r="AS103" s="79"/>
      <c r="AT103" s="80"/>
      <c r="AU103" s="52">
        <f t="shared" si="15"/>
        <v>0</v>
      </c>
    </row>
    <row r="104" spans="1:47" ht="15" customHeight="1">
      <c r="A104" s="53" t="s">
        <v>66</v>
      </c>
      <c r="B104" s="54">
        <v>93</v>
      </c>
      <c r="C104" s="55" t="s">
        <v>144</v>
      </c>
      <c r="D104" s="56" t="s">
        <v>145</v>
      </c>
      <c r="E104" s="55" t="s">
        <v>111</v>
      </c>
      <c r="F104" s="57">
        <v>41852</v>
      </c>
      <c r="G104" s="58">
        <v>31786</v>
      </c>
      <c r="H104" s="59">
        <f t="shared" si="16"/>
        <v>32.243835616438353</v>
      </c>
      <c r="I104" s="60" t="s">
        <v>194</v>
      </c>
      <c r="J104" s="61" t="s">
        <v>71</v>
      </c>
      <c r="K104" s="62" t="s">
        <v>71</v>
      </c>
      <c r="L104" s="63" t="s">
        <v>81</v>
      </c>
      <c r="M104" s="64" t="str">
        <f t="shared" si="17"/>
        <v>2-2-4</v>
      </c>
      <c r="N104" s="65" t="s">
        <v>86</v>
      </c>
      <c r="O104" s="66">
        <v>43191</v>
      </c>
      <c r="P104" s="67">
        <v>9.3494170508942473E-2</v>
      </c>
      <c r="Q104" s="68" t="s">
        <v>113</v>
      </c>
      <c r="R104" s="68" t="s">
        <v>114</v>
      </c>
      <c r="S104" s="68" t="s">
        <v>115</v>
      </c>
      <c r="T104" s="69">
        <v>45</v>
      </c>
      <c r="U104" s="68"/>
      <c r="V104" s="70">
        <v>119148</v>
      </c>
      <c r="W104" s="70">
        <v>0</v>
      </c>
      <c r="X104" s="70">
        <v>27000</v>
      </c>
      <c r="Y104" s="70">
        <v>0</v>
      </c>
      <c r="Z104" s="70">
        <v>9000</v>
      </c>
      <c r="AA104" s="70">
        <v>309830</v>
      </c>
      <c r="AB104" s="71">
        <f t="shared" si="18"/>
        <v>309830</v>
      </c>
      <c r="AC104" s="71">
        <f t="shared" si="11"/>
        <v>309830</v>
      </c>
      <c r="AD104" s="72">
        <f t="shared" si="12"/>
        <v>365</v>
      </c>
      <c r="AE104" s="73">
        <f>ROUND(VLOOKUP(Q104,'[1]Average Cost'!$A$3:$V$26,HLOOKUP('[1]Master Sheet'!E104,'[1]Average Cost'!$B$1:$V$2,2,0)),0)</f>
        <v>313202</v>
      </c>
      <c r="AF104" s="74">
        <f t="shared" si="13"/>
        <v>0.98923378522487082</v>
      </c>
      <c r="AG104" s="68" t="str">
        <f t="shared" si="19"/>
        <v>80%-100%</v>
      </c>
      <c r="AH104" s="75">
        <v>504210.540775</v>
      </c>
      <c r="AI104" s="75">
        <v>504210.540775</v>
      </c>
      <c r="AJ104" s="75">
        <v>336103</v>
      </c>
      <c r="AK104" s="76">
        <f t="shared" si="14"/>
        <v>0.61448536859973979</v>
      </c>
      <c r="AL104" s="39" t="str">
        <f t="shared" si="20"/>
        <v>50% - 70%</v>
      </c>
      <c r="AM104" s="77" t="str">
        <f t="shared" si="21"/>
        <v>Lower Range</v>
      </c>
      <c r="AN104" s="78" t="s">
        <v>118</v>
      </c>
      <c r="AO104" s="78" t="s">
        <v>262</v>
      </c>
      <c r="AP104" s="78" t="s">
        <v>135</v>
      </c>
      <c r="AQ104" s="49"/>
      <c r="AR104" s="79"/>
      <c r="AS104" s="79"/>
      <c r="AT104" s="80"/>
      <c r="AU104" s="52">
        <f t="shared" si="15"/>
        <v>0</v>
      </c>
    </row>
    <row r="105" spans="1:47" ht="15" customHeight="1">
      <c r="A105" s="53" t="s">
        <v>66</v>
      </c>
      <c r="B105" s="54">
        <v>94</v>
      </c>
      <c r="C105" s="55" t="s">
        <v>170</v>
      </c>
      <c r="D105" s="56" t="s">
        <v>95</v>
      </c>
      <c r="E105" s="55" t="s">
        <v>111</v>
      </c>
      <c r="F105" s="57">
        <v>41640</v>
      </c>
      <c r="G105" s="58">
        <v>30651</v>
      </c>
      <c r="H105" s="59">
        <f t="shared" si="16"/>
        <v>35.353424657534248</v>
      </c>
      <c r="I105" s="60" t="s">
        <v>263</v>
      </c>
      <c r="J105" s="61" t="s">
        <v>85</v>
      </c>
      <c r="K105" s="62" t="s">
        <v>71</v>
      </c>
      <c r="L105" s="63" t="s">
        <v>81</v>
      </c>
      <c r="M105" s="64" t="str">
        <f t="shared" si="17"/>
        <v>3-2-4</v>
      </c>
      <c r="N105" s="65">
        <v>42826</v>
      </c>
      <c r="O105" s="66">
        <v>43191</v>
      </c>
      <c r="P105" s="67">
        <v>0.10032236993775455</v>
      </c>
      <c r="Q105" s="68" t="s">
        <v>113</v>
      </c>
      <c r="R105" s="68" t="s">
        <v>114</v>
      </c>
      <c r="S105" s="68" t="s">
        <v>115</v>
      </c>
      <c r="T105" s="69">
        <v>47</v>
      </c>
      <c r="U105" s="68"/>
      <c r="V105" s="70">
        <v>124956</v>
      </c>
      <c r="W105" s="70">
        <v>0</v>
      </c>
      <c r="X105" s="70">
        <v>18000</v>
      </c>
      <c r="Y105" s="70">
        <v>31236</v>
      </c>
      <c r="Z105" s="70">
        <v>6000</v>
      </c>
      <c r="AA105" s="70">
        <v>355590</v>
      </c>
      <c r="AB105" s="71">
        <f t="shared" si="18"/>
        <v>324354</v>
      </c>
      <c r="AC105" s="71">
        <f t="shared" si="11"/>
        <v>324354</v>
      </c>
      <c r="AD105" s="72">
        <f t="shared" si="12"/>
        <v>365</v>
      </c>
      <c r="AE105" s="73">
        <f>ROUND(VLOOKUP(Q105,'[1]Average Cost'!$A$3:$V$26,HLOOKUP('[1]Master Sheet'!E105,'[1]Average Cost'!$B$1:$V$2,2,0)),0)</f>
        <v>450224</v>
      </c>
      <c r="AF105" s="74">
        <f t="shared" si="13"/>
        <v>0.72042805359110129</v>
      </c>
      <c r="AG105" s="68" t="str">
        <f t="shared" si="19"/>
        <v>60%-80%</v>
      </c>
      <c r="AH105" s="75">
        <v>648665.76375249994</v>
      </c>
      <c r="AI105" s="75">
        <v>648665.76375249994</v>
      </c>
      <c r="AJ105" s="75">
        <v>495248</v>
      </c>
      <c r="AK105" s="76">
        <f t="shared" si="14"/>
        <v>0.5000325562484258</v>
      </c>
      <c r="AL105" s="39" t="str">
        <f t="shared" si="20"/>
        <v>50% - 70%</v>
      </c>
      <c r="AM105" s="77" t="str">
        <f t="shared" si="21"/>
        <v>Lower Range</v>
      </c>
      <c r="AN105" s="78" t="s">
        <v>118</v>
      </c>
      <c r="AO105" s="78" t="s">
        <v>264</v>
      </c>
      <c r="AP105" s="78" t="s">
        <v>76</v>
      </c>
      <c r="AQ105" s="49"/>
      <c r="AR105" s="79"/>
      <c r="AS105" s="79"/>
      <c r="AT105" s="80"/>
      <c r="AU105" s="52">
        <f t="shared" si="15"/>
        <v>0</v>
      </c>
    </row>
    <row r="106" spans="1:47" ht="15" customHeight="1">
      <c r="A106" s="53" t="s">
        <v>66</v>
      </c>
      <c r="B106" s="54">
        <v>95</v>
      </c>
      <c r="C106" s="55" t="s">
        <v>147</v>
      </c>
      <c r="D106" s="56" t="s">
        <v>148</v>
      </c>
      <c r="E106" s="55" t="s">
        <v>111</v>
      </c>
      <c r="F106" s="57">
        <v>43295</v>
      </c>
      <c r="G106" s="58">
        <v>23975</v>
      </c>
      <c r="H106" s="59">
        <f t="shared" si="16"/>
        <v>53.643835616438359</v>
      </c>
      <c r="I106" s="60" t="s">
        <v>263</v>
      </c>
      <c r="J106" s="61" t="s">
        <v>71</v>
      </c>
      <c r="K106" s="62" t="s">
        <v>85</v>
      </c>
      <c r="L106" s="63" t="s">
        <v>71</v>
      </c>
      <c r="M106" s="64" t="str">
        <f t="shared" si="17"/>
        <v>2-3-2</v>
      </c>
      <c r="N106" s="65">
        <v>43191</v>
      </c>
      <c r="O106" s="66">
        <v>43191</v>
      </c>
      <c r="P106" s="67">
        <v>0.125</v>
      </c>
      <c r="Q106" s="68" t="s">
        <v>113</v>
      </c>
      <c r="R106" s="68" t="s">
        <v>114</v>
      </c>
      <c r="S106" s="68" t="s">
        <v>115</v>
      </c>
      <c r="T106" s="69">
        <v>54</v>
      </c>
      <c r="U106" s="68"/>
      <c r="V106" s="70">
        <v>587856</v>
      </c>
      <c r="W106" s="70">
        <v>0</v>
      </c>
      <c r="X106" s="70">
        <v>90000</v>
      </c>
      <c r="Y106" s="70">
        <v>238320</v>
      </c>
      <c r="Z106" s="70">
        <v>30000</v>
      </c>
      <c r="AA106" s="70">
        <v>1843052</v>
      </c>
      <c r="AB106" s="71">
        <f t="shared" si="18"/>
        <v>1604732</v>
      </c>
      <c r="AC106" s="71">
        <f t="shared" si="11"/>
        <v>1604732</v>
      </c>
      <c r="AD106" s="72">
        <f t="shared" si="12"/>
        <v>365</v>
      </c>
      <c r="AE106" s="73">
        <f>ROUND(VLOOKUP(Q106,'[1]Average Cost'!$A$3:$V$26,HLOOKUP('[1]Master Sheet'!E106,'[1]Average Cost'!$B$1:$V$2,2,0)),0)</f>
        <v>1912227</v>
      </c>
      <c r="AF106" s="74">
        <f t="shared" si="13"/>
        <v>0.83919534657757677</v>
      </c>
      <c r="AG106" s="68" t="str">
        <f t="shared" si="19"/>
        <v>80%-100%</v>
      </c>
      <c r="AH106" s="75">
        <v>2447445.6986500002</v>
      </c>
      <c r="AI106" s="75">
        <v>2447445.6986500002</v>
      </c>
      <c r="AJ106" s="75">
        <v>2014565</v>
      </c>
      <c r="AK106" s="76">
        <f t="shared" si="14"/>
        <v>0.6556762427395888</v>
      </c>
      <c r="AL106" s="39" t="str">
        <f t="shared" si="20"/>
        <v>50% - 70%</v>
      </c>
      <c r="AM106" s="77" t="str">
        <f t="shared" si="21"/>
        <v>Lower Range</v>
      </c>
      <c r="AN106" s="78" t="s">
        <v>76</v>
      </c>
      <c r="AO106" s="78"/>
      <c r="AP106" s="78" t="s">
        <v>76</v>
      </c>
      <c r="AQ106" s="49"/>
      <c r="AR106" s="79"/>
      <c r="AS106" s="79"/>
      <c r="AT106" s="80"/>
      <c r="AU106" s="52">
        <f t="shared" si="15"/>
        <v>0</v>
      </c>
    </row>
    <row r="107" spans="1:47" ht="15" customHeight="1">
      <c r="A107" s="53" t="s">
        <v>66</v>
      </c>
      <c r="B107" s="54">
        <v>96</v>
      </c>
      <c r="C107" s="55" t="s">
        <v>134</v>
      </c>
      <c r="D107" s="56" t="s">
        <v>95</v>
      </c>
      <c r="E107" s="55" t="s">
        <v>79</v>
      </c>
      <c r="F107" s="57">
        <v>39873</v>
      </c>
      <c r="G107" s="58">
        <v>25338</v>
      </c>
      <c r="H107" s="59">
        <f t="shared" si="16"/>
        <v>49.909589041095892</v>
      </c>
      <c r="I107" s="60" t="s">
        <v>213</v>
      </c>
      <c r="J107" s="61" t="s">
        <v>71</v>
      </c>
      <c r="K107" s="62" t="s">
        <v>71</v>
      </c>
      <c r="L107" s="63" t="s">
        <v>85</v>
      </c>
      <c r="M107" s="64" t="str">
        <f t="shared" si="17"/>
        <v>2-2-3</v>
      </c>
      <c r="N107" s="65">
        <v>42095</v>
      </c>
      <c r="O107" s="66">
        <v>43191</v>
      </c>
      <c r="P107" s="67">
        <v>0.1713074975088259</v>
      </c>
      <c r="Q107" s="68" t="s">
        <v>87</v>
      </c>
      <c r="R107" s="68" t="s">
        <v>88</v>
      </c>
      <c r="S107" s="68" t="s">
        <v>89</v>
      </c>
      <c r="T107" s="69">
        <v>47</v>
      </c>
      <c r="U107" s="68"/>
      <c r="V107" s="70">
        <v>165192</v>
      </c>
      <c r="W107" s="70">
        <v>0</v>
      </c>
      <c r="X107" s="70">
        <v>0</v>
      </c>
      <c r="Y107" s="70">
        <v>41292</v>
      </c>
      <c r="Z107" s="70">
        <v>0</v>
      </c>
      <c r="AA107" s="70">
        <v>466226</v>
      </c>
      <c r="AB107" s="71">
        <f t="shared" si="18"/>
        <v>424934</v>
      </c>
      <c r="AC107" s="71">
        <f t="shared" si="11"/>
        <v>424934</v>
      </c>
      <c r="AD107" s="72">
        <f t="shared" si="12"/>
        <v>365</v>
      </c>
      <c r="AE107" s="73">
        <f>ROUND(VLOOKUP(Q107,'[1]Average Cost'!$A$3:$V$26,HLOOKUP('[1]Master Sheet'!E107,'[1]Average Cost'!$B$1:$V$2,2,0)),0)</f>
        <v>436990</v>
      </c>
      <c r="AF107" s="74">
        <f t="shared" si="13"/>
        <v>0.97241126799240252</v>
      </c>
      <c r="AG107" s="68" t="str">
        <f t="shared" si="19"/>
        <v>80%-100%</v>
      </c>
      <c r="AH107" s="75">
        <v>752202.61250000005</v>
      </c>
      <c r="AI107" s="75">
        <v>752202.61250000005</v>
      </c>
      <c r="AJ107" s="75">
        <v>532918</v>
      </c>
      <c r="AK107" s="76">
        <f t="shared" si="14"/>
        <v>0.56491960136604813</v>
      </c>
      <c r="AL107" s="39" t="str">
        <f t="shared" si="20"/>
        <v>50% - 70%</v>
      </c>
      <c r="AM107" s="77" t="str">
        <f t="shared" si="21"/>
        <v>Lower Range</v>
      </c>
      <c r="AN107" s="78" t="s">
        <v>76</v>
      </c>
      <c r="AO107" s="78"/>
      <c r="AP107" s="78" t="s">
        <v>135</v>
      </c>
      <c r="AQ107" s="49"/>
      <c r="AR107" s="79"/>
      <c r="AS107" s="79"/>
      <c r="AT107" s="80"/>
      <c r="AU107" s="52">
        <f t="shared" si="15"/>
        <v>0</v>
      </c>
    </row>
    <row r="108" spans="1:47" ht="15" customHeight="1">
      <c r="A108" s="53" t="s">
        <v>66</v>
      </c>
      <c r="B108" s="25">
        <v>97</v>
      </c>
      <c r="C108" s="55" t="s">
        <v>265</v>
      </c>
      <c r="D108" s="56" t="s">
        <v>148</v>
      </c>
      <c r="E108" s="55" t="s">
        <v>79</v>
      </c>
      <c r="F108" s="57">
        <v>44527</v>
      </c>
      <c r="G108" s="58">
        <v>26769</v>
      </c>
      <c r="H108" s="59">
        <f t="shared" si="16"/>
        <v>45.989041095890414</v>
      </c>
      <c r="I108" s="60" t="s">
        <v>213</v>
      </c>
      <c r="J108" s="61">
        <v>0</v>
      </c>
      <c r="K108" s="62">
        <v>0</v>
      </c>
      <c r="L108" s="63" t="s">
        <v>81</v>
      </c>
      <c r="M108" s="64" t="str">
        <f t="shared" si="17"/>
        <v>0-0-4</v>
      </c>
      <c r="N108" s="81" t="s">
        <v>121</v>
      </c>
      <c r="O108" s="62" t="s">
        <v>72</v>
      </c>
      <c r="P108" s="67">
        <v>0</v>
      </c>
      <c r="Q108" s="68" t="s">
        <v>87</v>
      </c>
      <c r="R108" s="68" t="s">
        <v>88</v>
      </c>
      <c r="S108" s="68" t="s">
        <v>89</v>
      </c>
      <c r="T108" s="69">
        <v>54</v>
      </c>
      <c r="U108" s="68"/>
      <c r="V108" s="70">
        <v>695652</v>
      </c>
      <c r="W108" s="70">
        <v>0</v>
      </c>
      <c r="X108" s="70">
        <v>0</v>
      </c>
      <c r="Y108" s="70">
        <v>260868</v>
      </c>
      <c r="Z108" s="70">
        <v>0</v>
      </c>
      <c r="AA108" s="70">
        <v>2015936</v>
      </c>
      <c r="AB108" s="71">
        <f t="shared" si="18"/>
        <v>1755068</v>
      </c>
      <c r="AC108" s="71">
        <f t="shared" si="11"/>
        <v>1755068</v>
      </c>
      <c r="AD108" s="72">
        <f t="shared" si="12"/>
        <v>365</v>
      </c>
      <c r="AE108" s="73">
        <f>ROUND(VLOOKUP(Q108,'[1]Average Cost'!$A$3:$V$26,HLOOKUP('[1]Master Sheet'!E108,'[1]Average Cost'!$B$1:$V$2,2,0)),0)</f>
        <v>1999999</v>
      </c>
      <c r="AF108" s="74">
        <f t="shared" si="13"/>
        <v>0.87753443876721937</v>
      </c>
      <c r="AG108" s="68" t="str">
        <f t="shared" si="19"/>
        <v>80%-100%</v>
      </c>
      <c r="AH108" s="75">
        <v>2928587</v>
      </c>
      <c r="AI108" s="75">
        <v>2393737.75</v>
      </c>
      <c r="AJ108" s="75">
        <v>2928587</v>
      </c>
      <c r="AK108" s="76">
        <f t="shared" si="14"/>
        <v>0.5992883257352436</v>
      </c>
      <c r="AL108" s="39" t="str">
        <f t="shared" si="20"/>
        <v>50% - 70%</v>
      </c>
      <c r="AM108" s="77" t="str">
        <f t="shared" si="21"/>
        <v>Lower Range</v>
      </c>
      <c r="AN108" s="78" t="s">
        <v>76</v>
      </c>
      <c r="AO108" s="78"/>
      <c r="AP108" s="78" t="s">
        <v>135</v>
      </c>
      <c r="AQ108" s="49"/>
      <c r="AR108" s="79"/>
      <c r="AS108" s="79"/>
      <c r="AT108" s="80"/>
      <c r="AU108" s="52">
        <f t="shared" si="15"/>
        <v>0</v>
      </c>
    </row>
    <row r="109" spans="1:47" ht="15" customHeight="1">
      <c r="A109" s="53" t="s">
        <v>66</v>
      </c>
      <c r="B109" s="54">
        <v>98</v>
      </c>
      <c r="C109" s="55" t="s">
        <v>136</v>
      </c>
      <c r="D109" s="56" t="s">
        <v>91</v>
      </c>
      <c r="E109" s="55" t="s">
        <v>111</v>
      </c>
      <c r="F109" s="57">
        <v>42979</v>
      </c>
      <c r="G109" s="58">
        <v>29478</v>
      </c>
      <c r="H109" s="59">
        <f t="shared" si="16"/>
        <v>38.56712328767123</v>
      </c>
      <c r="I109" s="60" t="s">
        <v>171</v>
      </c>
      <c r="J109" s="61" t="s">
        <v>85</v>
      </c>
      <c r="K109" s="62" t="s">
        <v>81</v>
      </c>
      <c r="L109" s="63" t="s">
        <v>81</v>
      </c>
      <c r="M109" s="64" t="str">
        <f t="shared" si="17"/>
        <v>3-4-4</v>
      </c>
      <c r="N109" s="65">
        <v>42826</v>
      </c>
      <c r="O109" s="66">
        <v>43191</v>
      </c>
      <c r="P109" s="67">
        <v>8.9999999999999983E-2</v>
      </c>
      <c r="Q109" s="68" t="s">
        <v>125</v>
      </c>
      <c r="R109" s="68" t="s">
        <v>126</v>
      </c>
      <c r="S109" s="68" t="s">
        <v>127</v>
      </c>
      <c r="T109" s="69">
        <v>49</v>
      </c>
      <c r="U109" s="68"/>
      <c r="V109" s="70">
        <v>456792</v>
      </c>
      <c r="W109" s="70">
        <v>0</v>
      </c>
      <c r="X109" s="70">
        <v>67500</v>
      </c>
      <c r="Y109" s="70">
        <v>114204</v>
      </c>
      <c r="Z109" s="70">
        <v>22500</v>
      </c>
      <c r="AA109" s="70">
        <v>1268136</v>
      </c>
      <c r="AB109" s="71">
        <f t="shared" si="18"/>
        <v>1153932</v>
      </c>
      <c r="AC109" s="71">
        <f t="shared" si="11"/>
        <v>1153932</v>
      </c>
      <c r="AD109" s="72">
        <f t="shared" si="12"/>
        <v>365</v>
      </c>
      <c r="AE109" s="73">
        <f>ROUND(VLOOKUP(Q109,'[1]Average Cost'!$A$3:$V$26,HLOOKUP('[1]Master Sheet'!E109,'[1]Average Cost'!$B$1:$V$2,2,0)),0)</f>
        <v>1029983</v>
      </c>
      <c r="AF109" s="74">
        <f t="shared" si="13"/>
        <v>1.1203408211591841</v>
      </c>
      <c r="AG109" s="68" t="str">
        <f t="shared" si="19"/>
        <v>Greater than 100%</v>
      </c>
      <c r="AH109" s="75">
        <v>1072534.66809375</v>
      </c>
      <c r="AI109" s="75">
        <v>1072534.66809375</v>
      </c>
      <c r="AJ109" s="75">
        <v>865511</v>
      </c>
      <c r="AK109" s="76">
        <f t="shared" si="14"/>
        <v>1.0758924949726054</v>
      </c>
      <c r="AL109" s="39" t="str">
        <f t="shared" si="20"/>
        <v>90% - 110%</v>
      </c>
      <c r="AM109" s="77" t="str">
        <f t="shared" si="21"/>
        <v>Upper Middle Range</v>
      </c>
      <c r="AN109" s="78" t="s">
        <v>118</v>
      </c>
      <c r="AO109" s="78" t="s">
        <v>266</v>
      </c>
      <c r="AP109" s="78" t="s">
        <v>76</v>
      </c>
      <c r="AQ109" s="49"/>
      <c r="AR109" s="79"/>
      <c r="AS109" s="79"/>
      <c r="AT109" s="80"/>
      <c r="AU109" s="52">
        <f t="shared" si="15"/>
        <v>0</v>
      </c>
    </row>
    <row r="110" spans="1:47" ht="15" customHeight="1">
      <c r="A110" s="53" t="s">
        <v>66</v>
      </c>
      <c r="B110" s="54">
        <v>99</v>
      </c>
      <c r="C110" s="55" t="s">
        <v>104</v>
      </c>
      <c r="D110" s="56" t="s">
        <v>83</v>
      </c>
      <c r="E110" s="55" t="s">
        <v>111</v>
      </c>
      <c r="F110" s="57">
        <v>41930</v>
      </c>
      <c r="G110" s="58">
        <v>29859</v>
      </c>
      <c r="H110" s="59">
        <f t="shared" si="16"/>
        <v>37.523287671232879</v>
      </c>
      <c r="I110" s="60" t="s">
        <v>267</v>
      </c>
      <c r="J110" s="61" t="s">
        <v>71</v>
      </c>
      <c r="K110" s="62" t="s">
        <v>71</v>
      </c>
      <c r="L110" s="63" t="s">
        <v>71</v>
      </c>
      <c r="M110" s="64" t="str">
        <f t="shared" si="17"/>
        <v>2-2-2</v>
      </c>
      <c r="N110" s="65" t="s">
        <v>86</v>
      </c>
      <c r="O110" s="66">
        <v>43191</v>
      </c>
      <c r="P110" s="67">
        <v>0.06</v>
      </c>
      <c r="Q110" s="68" t="s">
        <v>125</v>
      </c>
      <c r="R110" s="68" t="s">
        <v>126</v>
      </c>
      <c r="S110" s="68" t="s">
        <v>127</v>
      </c>
      <c r="T110" s="69">
        <v>46</v>
      </c>
      <c r="U110" s="68"/>
      <c r="V110" s="70">
        <v>132816</v>
      </c>
      <c r="W110" s="70">
        <v>0</v>
      </c>
      <c r="X110" s="70">
        <v>31500</v>
      </c>
      <c r="Y110" s="70">
        <v>0</v>
      </c>
      <c r="Z110" s="70">
        <v>10500</v>
      </c>
      <c r="AA110" s="70">
        <v>414427</v>
      </c>
      <c r="AB110" s="71">
        <f t="shared" si="18"/>
        <v>414427</v>
      </c>
      <c r="AC110" s="71">
        <f t="shared" si="11"/>
        <v>414427</v>
      </c>
      <c r="AD110" s="72">
        <f t="shared" si="12"/>
        <v>365</v>
      </c>
      <c r="AE110" s="73">
        <f>ROUND(VLOOKUP(Q110,'[1]Average Cost'!$A$3:$V$26,HLOOKUP('[1]Master Sheet'!E110,'[1]Average Cost'!$B$1:$V$2,2,0)),0)</f>
        <v>367306</v>
      </c>
      <c r="AF110" s="74">
        <f t="shared" si="13"/>
        <v>1.128288130332747</v>
      </c>
      <c r="AG110" s="68" t="str">
        <f t="shared" si="19"/>
        <v>Greater than 100%</v>
      </c>
      <c r="AH110" s="75">
        <v>587277.26769999997</v>
      </c>
      <c r="AI110" s="75">
        <v>587277.26769999997</v>
      </c>
      <c r="AJ110" s="75">
        <v>464552</v>
      </c>
      <c r="AK110" s="76">
        <f t="shared" si="14"/>
        <v>0.7056751943133317</v>
      </c>
      <c r="AL110" s="39" t="str">
        <f t="shared" si="20"/>
        <v>70% - 90%</v>
      </c>
      <c r="AM110" s="77" t="str">
        <f t="shared" si="21"/>
        <v>Lower Middle Range</v>
      </c>
      <c r="AN110" s="78" t="s">
        <v>118</v>
      </c>
      <c r="AO110" s="78" t="s">
        <v>268</v>
      </c>
      <c r="AP110" s="78" t="s">
        <v>118</v>
      </c>
      <c r="AQ110" s="49"/>
      <c r="AR110" s="79"/>
      <c r="AS110" s="79"/>
      <c r="AT110" s="80"/>
      <c r="AU110" s="52">
        <f t="shared" si="15"/>
        <v>0</v>
      </c>
    </row>
    <row r="111" spans="1:47" ht="15" customHeight="1">
      <c r="A111" s="53" t="s">
        <v>66</v>
      </c>
      <c r="B111" s="54">
        <v>100</v>
      </c>
      <c r="C111" s="55" t="s">
        <v>147</v>
      </c>
      <c r="D111" s="56" t="s">
        <v>148</v>
      </c>
      <c r="E111" s="55" t="s">
        <v>149</v>
      </c>
      <c r="F111" s="57">
        <v>42931</v>
      </c>
      <c r="G111" s="58">
        <v>29179</v>
      </c>
      <c r="H111" s="59">
        <f t="shared" si="16"/>
        <v>39.386301369863013</v>
      </c>
      <c r="I111" s="60" t="s">
        <v>269</v>
      </c>
      <c r="J111" s="61" t="s">
        <v>85</v>
      </c>
      <c r="K111" s="62" t="s">
        <v>85</v>
      </c>
      <c r="L111" s="63" t="s">
        <v>81</v>
      </c>
      <c r="M111" s="64" t="str">
        <f t="shared" si="17"/>
        <v>3-3-4</v>
      </c>
      <c r="N111" s="65">
        <v>42826</v>
      </c>
      <c r="O111" s="66">
        <v>43191</v>
      </c>
      <c r="P111" s="67">
        <v>0.11999999999999998</v>
      </c>
      <c r="Q111" s="68" t="s">
        <v>270</v>
      </c>
      <c r="R111" s="68" t="s">
        <v>141</v>
      </c>
      <c r="S111" s="68" t="s">
        <v>142</v>
      </c>
      <c r="T111" s="69">
        <v>54</v>
      </c>
      <c r="U111" s="68"/>
      <c r="V111" s="70">
        <v>682500</v>
      </c>
      <c r="W111" s="70">
        <v>0</v>
      </c>
      <c r="X111" s="70">
        <v>0</v>
      </c>
      <c r="Y111" s="70">
        <v>269412</v>
      </c>
      <c r="Z111" s="70">
        <v>0</v>
      </c>
      <c r="AA111" s="70">
        <v>2081417</v>
      </c>
      <c r="AB111" s="71">
        <f t="shared" si="18"/>
        <v>1812005</v>
      </c>
      <c r="AC111" s="71">
        <f t="shared" si="11"/>
        <v>1812005</v>
      </c>
      <c r="AD111" s="72">
        <f t="shared" si="12"/>
        <v>365</v>
      </c>
      <c r="AE111" s="73">
        <f>ROUND(VLOOKUP(Q111,'[1]Average Cost'!$A$3:$V$26,HLOOKUP('[1]Master Sheet'!E111,'[1]Average Cost'!$B$1:$V$2,2,0)),0)</f>
        <v>1929780</v>
      </c>
      <c r="AF111" s="74">
        <f t="shared" si="13"/>
        <v>0.9389697271191535</v>
      </c>
      <c r="AG111" s="68" t="str">
        <f t="shared" si="19"/>
        <v>80%-100%</v>
      </c>
      <c r="AH111" s="75">
        <v>2600685.645</v>
      </c>
      <c r="AI111" s="75">
        <v>2600685.645</v>
      </c>
      <c r="AJ111" s="75">
        <v>2168500</v>
      </c>
      <c r="AK111" s="76">
        <f t="shared" si="14"/>
        <v>0.69674126262960934</v>
      </c>
      <c r="AL111" s="39" t="str">
        <f t="shared" si="20"/>
        <v>50% - 70%</v>
      </c>
      <c r="AM111" s="77" t="str">
        <f t="shared" si="21"/>
        <v>Lower Range</v>
      </c>
      <c r="AN111" s="78" t="s">
        <v>76</v>
      </c>
      <c r="AO111" s="78"/>
      <c r="AP111" s="78" t="s">
        <v>135</v>
      </c>
      <c r="AQ111" s="49"/>
      <c r="AR111" s="79"/>
      <c r="AS111" s="79"/>
      <c r="AT111" s="80"/>
      <c r="AU111" s="52">
        <f t="shared" si="15"/>
        <v>0</v>
      </c>
    </row>
    <row r="112" spans="1:47" ht="15" customHeight="1">
      <c r="A112" s="53" t="s">
        <v>66</v>
      </c>
      <c r="B112" s="54">
        <v>101</v>
      </c>
      <c r="C112" s="55" t="s">
        <v>104</v>
      </c>
      <c r="D112" s="56" t="s">
        <v>83</v>
      </c>
      <c r="E112" s="55" t="s">
        <v>79</v>
      </c>
      <c r="F112" s="57">
        <v>44261</v>
      </c>
      <c r="G112" s="58">
        <v>33371</v>
      </c>
      <c r="H112" s="59">
        <f t="shared" si="16"/>
        <v>27.901369863013699</v>
      </c>
      <c r="I112" s="60" t="s">
        <v>128</v>
      </c>
      <c r="J112" s="61">
        <v>0</v>
      </c>
      <c r="K112" s="62" t="s">
        <v>85</v>
      </c>
      <c r="L112" s="63" t="s">
        <v>85</v>
      </c>
      <c r="M112" s="64" t="str">
        <f t="shared" si="17"/>
        <v>0-3-3</v>
      </c>
      <c r="N112" s="81" t="s">
        <v>121</v>
      </c>
      <c r="O112" s="66">
        <v>43191</v>
      </c>
      <c r="P112" s="67">
        <v>9.7499999999999989E-2</v>
      </c>
      <c r="Q112" s="68" t="s">
        <v>131</v>
      </c>
      <c r="R112" s="68" t="s">
        <v>132</v>
      </c>
      <c r="S112" s="68" t="s">
        <v>133</v>
      </c>
      <c r="T112" s="69">
        <v>46</v>
      </c>
      <c r="U112" s="68"/>
      <c r="V112" s="70">
        <v>140484</v>
      </c>
      <c r="W112" s="70">
        <v>0</v>
      </c>
      <c r="X112" s="70">
        <v>0</v>
      </c>
      <c r="Y112" s="70">
        <v>0</v>
      </c>
      <c r="Z112" s="70">
        <v>0</v>
      </c>
      <c r="AA112" s="70">
        <v>363156</v>
      </c>
      <c r="AB112" s="71">
        <f t="shared" si="18"/>
        <v>363156</v>
      </c>
      <c r="AC112" s="71">
        <f t="shared" si="11"/>
        <v>363156</v>
      </c>
      <c r="AD112" s="72">
        <f t="shared" si="12"/>
        <v>365</v>
      </c>
      <c r="AE112" s="73">
        <f>ROUND(VLOOKUP(Q112,'[1]Average Cost'!$A$3:$V$26,HLOOKUP('[1]Master Sheet'!E112,'[1]Average Cost'!$B$1:$V$2,2,0)),0)</f>
        <v>384092</v>
      </c>
      <c r="AF112" s="74">
        <f t="shared" si="13"/>
        <v>0.94549222582089709</v>
      </c>
      <c r="AG112" s="68" t="str">
        <f t="shared" si="19"/>
        <v>80%-100%</v>
      </c>
      <c r="AH112" s="75">
        <v>626291</v>
      </c>
      <c r="AI112" s="75">
        <v>566321.97144999995</v>
      </c>
      <c r="AJ112" s="75">
        <v>626291</v>
      </c>
      <c r="AK112" s="76">
        <f t="shared" si="14"/>
        <v>0.57985185800211081</v>
      </c>
      <c r="AL112" s="39" t="str">
        <f t="shared" si="20"/>
        <v>50% - 70%</v>
      </c>
      <c r="AM112" s="77" t="str">
        <f t="shared" si="21"/>
        <v>Lower Range</v>
      </c>
      <c r="AN112" s="78" t="s">
        <v>118</v>
      </c>
      <c r="AO112" s="78" t="s">
        <v>271</v>
      </c>
      <c r="AP112" s="78" t="s">
        <v>135</v>
      </c>
      <c r="AQ112" s="49"/>
      <c r="AR112" s="79"/>
      <c r="AS112" s="79"/>
      <c r="AT112" s="80"/>
      <c r="AU112" s="52">
        <f t="shared" si="15"/>
        <v>0</v>
      </c>
    </row>
    <row r="113" spans="1:47" ht="15" customHeight="1">
      <c r="A113" s="53" t="s">
        <v>66</v>
      </c>
      <c r="B113" s="54">
        <v>102</v>
      </c>
      <c r="C113" s="55" t="s">
        <v>198</v>
      </c>
      <c r="D113" s="56" t="s">
        <v>199</v>
      </c>
      <c r="E113" s="55" t="s">
        <v>79</v>
      </c>
      <c r="F113" s="57">
        <v>39083</v>
      </c>
      <c r="G113" s="58">
        <v>26065</v>
      </c>
      <c r="H113" s="59">
        <f t="shared" si="16"/>
        <v>47.917808219178085</v>
      </c>
      <c r="I113" s="60" t="s">
        <v>272</v>
      </c>
      <c r="J113" s="61" t="s">
        <v>85</v>
      </c>
      <c r="K113" s="62" t="s">
        <v>71</v>
      </c>
      <c r="L113" s="63" t="s">
        <v>129</v>
      </c>
      <c r="M113" s="64" t="str">
        <f t="shared" si="17"/>
        <v>3-2-1</v>
      </c>
      <c r="N113" s="65">
        <v>42430</v>
      </c>
      <c r="O113" s="66">
        <v>43191</v>
      </c>
      <c r="P113" s="67">
        <v>3.2499999999999994E-2</v>
      </c>
      <c r="Q113" s="68" t="s">
        <v>177</v>
      </c>
      <c r="R113" s="68" t="s">
        <v>178</v>
      </c>
      <c r="S113" s="68" t="s">
        <v>179</v>
      </c>
      <c r="T113" s="69">
        <v>56</v>
      </c>
      <c r="U113" s="68"/>
      <c r="V113" s="70">
        <v>1016928</v>
      </c>
      <c r="W113" s="70">
        <v>0</v>
      </c>
      <c r="X113" s="70">
        <v>0</v>
      </c>
      <c r="Y113" s="70">
        <v>598188</v>
      </c>
      <c r="Z113" s="70">
        <v>0</v>
      </c>
      <c r="AA113" s="70">
        <v>3609063</v>
      </c>
      <c r="AB113" s="71">
        <f t="shared" si="18"/>
        <v>3010875</v>
      </c>
      <c r="AC113" s="71">
        <f t="shared" si="11"/>
        <v>3010875</v>
      </c>
      <c r="AD113" s="72">
        <f t="shared" si="12"/>
        <v>365</v>
      </c>
      <c r="AE113" s="73">
        <f>ROUND(VLOOKUP(Q113,'[1]Average Cost'!$A$3:$V$26,HLOOKUP('[1]Master Sheet'!E113,'[1]Average Cost'!$B$1:$V$2,2,0)),0)</f>
        <v>3589141</v>
      </c>
      <c r="AF113" s="74">
        <f t="shared" si="13"/>
        <v>0.83888456875893147</v>
      </c>
      <c r="AG113" s="68" t="str">
        <f t="shared" si="19"/>
        <v>80%-100%</v>
      </c>
      <c r="AH113" s="75">
        <v>4412694.271125</v>
      </c>
      <c r="AI113" s="75">
        <v>4412694.271125</v>
      </c>
      <c r="AJ113" s="75">
        <v>3536587</v>
      </c>
      <c r="AK113" s="76">
        <f t="shared" si="14"/>
        <v>0.68232123392323496</v>
      </c>
      <c r="AL113" s="39" t="str">
        <f t="shared" si="20"/>
        <v>50% - 70%</v>
      </c>
      <c r="AM113" s="77" t="str">
        <f t="shared" si="21"/>
        <v>Lower Range</v>
      </c>
      <c r="AN113" s="78" t="s">
        <v>76</v>
      </c>
      <c r="AO113" s="78"/>
      <c r="AP113" s="78" t="s">
        <v>118</v>
      </c>
      <c r="AQ113" s="49"/>
      <c r="AR113" s="79"/>
      <c r="AS113" s="79"/>
      <c r="AT113" s="80"/>
      <c r="AU113" s="52">
        <f t="shared" si="15"/>
        <v>0</v>
      </c>
    </row>
    <row r="114" spans="1:47" ht="15" customHeight="1">
      <c r="A114" s="53" t="s">
        <v>66</v>
      </c>
      <c r="B114" s="25">
        <v>103</v>
      </c>
      <c r="C114" s="55" t="s">
        <v>82</v>
      </c>
      <c r="D114" s="56" t="s">
        <v>95</v>
      </c>
      <c r="E114" s="55" t="s">
        <v>273</v>
      </c>
      <c r="F114" s="57">
        <v>42522</v>
      </c>
      <c r="G114" s="58">
        <v>30300</v>
      </c>
      <c r="H114" s="59">
        <f t="shared" si="16"/>
        <v>36.315068493150683</v>
      </c>
      <c r="I114" s="60" t="s">
        <v>274</v>
      </c>
      <c r="J114" s="61" t="s">
        <v>71</v>
      </c>
      <c r="K114" s="62" t="s">
        <v>71</v>
      </c>
      <c r="L114" s="63" t="s">
        <v>71</v>
      </c>
      <c r="M114" s="64" t="str">
        <f t="shared" si="17"/>
        <v>2-2-2</v>
      </c>
      <c r="N114" s="65">
        <v>42095</v>
      </c>
      <c r="O114" s="66">
        <v>43191</v>
      </c>
      <c r="P114" s="67">
        <v>0.11006529103709228</v>
      </c>
      <c r="Q114" s="68" t="s">
        <v>107</v>
      </c>
      <c r="R114" s="68" t="s">
        <v>108</v>
      </c>
      <c r="S114" s="68" t="s">
        <v>109</v>
      </c>
      <c r="T114" s="69">
        <v>47</v>
      </c>
      <c r="U114" s="68"/>
      <c r="V114" s="70">
        <v>192768</v>
      </c>
      <c r="W114" s="70">
        <v>120000</v>
      </c>
      <c r="X114" s="70">
        <v>0</v>
      </c>
      <c r="Y114" s="70">
        <v>48192</v>
      </c>
      <c r="Z114" s="70">
        <v>0</v>
      </c>
      <c r="AA114" s="70">
        <v>662057</v>
      </c>
      <c r="AB114" s="71">
        <f t="shared" si="18"/>
        <v>613865</v>
      </c>
      <c r="AC114" s="71">
        <f t="shared" si="11"/>
        <v>493865</v>
      </c>
      <c r="AD114" s="72">
        <f t="shared" si="12"/>
        <v>365</v>
      </c>
      <c r="AE114" s="73">
        <f>ROUND(VLOOKUP(Q114,'[1]Average Cost'!$A$3:$V$26,HLOOKUP('[1]Master Sheet'!E114,'[1]Average Cost'!$B$1:$V$2,2,0)),0)</f>
        <v>578873</v>
      </c>
      <c r="AF114" s="74">
        <f t="shared" si="13"/>
        <v>1.0604484921563107</v>
      </c>
      <c r="AG114" s="68" t="str">
        <f t="shared" si="19"/>
        <v>Greater than 100%</v>
      </c>
      <c r="AH114" s="75">
        <v>780288.01023999997</v>
      </c>
      <c r="AI114" s="75">
        <v>780288.01023999997</v>
      </c>
      <c r="AJ114" s="75">
        <v>678774</v>
      </c>
      <c r="AK114" s="76">
        <f t="shared" si="14"/>
        <v>0.78671592020385939</v>
      </c>
      <c r="AL114" s="39" t="str">
        <f t="shared" si="20"/>
        <v>70% - 90%</v>
      </c>
      <c r="AM114" s="77" t="str">
        <f t="shared" si="21"/>
        <v>Lower Middle Range</v>
      </c>
      <c r="AN114" s="78" t="s">
        <v>76</v>
      </c>
      <c r="AO114" s="78"/>
      <c r="AP114" s="78" t="s">
        <v>76</v>
      </c>
      <c r="AQ114" s="49"/>
      <c r="AR114" s="79"/>
      <c r="AS114" s="79"/>
      <c r="AT114" s="80"/>
      <c r="AU114" s="52">
        <f t="shared" si="15"/>
        <v>0</v>
      </c>
    </row>
    <row r="115" spans="1:47" ht="15" customHeight="1">
      <c r="A115" s="53" t="s">
        <v>66</v>
      </c>
      <c r="B115" s="54">
        <v>104</v>
      </c>
      <c r="C115" s="55" t="s">
        <v>82</v>
      </c>
      <c r="D115" s="56" t="s">
        <v>95</v>
      </c>
      <c r="E115" s="55" t="s">
        <v>79</v>
      </c>
      <c r="F115" s="57">
        <v>41244</v>
      </c>
      <c r="G115" s="58">
        <v>31342</v>
      </c>
      <c r="H115" s="59">
        <f t="shared" si="16"/>
        <v>33.460273972602742</v>
      </c>
      <c r="I115" s="60" t="s">
        <v>183</v>
      </c>
      <c r="J115" s="61" t="s">
        <v>71</v>
      </c>
      <c r="K115" s="62" t="s">
        <v>71</v>
      </c>
      <c r="L115" s="63" t="s">
        <v>71</v>
      </c>
      <c r="M115" s="64" t="str">
        <f t="shared" si="17"/>
        <v>2-2-2</v>
      </c>
      <c r="N115" s="65">
        <v>42095</v>
      </c>
      <c r="O115" s="66">
        <v>43191</v>
      </c>
      <c r="P115" s="67">
        <v>8.1111400868618941E-2</v>
      </c>
      <c r="Q115" s="68" t="s">
        <v>184</v>
      </c>
      <c r="R115" s="68" t="s">
        <v>108</v>
      </c>
      <c r="S115" s="68" t="s">
        <v>109</v>
      </c>
      <c r="T115" s="69">
        <v>47</v>
      </c>
      <c r="U115" s="68"/>
      <c r="V115" s="70">
        <v>205764</v>
      </c>
      <c r="W115" s="70">
        <v>0</v>
      </c>
      <c r="X115" s="70">
        <v>0</v>
      </c>
      <c r="Y115" s="70">
        <v>50124</v>
      </c>
      <c r="Z115" s="70">
        <v>0</v>
      </c>
      <c r="AA115" s="70">
        <v>563322</v>
      </c>
      <c r="AB115" s="71">
        <f t="shared" si="18"/>
        <v>513198</v>
      </c>
      <c r="AC115" s="71">
        <f t="shared" si="11"/>
        <v>513198</v>
      </c>
      <c r="AD115" s="72">
        <f t="shared" si="12"/>
        <v>365</v>
      </c>
      <c r="AE115" s="73">
        <f>ROUND(VLOOKUP(Q115,'[1]Average Cost'!$A$3:$V$26,HLOOKUP('[1]Master Sheet'!E115,'[1]Average Cost'!$B$1:$V$2,2,0)),0)</f>
        <v>588265</v>
      </c>
      <c r="AF115" s="74">
        <f t="shared" si="13"/>
        <v>0.87239254417651912</v>
      </c>
      <c r="AG115" s="68" t="str">
        <f t="shared" si="19"/>
        <v>80%-100%</v>
      </c>
      <c r="AH115" s="75">
        <v>729083.78754000005</v>
      </c>
      <c r="AI115" s="75">
        <v>729083.78754000005</v>
      </c>
      <c r="AJ115" s="75">
        <v>678140</v>
      </c>
      <c r="AK115" s="76">
        <f t="shared" si="14"/>
        <v>0.70389440661076852</v>
      </c>
      <c r="AL115" s="39" t="str">
        <f t="shared" si="20"/>
        <v>70% - 90%</v>
      </c>
      <c r="AM115" s="77" t="str">
        <f t="shared" si="21"/>
        <v>Lower Middle Range</v>
      </c>
      <c r="AN115" s="78" t="s">
        <v>118</v>
      </c>
      <c r="AO115" s="78" t="s">
        <v>275</v>
      </c>
      <c r="AP115" s="78" t="s">
        <v>76</v>
      </c>
      <c r="AQ115" s="49"/>
      <c r="AR115" s="79"/>
      <c r="AS115" s="79"/>
      <c r="AT115" s="80"/>
      <c r="AU115" s="52">
        <f t="shared" si="15"/>
        <v>0</v>
      </c>
    </row>
    <row r="116" spans="1:47" ht="15" customHeight="1">
      <c r="A116" s="53" t="s">
        <v>66</v>
      </c>
      <c r="B116" s="54">
        <v>105</v>
      </c>
      <c r="C116" s="55" t="s">
        <v>136</v>
      </c>
      <c r="D116" s="56" t="s">
        <v>91</v>
      </c>
      <c r="E116" s="55" t="s">
        <v>111</v>
      </c>
      <c r="F116" s="57">
        <v>42994</v>
      </c>
      <c r="G116" s="58">
        <v>31457</v>
      </c>
      <c r="H116" s="59">
        <f t="shared" si="16"/>
        <v>33.145205479452052</v>
      </c>
      <c r="I116" s="60" t="s">
        <v>225</v>
      </c>
      <c r="J116" s="61" t="s">
        <v>71</v>
      </c>
      <c r="K116" s="62" t="s">
        <v>71</v>
      </c>
      <c r="L116" s="63" t="s">
        <v>71</v>
      </c>
      <c r="M116" s="64" t="str">
        <f t="shared" si="17"/>
        <v>2-2-2</v>
      </c>
      <c r="N116" s="65">
        <v>42826</v>
      </c>
      <c r="O116" s="66">
        <v>43191</v>
      </c>
      <c r="P116" s="67">
        <v>0.06</v>
      </c>
      <c r="Q116" s="68" t="s">
        <v>113</v>
      </c>
      <c r="R116" s="68" t="s">
        <v>114</v>
      </c>
      <c r="S116" s="68" t="s">
        <v>115</v>
      </c>
      <c r="T116" s="69">
        <v>49</v>
      </c>
      <c r="U116" s="68"/>
      <c r="V116" s="70">
        <v>307488</v>
      </c>
      <c r="W116" s="70">
        <v>0</v>
      </c>
      <c r="X116" s="70">
        <v>67500</v>
      </c>
      <c r="Y116" s="70">
        <v>76872</v>
      </c>
      <c r="Z116" s="70">
        <v>22500</v>
      </c>
      <c r="AA116" s="70">
        <v>857550</v>
      </c>
      <c r="AB116" s="71">
        <f t="shared" si="18"/>
        <v>780678</v>
      </c>
      <c r="AC116" s="71">
        <f t="shared" si="11"/>
        <v>780678</v>
      </c>
      <c r="AD116" s="72">
        <f t="shared" si="12"/>
        <v>365</v>
      </c>
      <c r="AE116" s="73">
        <f>ROUND(VLOOKUP(Q116,'[1]Average Cost'!$A$3:$V$26,HLOOKUP('[1]Master Sheet'!E116,'[1]Average Cost'!$B$1:$V$2,2,0)),0)</f>
        <v>724636</v>
      </c>
      <c r="AF116" s="74">
        <f t="shared" si="13"/>
        <v>1.0773381394244834</v>
      </c>
      <c r="AG116" s="68" t="str">
        <f t="shared" si="19"/>
        <v>Greater than 100%</v>
      </c>
      <c r="AH116" s="75">
        <v>1041277</v>
      </c>
      <c r="AI116" s="75">
        <v>954934.83750000002</v>
      </c>
      <c r="AJ116" s="75">
        <v>1041277</v>
      </c>
      <c r="AK116" s="76">
        <f t="shared" si="14"/>
        <v>0.74973133949948001</v>
      </c>
      <c r="AL116" s="39" t="str">
        <f t="shared" si="20"/>
        <v>70% - 90%</v>
      </c>
      <c r="AM116" s="77" t="str">
        <f t="shared" si="21"/>
        <v>Lower Middle Range</v>
      </c>
      <c r="AN116" s="78" t="s">
        <v>76</v>
      </c>
      <c r="AO116" s="78"/>
      <c r="AP116" s="78" t="s">
        <v>76</v>
      </c>
      <c r="AQ116" s="49"/>
      <c r="AR116" s="79"/>
      <c r="AS116" s="79"/>
      <c r="AT116" s="80"/>
      <c r="AU116" s="52">
        <f t="shared" si="15"/>
        <v>0</v>
      </c>
    </row>
    <row r="117" spans="1:47" ht="15" customHeight="1">
      <c r="A117" s="53" t="s">
        <v>66</v>
      </c>
      <c r="B117" s="54">
        <v>106</v>
      </c>
      <c r="C117" s="55" t="s">
        <v>167</v>
      </c>
      <c r="D117" s="56" t="s">
        <v>83</v>
      </c>
      <c r="E117" s="55" t="s">
        <v>111</v>
      </c>
      <c r="F117" s="57">
        <v>41730</v>
      </c>
      <c r="G117" s="58">
        <v>31578</v>
      </c>
      <c r="H117" s="59">
        <f t="shared" si="16"/>
        <v>32.813698630136983</v>
      </c>
      <c r="I117" s="60" t="s">
        <v>276</v>
      </c>
      <c r="J117" s="61" t="s">
        <v>71</v>
      </c>
      <c r="K117" s="62" t="s">
        <v>85</v>
      </c>
      <c r="L117" s="63" t="s">
        <v>71</v>
      </c>
      <c r="M117" s="64" t="str">
        <f t="shared" si="17"/>
        <v>2-3-2</v>
      </c>
      <c r="N117" s="65">
        <v>43191</v>
      </c>
      <c r="O117" s="66">
        <v>43191</v>
      </c>
      <c r="P117" s="67">
        <v>0.10999999999999999</v>
      </c>
      <c r="Q117" s="68" t="s">
        <v>224</v>
      </c>
      <c r="R117" s="68" t="s">
        <v>108</v>
      </c>
      <c r="S117" s="68" t="s">
        <v>109</v>
      </c>
      <c r="T117" s="69">
        <v>46</v>
      </c>
      <c r="U117" s="68"/>
      <c r="V117" s="70">
        <v>150180</v>
      </c>
      <c r="W117" s="70">
        <v>0</v>
      </c>
      <c r="X117" s="70">
        <v>18000</v>
      </c>
      <c r="Y117" s="70">
        <v>0</v>
      </c>
      <c r="Z117" s="70">
        <v>6000</v>
      </c>
      <c r="AA117" s="70">
        <v>387419</v>
      </c>
      <c r="AB117" s="71">
        <f t="shared" si="18"/>
        <v>387419</v>
      </c>
      <c r="AC117" s="71">
        <f t="shared" si="11"/>
        <v>387419</v>
      </c>
      <c r="AD117" s="72">
        <f t="shared" si="12"/>
        <v>365</v>
      </c>
      <c r="AE117" s="73">
        <f>ROUND(VLOOKUP(Q117,'[1]Average Cost'!$A$3:$V$26,HLOOKUP('[1]Master Sheet'!E117,'[1]Average Cost'!$B$1:$V$2,2,0)),0)</f>
        <v>390927</v>
      </c>
      <c r="AF117" s="74">
        <f t="shared" si="13"/>
        <v>0.9910264576250809</v>
      </c>
      <c r="AG117" s="68" t="str">
        <f t="shared" si="19"/>
        <v>80%-100%</v>
      </c>
      <c r="AH117" s="75">
        <v>589965</v>
      </c>
      <c r="AI117" s="75">
        <v>577034.06099999999</v>
      </c>
      <c r="AJ117" s="75">
        <v>589965</v>
      </c>
      <c r="AK117" s="76">
        <f t="shared" si="14"/>
        <v>0.65668132855338879</v>
      </c>
      <c r="AL117" s="39" t="str">
        <f t="shared" si="20"/>
        <v>50% - 70%</v>
      </c>
      <c r="AM117" s="77" t="str">
        <f t="shared" si="21"/>
        <v>Lower Range</v>
      </c>
      <c r="AN117" s="78" t="s">
        <v>76</v>
      </c>
      <c r="AO117" s="78"/>
      <c r="AP117" s="78" t="s">
        <v>76</v>
      </c>
      <c r="AQ117" s="49"/>
      <c r="AR117" s="79"/>
      <c r="AS117" s="79"/>
      <c r="AT117" s="80"/>
      <c r="AU117" s="52">
        <f t="shared" si="15"/>
        <v>0</v>
      </c>
    </row>
    <row r="118" spans="1:47" ht="15" customHeight="1">
      <c r="A118" s="53" t="s">
        <v>66</v>
      </c>
      <c r="B118" s="54">
        <v>107</v>
      </c>
      <c r="C118" s="55" t="s">
        <v>67</v>
      </c>
      <c r="D118" s="56" t="s">
        <v>68</v>
      </c>
      <c r="E118" s="55" t="s">
        <v>164</v>
      </c>
      <c r="F118" s="57">
        <v>43591</v>
      </c>
      <c r="G118" s="58">
        <v>26317</v>
      </c>
      <c r="H118" s="59">
        <f t="shared" si="16"/>
        <v>47.227397260273975</v>
      </c>
      <c r="I118" s="60" t="s">
        <v>277</v>
      </c>
      <c r="J118" s="61" t="s">
        <v>85</v>
      </c>
      <c r="K118" s="62" t="s">
        <v>71</v>
      </c>
      <c r="L118" s="63" t="s">
        <v>85</v>
      </c>
      <c r="M118" s="64" t="str">
        <f t="shared" si="17"/>
        <v>3-2-3</v>
      </c>
      <c r="N118" s="81" t="s">
        <v>121</v>
      </c>
      <c r="O118" s="66">
        <v>43191</v>
      </c>
      <c r="P118" s="67">
        <v>0.02</v>
      </c>
      <c r="Q118" s="68" t="s">
        <v>73</v>
      </c>
      <c r="R118" s="38" t="s">
        <v>74</v>
      </c>
      <c r="S118" s="38" t="s">
        <v>75</v>
      </c>
      <c r="T118" s="69">
        <v>48</v>
      </c>
      <c r="U118" s="68"/>
      <c r="V118" s="70">
        <v>256956</v>
      </c>
      <c r="W118" s="70">
        <v>0</v>
      </c>
      <c r="X118" s="70">
        <v>0</v>
      </c>
      <c r="Y118" s="70">
        <v>64236</v>
      </c>
      <c r="Z118" s="70">
        <v>0</v>
      </c>
      <c r="AA118" s="70">
        <v>718568</v>
      </c>
      <c r="AB118" s="71">
        <f t="shared" si="18"/>
        <v>654332</v>
      </c>
      <c r="AC118" s="71">
        <f t="shared" si="11"/>
        <v>654332</v>
      </c>
      <c r="AD118" s="72">
        <f t="shared" si="12"/>
        <v>365</v>
      </c>
      <c r="AE118" s="73">
        <f>ROUND(VLOOKUP(Q118,'[1]Average Cost'!$A$3:$V$26,HLOOKUP('[1]Master Sheet'!E118,'[1]Average Cost'!$B$1:$V$2,2,0)),0)</f>
        <v>646385</v>
      </c>
      <c r="AF118" s="74">
        <f t="shared" si="13"/>
        <v>1.0122945303495594</v>
      </c>
      <c r="AG118" s="68" t="str">
        <f t="shared" si="19"/>
        <v>Greater than 100%</v>
      </c>
      <c r="AH118" s="75">
        <v>1040452</v>
      </c>
      <c r="AI118" s="75">
        <v>1031401.0812</v>
      </c>
      <c r="AJ118" s="75">
        <v>1040452</v>
      </c>
      <c r="AK118" s="76">
        <f t="shared" si="14"/>
        <v>0.62889205845151919</v>
      </c>
      <c r="AL118" s="39" t="str">
        <f t="shared" si="20"/>
        <v>50% - 70%</v>
      </c>
      <c r="AM118" s="77" t="str">
        <f t="shared" si="21"/>
        <v>Lower Range</v>
      </c>
      <c r="AN118" s="78" t="s">
        <v>76</v>
      </c>
      <c r="AO118" s="78"/>
      <c r="AP118" s="78" t="s">
        <v>76</v>
      </c>
      <c r="AQ118" s="49"/>
      <c r="AR118" s="79"/>
      <c r="AS118" s="79"/>
      <c r="AT118" s="80"/>
      <c r="AU118" s="52">
        <f t="shared" si="15"/>
        <v>0</v>
      </c>
    </row>
    <row r="119" spans="1:47" ht="15" customHeight="1">
      <c r="A119" s="53" t="s">
        <v>66</v>
      </c>
      <c r="B119" s="54">
        <v>108</v>
      </c>
      <c r="C119" s="55" t="s">
        <v>147</v>
      </c>
      <c r="D119" s="56" t="s">
        <v>216</v>
      </c>
      <c r="E119" s="55" t="s">
        <v>278</v>
      </c>
      <c r="F119" s="57">
        <v>41375</v>
      </c>
      <c r="G119" s="58">
        <v>28146</v>
      </c>
      <c r="H119" s="59">
        <f t="shared" si="16"/>
        <v>42.216438356164382</v>
      </c>
      <c r="I119" s="60" t="s">
        <v>279</v>
      </c>
      <c r="J119" s="61" t="s">
        <v>85</v>
      </c>
      <c r="K119" s="62" t="s">
        <v>85</v>
      </c>
      <c r="L119" s="63" t="s">
        <v>81</v>
      </c>
      <c r="M119" s="64" t="str">
        <f t="shared" si="17"/>
        <v>3-3-4</v>
      </c>
      <c r="N119" s="65">
        <v>42095</v>
      </c>
      <c r="O119" s="66">
        <v>43191</v>
      </c>
      <c r="P119" s="67">
        <v>7.0000000000000007E-2</v>
      </c>
      <c r="Q119" s="68" t="s">
        <v>73</v>
      </c>
      <c r="R119" s="38" t="s">
        <v>74</v>
      </c>
      <c r="S119" s="38" t="s">
        <v>75</v>
      </c>
      <c r="T119" s="69">
        <v>53</v>
      </c>
      <c r="U119" s="68"/>
      <c r="V119" s="70">
        <v>747696</v>
      </c>
      <c r="W119" s="70">
        <v>92568</v>
      </c>
      <c r="X119" s="70">
        <v>0</v>
      </c>
      <c r="Y119" s="70">
        <v>373848</v>
      </c>
      <c r="Z119" s="70">
        <v>0</v>
      </c>
      <c r="AA119" s="70">
        <v>2351589</v>
      </c>
      <c r="AB119" s="71">
        <f t="shared" si="18"/>
        <v>1977741</v>
      </c>
      <c r="AC119" s="71">
        <f t="shared" si="11"/>
        <v>1885173</v>
      </c>
      <c r="AD119" s="72">
        <f t="shared" si="12"/>
        <v>365</v>
      </c>
      <c r="AE119" s="73">
        <f>ROUND(VLOOKUP(Q119,'[1]Average Cost'!$A$3:$V$26,HLOOKUP('[1]Master Sheet'!E119,'[1]Average Cost'!$B$1:$V$2,2,0)),0)</f>
        <v>1940547</v>
      </c>
      <c r="AF119" s="74">
        <f t="shared" si="13"/>
        <v>1.0191667607123147</v>
      </c>
      <c r="AG119" s="68" t="str">
        <f t="shared" si="19"/>
        <v>Greater than 100%</v>
      </c>
      <c r="AH119" s="75">
        <v>2356032.5669999998</v>
      </c>
      <c r="AI119" s="75">
        <v>2356032.5669999998</v>
      </c>
      <c r="AJ119" s="75">
        <v>1962713</v>
      </c>
      <c r="AK119" s="76">
        <f t="shared" si="14"/>
        <v>0.83943703822324978</v>
      </c>
      <c r="AL119" s="39" t="str">
        <f t="shared" si="20"/>
        <v>70% - 90%</v>
      </c>
      <c r="AM119" s="77" t="str">
        <f t="shared" si="21"/>
        <v>Lower Middle Range</v>
      </c>
      <c r="AN119" s="78" t="s">
        <v>118</v>
      </c>
      <c r="AO119" s="78" t="s">
        <v>280</v>
      </c>
      <c r="AP119" s="78" t="s">
        <v>135</v>
      </c>
      <c r="AQ119" s="49"/>
      <c r="AR119" s="79"/>
      <c r="AS119" s="79"/>
      <c r="AT119" s="80"/>
      <c r="AU119" s="52">
        <f t="shared" si="15"/>
        <v>0</v>
      </c>
    </row>
    <row r="120" spans="1:47" ht="15" customHeight="1">
      <c r="A120" s="53" t="s">
        <v>66</v>
      </c>
      <c r="B120" s="25">
        <v>109</v>
      </c>
      <c r="C120" s="55" t="s">
        <v>67</v>
      </c>
      <c r="D120" s="56" t="s">
        <v>68</v>
      </c>
      <c r="E120" s="55" t="s">
        <v>244</v>
      </c>
      <c r="F120" s="57">
        <v>42896</v>
      </c>
      <c r="G120" s="58">
        <v>33038</v>
      </c>
      <c r="H120" s="59">
        <f t="shared" si="16"/>
        <v>28.813698630136987</v>
      </c>
      <c r="I120" s="60" t="s">
        <v>281</v>
      </c>
      <c r="J120" s="61" t="s">
        <v>85</v>
      </c>
      <c r="K120" s="62" t="s">
        <v>71</v>
      </c>
      <c r="L120" s="63" t="s">
        <v>85</v>
      </c>
      <c r="M120" s="64" t="str">
        <f t="shared" si="17"/>
        <v>3-2-3</v>
      </c>
      <c r="N120" s="65">
        <v>42736</v>
      </c>
      <c r="O120" s="66">
        <v>43191</v>
      </c>
      <c r="P120" s="67">
        <v>0.17</v>
      </c>
      <c r="Q120" s="68" t="s">
        <v>73</v>
      </c>
      <c r="R120" s="38" t="s">
        <v>74</v>
      </c>
      <c r="S120" s="38" t="s">
        <v>75</v>
      </c>
      <c r="T120" s="69">
        <v>48</v>
      </c>
      <c r="U120" s="68"/>
      <c r="V120" s="70">
        <v>196968</v>
      </c>
      <c r="W120" s="70">
        <v>0</v>
      </c>
      <c r="X120" s="70">
        <v>0</v>
      </c>
      <c r="Y120" s="70">
        <v>49236</v>
      </c>
      <c r="Z120" s="70">
        <v>0</v>
      </c>
      <c r="AA120" s="70">
        <v>553611</v>
      </c>
      <c r="AB120" s="71">
        <f t="shared" si="18"/>
        <v>504375</v>
      </c>
      <c r="AC120" s="71">
        <f t="shared" si="11"/>
        <v>504375</v>
      </c>
      <c r="AD120" s="72">
        <f t="shared" si="12"/>
        <v>365</v>
      </c>
      <c r="AE120" s="73">
        <f>ROUND(VLOOKUP(Q120,'[1]Average Cost'!$A$3:$V$26,HLOOKUP('[1]Master Sheet'!E120,'[1]Average Cost'!$B$1:$V$2,2,0)),0)</f>
        <v>646385</v>
      </c>
      <c r="AF120" s="74">
        <f t="shared" si="13"/>
        <v>0.78030121367296579</v>
      </c>
      <c r="AG120" s="68" t="str">
        <f t="shared" si="19"/>
        <v>60%-80%</v>
      </c>
      <c r="AH120" s="75">
        <v>1040452</v>
      </c>
      <c r="AI120" s="75">
        <v>1031401.0812</v>
      </c>
      <c r="AJ120" s="75">
        <v>1040452</v>
      </c>
      <c r="AK120" s="76">
        <f t="shared" si="14"/>
        <v>0.48476527509197925</v>
      </c>
      <c r="AL120" s="39" t="str">
        <f t="shared" si="20"/>
        <v>25% - 50%</v>
      </c>
      <c r="AM120" s="77" t="str">
        <f t="shared" si="21"/>
        <v>Lower Range</v>
      </c>
      <c r="AN120" s="78" t="s">
        <v>118</v>
      </c>
      <c r="AO120" s="78" t="s">
        <v>282</v>
      </c>
      <c r="AP120" s="78" t="s">
        <v>135</v>
      </c>
      <c r="AQ120" s="49"/>
      <c r="AR120" s="79"/>
      <c r="AS120" s="79"/>
      <c r="AT120" s="80"/>
      <c r="AU120" s="52">
        <f t="shared" si="15"/>
        <v>0</v>
      </c>
    </row>
    <row r="121" spans="1:47" ht="15" customHeight="1">
      <c r="A121" s="53" t="s">
        <v>66</v>
      </c>
      <c r="B121" s="54">
        <v>110</v>
      </c>
      <c r="C121" s="55" t="s">
        <v>67</v>
      </c>
      <c r="D121" s="56" t="s">
        <v>68</v>
      </c>
      <c r="E121" s="55" t="s">
        <v>164</v>
      </c>
      <c r="F121" s="57">
        <v>42784</v>
      </c>
      <c r="G121" s="58">
        <v>32489</v>
      </c>
      <c r="H121" s="59">
        <f t="shared" si="16"/>
        <v>30.317808219178083</v>
      </c>
      <c r="I121" s="60" t="s">
        <v>277</v>
      </c>
      <c r="J121" s="61" t="s">
        <v>85</v>
      </c>
      <c r="K121" s="62" t="s">
        <v>71</v>
      </c>
      <c r="L121" s="63" t="s">
        <v>81</v>
      </c>
      <c r="M121" s="64" t="str">
        <f t="shared" si="17"/>
        <v>3-2-4</v>
      </c>
      <c r="N121" s="65">
        <v>43191</v>
      </c>
      <c r="O121" s="66">
        <v>43191</v>
      </c>
      <c r="P121" s="67">
        <v>0.17</v>
      </c>
      <c r="Q121" s="68" t="s">
        <v>73</v>
      </c>
      <c r="R121" s="38" t="s">
        <v>74</v>
      </c>
      <c r="S121" s="38" t="s">
        <v>75</v>
      </c>
      <c r="T121" s="69">
        <v>48</v>
      </c>
      <c r="U121" s="68"/>
      <c r="V121" s="70">
        <v>174096</v>
      </c>
      <c r="W121" s="70">
        <v>0</v>
      </c>
      <c r="X121" s="70">
        <v>0</v>
      </c>
      <c r="Y121" s="70">
        <v>43524</v>
      </c>
      <c r="Z121" s="70">
        <v>0</v>
      </c>
      <c r="AA121" s="70">
        <v>490727</v>
      </c>
      <c r="AB121" s="71">
        <f t="shared" si="18"/>
        <v>447203</v>
      </c>
      <c r="AC121" s="71">
        <f t="shared" si="11"/>
        <v>447203</v>
      </c>
      <c r="AD121" s="72">
        <f t="shared" si="12"/>
        <v>365</v>
      </c>
      <c r="AE121" s="73">
        <f>ROUND(VLOOKUP(Q121,'[1]Average Cost'!$A$3:$V$26,HLOOKUP('[1]Master Sheet'!E121,'[1]Average Cost'!$B$1:$V$2,2,0)),0)</f>
        <v>646385</v>
      </c>
      <c r="AF121" s="74">
        <f t="shared" si="13"/>
        <v>0.69185237900013152</v>
      </c>
      <c r="AG121" s="68" t="str">
        <f t="shared" si="19"/>
        <v>60%-80%</v>
      </c>
      <c r="AH121" s="75">
        <v>1040452</v>
      </c>
      <c r="AI121" s="75">
        <v>1031401.0812</v>
      </c>
      <c r="AJ121" s="75">
        <v>1040452</v>
      </c>
      <c r="AK121" s="76">
        <f t="shared" si="14"/>
        <v>0.42981607993449</v>
      </c>
      <c r="AL121" s="39" t="str">
        <f t="shared" si="20"/>
        <v>25% - 50%</v>
      </c>
      <c r="AM121" s="77" t="str">
        <f t="shared" si="21"/>
        <v>Lower Range</v>
      </c>
      <c r="AN121" s="78" t="s">
        <v>76</v>
      </c>
      <c r="AO121" s="78"/>
      <c r="AP121" s="78" t="s">
        <v>76</v>
      </c>
      <c r="AQ121" s="49"/>
      <c r="AR121" s="79"/>
      <c r="AS121" s="79"/>
      <c r="AT121" s="80"/>
      <c r="AU121" s="52">
        <f t="shared" si="15"/>
        <v>0</v>
      </c>
    </row>
    <row r="122" spans="1:47" ht="15" customHeight="1">
      <c r="A122" s="53" t="s">
        <v>66</v>
      </c>
      <c r="B122" s="54">
        <v>111</v>
      </c>
      <c r="C122" s="55" t="s">
        <v>205</v>
      </c>
      <c r="D122" s="56" t="s">
        <v>117</v>
      </c>
      <c r="E122" s="55" t="s">
        <v>137</v>
      </c>
      <c r="F122" s="57">
        <v>41776</v>
      </c>
      <c r="G122" s="58">
        <v>32445</v>
      </c>
      <c r="H122" s="59">
        <f t="shared" si="16"/>
        <v>30.438356164383563</v>
      </c>
      <c r="I122" s="60" t="s">
        <v>188</v>
      </c>
      <c r="J122" s="61" t="s">
        <v>71</v>
      </c>
      <c r="K122" s="62" t="s">
        <v>85</v>
      </c>
      <c r="L122" s="63" t="s">
        <v>71</v>
      </c>
      <c r="M122" s="64" t="str">
        <f t="shared" si="17"/>
        <v>2-3-2</v>
      </c>
      <c r="N122" s="65">
        <v>43191</v>
      </c>
      <c r="O122" s="66">
        <v>43191</v>
      </c>
      <c r="P122" s="67">
        <v>0.23000000000000004</v>
      </c>
      <c r="Q122" s="68" t="s">
        <v>73</v>
      </c>
      <c r="R122" s="38" t="s">
        <v>74</v>
      </c>
      <c r="S122" s="38" t="s">
        <v>75</v>
      </c>
      <c r="T122" s="69">
        <v>50</v>
      </c>
      <c r="U122" s="68"/>
      <c r="V122" s="70">
        <v>373116</v>
      </c>
      <c r="W122" s="70">
        <v>0</v>
      </c>
      <c r="X122" s="70">
        <v>0</v>
      </c>
      <c r="Y122" s="70">
        <v>93276</v>
      </c>
      <c r="Z122" s="70">
        <v>0</v>
      </c>
      <c r="AA122" s="70">
        <v>1038006</v>
      </c>
      <c r="AB122" s="71">
        <f t="shared" si="18"/>
        <v>944730</v>
      </c>
      <c r="AC122" s="71">
        <f t="shared" si="11"/>
        <v>944730</v>
      </c>
      <c r="AD122" s="72">
        <f t="shared" si="12"/>
        <v>365</v>
      </c>
      <c r="AE122" s="73">
        <f>ROUND(VLOOKUP(Q122,'[1]Average Cost'!$A$3:$V$26,HLOOKUP('[1]Master Sheet'!E122,'[1]Average Cost'!$B$1:$V$2,2,0)),0)</f>
        <v>1206158</v>
      </c>
      <c r="AF122" s="74">
        <f t="shared" si="13"/>
        <v>0.78325559337997175</v>
      </c>
      <c r="AG122" s="68" t="str">
        <f t="shared" si="19"/>
        <v>60%-80%</v>
      </c>
      <c r="AH122" s="75">
        <v>1653959.6702999999</v>
      </c>
      <c r="AI122" s="75">
        <v>1653959.6702999999</v>
      </c>
      <c r="AJ122" s="75">
        <v>1268031</v>
      </c>
      <c r="AK122" s="76">
        <f t="shared" si="14"/>
        <v>0.57119288756819697</v>
      </c>
      <c r="AL122" s="39" t="str">
        <f t="shared" si="20"/>
        <v>50% - 70%</v>
      </c>
      <c r="AM122" s="77" t="str">
        <f t="shared" si="21"/>
        <v>Lower Range</v>
      </c>
      <c r="AN122" s="78" t="s">
        <v>76</v>
      </c>
      <c r="AO122" s="78"/>
      <c r="AP122" s="78" t="s">
        <v>76</v>
      </c>
      <c r="AQ122" s="49"/>
      <c r="AR122" s="79"/>
      <c r="AS122" s="79"/>
      <c r="AT122" s="80"/>
      <c r="AU122" s="52">
        <f t="shared" si="15"/>
        <v>0</v>
      </c>
    </row>
    <row r="123" spans="1:47" ht="15" customHeight="1">
      <c r="A123" s="53" t="s">
        <v>66</v>
      </c>
      <c r="B123" s="54">
        <v>112</v>
      </c>
      <c r="C123" s="55" t="s">
        <v>67</v>
      </c>
      <c r="D123" s="56" t="s">
        <v>68</v>
      </c>
      <c r="E123" s="55" t="s">
        <v>283</v>
      </c>
      <c r="F123" s="57">
        <v>44751</v>
      </c>
      <c r="G123" s="58">
        <v>33192</v>
      </c>
      <c r="H123" s="59">
        <f t="shared" si="16"/>
        <v>28.391780821917809</v>
      </c>
      <c r="I123" s="60" t="s">
        <v>284</v>
      </c>
      <c r="J123" s="61">
        <v>0</v>
      </c>
      <c r="K123" s="62">
        <v>0</v>
      </c>
      <c r="L123" s="63" t="s">
        <v>85</v>
      </c>
      <c r="M123" s="64" t="str">
        <f t="shared" si="17"/>
        <v>0-0-3</v>
      </c>
      <c r="N123" s="81" t="s">
        <v>72</v>
      </c>
      <c r="O123" s="62" t="s">
        <v>72</v>
      </c>
      <c r="P123" s="67">
        <v>0</v>
      </c>
      <c r="Q123" s="68" t="s">
        <v>73</v>
      </c>
      <c r="R123" s="38" t="s">
        <v>74</v>
      </c>
      <c r="S123" s="38" t="s">
        <v>75</v>
      </c>
      <c r="T123" s="69">
        <v>48</v>
      </c>
      <c r="U123" s="68"/>
      <c r="V123" s="70">
        <v>272724</v>
      </c>
      <c r="W123" s="70">
        <v>0</v>
      </c>
      <c r="X123" s="70">
        <v>0</v>
      </c>
      <c r="Y123" s="70">
        <v>68184</v>
      </c>
      <c r="Z123" s="70">
        <v>0</v>
      </c>
      <c r="AA123" s="70">
        <v>761958</v>
      </c>
      <c r="AB123" s="71">
        <f t="shared" si="18"/>
        <v>693774</v>
      </c>
      <c r="AC123" s="71">
        <f t="shared" si="11"/>
        <v>693774</v>
      </c>
      <c r="AD123" s="72">
        <f t="shared" si="12"/>
        <v>266</v>
      </c>
      <c r="AE123" s="73">
        <f>ROUND(VLOOKUP(Q123,'[1]Average Cost'!$A$3:$V$26,HLOOKUP('[1]Master Sheet'!E123,'[1]Average Cost'!$B$1:$V$2,2,0)),0)</f>
        <v>646385</v>
      </c>
      <c r="AF123" s="74">
        <f t="shared" si="13"/>
        <v>1.0733138918755849</v>
      </c>
      <c r="AG123" s="68" t="str">
        <f t="shared" si="19"/>
        <v>Greater than 100%</v>
      </c>
      <c r="AH123" s="75">
        <v>1040452</v>
      </c>
      <c r="AI123" s="75">
        <v>1031401.0812</v>
      </c>
      <c r="AJ123" s="75">
        <v>1040452</v>
      </c>
      <c r="AK123" s="76">
        <f t="shared" si="14"/>
        <v>0.66680058282361898</v>
      </c>
      <c r="AL123" s="39" t="str">
        <f t="shared" si="20"/>
        <v>50% - 70%</v>
      </c>
      <c r="AM123" s="77" t="str">
        <f t="shared" si="21"/>
        <v>Lower Range</v>
      </c>
      <c r="AN123" s="78" t="s">
        <v>76</v>
      </c>
      <c r="AO123" s="78"/>
      <c r="AP123" s="78" t="s">
        <v>76</v>
      </c>
      <c r="AQ123" s="49"/>
      <c r="AR123" s="79"/>
      <c r="AS123" s="79"/>
      <c r="AT123" s="80"/>
      <c r="AU123" s="52">
        <f t="shared" si="15"/>
        <v>0</v>
      </c>
    </row>
    <row r="124" spans="1:47" ht="15" customHeight="1">
      <c r="A124" s="53" t="s">
        <v>66</v>
      </c>
      <c r="B124" s="54">
        <v>113</v>
      </c>
      <c r="C124" s="55" t="s">
        <v>90</v>
      </c>
      <c r="D124" s="56" t="s">
        <v>91</v>
      </c>
      <c r="E124" s="55" t="s">
        <v>285</v>
      </c>
      <c r="F124" s="57">
        <v>41860</v>
      </c>
      <c r="G124" s="58">
        <v>30944</v>
      </c>
      <c r="H124" s="59">
        <f t="shared" si="16"/>
        <v>34.550684931506851</v>
      </c>
      <c r="I124" s="60" t="s">
        <v>70</v>
      </c>
      <c r="J124" s="61" t="s">
        <v>71</v>
      </c>
      <c r="K124" s="62" t="s">
        <v>85</v>
      </c>
      <c r="L124" s="63" t="s">
        <v>85</v>
      </c>
      <c r="M124" s="64" t="str">
        <f t="shared" si="17"/>
        <v>2-3-3</v>
      </c>
      <c r="N124" s="65">
        <v>43191</v>
      </c>
      <c r="O124" s="66">
        <v>43191</v>
      </c>
      <c r="P124" s="67">
        <v>0.3</v>
      </c>
      <c r="Q124" s="68" t="s">
        <v>73</v>
      </c>
      <c r="R124" s="38" t="s">
        <v>74</v>
      </c>
      <c r="S124" s="38" t="s">
        <v>75</v>
      </c>
      <c r="T124" s="69">
        <v>49</v>
      </c>
      <c r="U124" s="68"/>
      <c r="V124" s="70">
        <v>337644</v>
      </c>
      <c r="W124" s="70">
        <v>0</v>
      </c>
      <c r="X124" s="70">
        <v>0</v>
      </c>
      <c r="Y124" s="70">
        <v>84408</v>
      </c>
      <c r="Z124" s="70">
        <v>0</v>
      </c>
      <c r="AA124" s="70">
        <v>940463</v>
      </c>
      <c r="AB124" s="71">
        <f t="shared" si="18"/>
        <v>856055</v>
      </c>
      <c r="AC124" s="71">
        <f t="shared" si="11"/>
        <v>856055</v>
      </c>
      <c r="AD124" s="72">
        <f t="shared" si="12"/>
        <v>365</v>
      </c>
      <c r="AE124" s="73">
        <f>ROUND(VLOOKUP(Q124,'[1]Average Cost'!$A$3:$V$26,HLOOKUP('[1]Master Sheet'!E124,'[1]Average Cost'!$B$1:$V$2,2,0)),0)</f>
        <v>914168</v>
      </c>
      <c r="AF124" s="74">
        <f t="shared" si="13"/>
        <v>0.93643072170541952</v>
      </c>
      <c r="AG124" s="68" t="str">
        <f t="shared" si="19"/>
        <v>80%-100%</v>
      </c>
      <c r="AH124" s="75">
        <v>1405865.719755</v>
      </c>
      <c r="AI124" s="75">
        <v>1405865.719755</v>
      </c>
      <c r="AJ124" s="75">
        <v>1138428</v>
      </c>
      <c r="AK124" s="76">
        <f t="shared" si="14"/>
        <v>0.60891661840163835</v>
      </c>
      <c r="AL124" s="39" t="str">
        <f t="shared" si="20"/>
        <v>50% - 70%</v>
      </c>
      <c r="AM124" s="77" t="str">
        <f t="shared" si="21"/>
        <v>Lower Range</v>
      </c>
      <c r="AN124" s="78" t="s">
        <v>76</v>
      </c>
      <c r="AO124" s="78"/>
      <c r="AP124" s="78" t="s">
        <v>76</v>
      </c>
      <c r="AQ124" s="49"/>
      <c r="AR124" s="79"/>
      <c r="AS124" s="79"/>
      <c r="AT124" s="80"/>
      <c r="AU124" s="52">
        <f t="shared" si="15"/>
        <v>0</v>
      </c>
    </row>
    <row r="125" spans="1:47" ht="15" customHeight="1">
      <c r="A125" s="53" t="s">
        <v>66</v>
      </c>
      <c r="B125" s="54">
        <v>114</v>
      </c>
      <c r="C125" s="55" t="s">
        <v>67</v>
      </c>
      <c r="D125" s="56" t="s">
        <v>68</v>
      </c>
      <c r="E125" s="55" t="s">
        <v>286</v>
      </c>
      <c r="F125" s="57">
        <v>44800</v>
      </c>
      <c r="G125" s="58">
        <v>31168</v>
      </c>
      <c r="H125" s="59">
        <f t="shared" si="16"/>
        <v>33.936986301369863</v>
      </c>
      <c r="I125" s="60" t="s">
        <v>284</v>
      </c>
      <c r="J125" s="61">
        <v>0</v>
      </c>
      <c r="K125" s="62">
        <v>0</v>
      </c>
      <c r="L125" s="63" t="s">
        <v>71</v>
      </c>
      <c r="M125" s="64" t="str">
        <f t="shared" si="17"/>
        <v>0-0-2</v>
      </c>
      <c r="N125" s="81" t="s">
        <v>72</v>
      </c>
      <c r="O125" s="62" t="s">
        <v>72</v>
      </c>
      <c r="P125" s="67">
        <v>0</v>
      </c>
      <c r="Q125" s="68" t="s">
        <v>73</v>
      </c>
      <c r="R125" s="38" t="s">
        <v>74</v>
      </c>
      <c r="S125" s="38" t="s">
        <v>75</v>
      </c>
      <c r="T125" s="69">
        <v>48</v>
      </c>
      <c r="U125" s="68"/>
      <c r="V125" s="70">
        <v>279996</v>
      </c>
      <c r="W125" s="70">
        <v>0</v>
      </c>
      <c r="X125" s="70">
        <v>0</v>
      </c>
      <c r="Y125" s="70">
        <v>69996</v>
      </c>
      <c r="Z125" s="70">
        <v>0</v>
      </c>
      <c r="AA125" s="70">
        <v>781949</v>
      </c>
      <c r="AB125" s="71">
        <f t="shared" si="18"/>
        <v>711953</v>
      </c>
      <c r="AC125" s="71">
        <f t="shared" si="11"/>
        <v>711953</v>
      </c>
      <c r="AD125" s="72">
        <f t="shared" si="12"/>
        <v>217</v>
      </c>
      <c r="AE125" s="73">
        <f>ROUND(VLOOKUP(Q125,'[1]Average Cost'!$A$3:$V$26,HLOOKUP('[1]Master Sheet'!E125,'[1]Average Cost'!$B$1:$V$2,2,0)),0)</f>
        <v>646385</v>
      </c>
      <c r="AF125" s="74">
        <f t="shared" si="13"/>
        <v>1.1014379974782831</v>
      </c>
      <c r="AG125" s="68" t="str">
        <f t="shared" si="19"/>
        <v>Greater than 100%</v>
      </c>
      <c r="AH125" s="75">
        <v>1040452</v>
      </c>
      <c r="AI125" s="75">
        <v>1031401.0812</v>
      </c>
      <c r="AJ125" s="75">
        <v>1040452</v>
      </c>
      <c r="AK125" s="76">
        <f t="shared" si="14"/>
        <v>0.6842727968229193</v>
      </c>
      <c r="AL125" s="39" t="str">
        <f t="shared" si="20"/>
        <v>50% - 70%</v>
      </c>
      <c r="AM125" s="77" t="str">
        <f t="shared" si="21"/>
        <v>Lower Range</v>
      </c>
      <c r="AN125" s="78" t="s">
        <v>76</v>
      </c>
      <c r="AO125" s="78"/>
      <c r="AP125" s="78" t="s">
        <v>76</v>
      </c>
      <c r="AQ125" s="49"/>
      <c r="AR125" s="79"/>
      <c r="AS125" s="79"/>
      <c r="AT125" s="80"/>
      <c r="AU125" s="52">
        <f t="shared" si="15"/>
        <v>0</v>
      </c>
    </row>
    <row r="126" spans="1:47" ht="15" customHeight="1">
      <c r="A126" s="53" t="s">
        <v>66</v>
      </c>
      <c r="B126" s="25">
        <v>115</v>
      </c>
      <c r="C126" s="55" t="s">
        <v>211</v>
      </c>
      <c r="D126" s="56" t="s">
        <v>95</v>
      </c>
      <c r="E126" s="55" t="s">
        <v>175</v>
      </c>
      <c r="F126" s="57">
        <v>42679</v>
      </c>
      <c r="G126" s="58">
        <v>26990</v>
      </c>
      <c r="H126" s="59">
        <f t="shared" si="16"/>
        <v>45.38356164383562</v>
      </c>
      <c r="I126" s="60" t="s">
        <v>287</v>
      </c>
      <c r="J126" s="61" t="s">
        <v>71</v>
      </c>
      <c r="K126" s="62" t="s">
        <v>129</v>
      </c>
      <c r="L126" s="63" t="s">
        <v>129</v>
      </c>
      <c r="M126" s="64" t="str">
        <f t="shared" si="17"/>
        <v>2-1-1</v>
      </c>
      <c r="N126" s="65">
        <v>42826</v>
      </c>
      <c r="O126" s="66" t="s">
        <v>288</v>
      </c>
      <c r="P126" s="67">
        <v>4.7619170803508838E-2</v>
      </c>
      <c r="Q126" s="68" t="s">
        <v>177</v>
      </c>
      <c r="R126" s="68" t="s">
        <v>178</v>
      </c>
      <c r="S126" s="68" t="s">
        <v>179</v>
      </c>
      <c r="T126" s="69">
        <v>47</v>
      </c>
      <c r="U126" s="68"/>
      <c r="V126" s="70">
        <v>147264</v>
      </c>
      <c r="W126" s="70">
        <v>0</v>
      </c>
      <c r="X126" s="70">
        <v>0</v>
      </c>
      <c r="Y126" s="70">
        <v>36816</v>
      </c>
      <c r="Z126" s="70">
        <v>0</v>
      </c>
      <c r="AA126" s="70">
        <v>416928</v>
      </c>
      <c r="AB126" s="71">
        <f t="shared" si="18"/>
        <v>380112</v>
      </c>
      <c r="AC126" s="71">
        <f t="shared" si="11"/>
        <v>380112</v>
      </c>
      <c r="AD126" s="72">
        <f t="shared" si="12"/>
        <v>365</v>
      </c>
      <c r="AE126" s="73">
        <f>ROUND(VLOOKUP(Q126,'[1]Average Cost'!$A$3:$V$26,HLOOKUP('[1]Master Sheet'!E126,'[1]Average Cost'!$B$1:$V$2,2,0)),0)</f>
        <v>434922</v>
      </c>
      <c r="AF126" s="74">
        <f t="shared" si="13"/>
        <v>0.87397740284464798</v>
      </c>
      <c r="AG126" s="68" t="str">
        <f t="shared" si="19"/>
        <v>80%-100%</v>
      </c>
      <c r="AH126" s="75">
        <v>630864.05000000005</v>
      </c>
      <c r="AI126" s="75">
        <v>630864.05000000005</v>
      </c>
      <c r="AJ126" s="75">
        <v>836996</v>
      </c>
      <c r="AK126" s="76">
        <f t="shared" si="14"/>
        <v>0.60252601174531972</v>
      </c>
      <c r="AL126" s="39" t="str">
        <f t="shared" si="20"/>
        <v>50% - 70%</v>
      </c>
      <c r="AM126" s="77" t="str">
        <f t="shared" si="21"/>
        <v>Lower Range</v>
      </c>
      <c r="AN126" s="78" t="s">
        <v>76</v>
      </c>
      <c r="AO126" s="78"/>
      <c r="AP126" s="78" t="s">
        <v>118</v>
      </c>
      <c r="AQ126" s="49"/>
      <c r="AR126" s="79"/>
      <c r="AS126" s="79"/>
      <c r="AT126" s="80"/>
      <c r="AU126" s="52">
        <f t="shared" si="15"/>
        <v>0</v>
      </c>
    </row>
    <row r="127" spans="1:47" ht="15" customHeight="1">
      <c r="A127" s="53" t="s">
        <v>66</v>
      </c>
      <c r="B127" s="54">
        <v>116</v>
      </c>
      <c r="C127" s="55" t="s">
        <v>134</v>
      </c>
      <c r="D127" s="56" t="s">
        <v>68</v>
      </c>
      <c r="E127" s="55" t="s">
        <v>289</v>
      </c>
      <c r="F127" s="57">
        <v>40909</v>
      </c>
      <c r="G127" s="58">
        <v>28753</v>
      </c>
      <c r="H127" s="59">
        <f t="shared" si="16"/>
        <v>40.553424657534244</v>
      </c>
      <c r="I127" s="60" t="s">
        <v>290</v>
      </c>
      <c r="J127" s="61" t="s">
        <v>85</v>
      </c>
      <c r="K127" s="62" t="s">
        <v>71</v>
      </c>
      <c r="L127" s="63" t="s">
        <v>71</v>
      </c>
      <c r="M127" s="64" t="str">
        <f t="shared" si="17"/>
        <v>3-2-2</v>
      </c>
      <c r="N127" s="65">
        <v>42736</v>
      </c>
      <c r="O127" s="66">
        <v>43191</v>
      </c>
      <c r="P127" s="67">
        <v>8.8556126754534809E-2</v>
      </c>
      <c r="Q127" s="68" t="s">
        <v>87</v>
      </c>
      <c r="R127" s="68" t="s">
        <v>88</v>
      </c>
      <c r="S127" s="68" t="s">
        <v>89</v>
      </c>
      <c r="T127" s="69">
        <v>48</v>
      </c>
      <c r="U127" s="68"/>
      <c r="V127" s="70">
        <v>128016</v>
      </c>
      <c r="W127" s="70">
        <v>0</v>
      </c>
      <c r="X127" s="70">
        <v>0</v>
      </c>
      <c r="Y127" s="70">
        <v>32004</v>
      </c>
      <c r="Z127" s="70">
        <v>0</v>
      </c>
      <c r="AA127" s="70">
        <v>364001</v>
      </c>
      <c r="AB127" s="71">
        <f t="shared" si="18"/>
        <v>331997</v>
      </c>
      <c r="AC127" s="71">
        <f t="shared" si="11"/>
        <v>331997</v>
      </c>
      <c r="AD127" s="72">
        <f t="shared" si="12"/>
        <v>365</v>
      </c>
      <c r="AE127" s="73">
        <f>ROUND(VLOOKUP(Q127,'[1]Average Cost'!$A$3:$V$26,HLOOKUP('[1]Master Sheet'!E127,'[1]Average Cost'!$B$1:$V$2,2,0)),0)</f>
        <v>494548</v>
      </c>
      <c r="AF127" s="74">
        <f t="shared" si="13"/>
        <v>0.67131400794260621</v>
      </c>
      <c r="AG127" s="68" t="str">
        <f t="shared" si="19"/>
        <v>60%-80%</v>
      </c>
      <c r="AH127" s="75">
        <v>884944.25</v>
      </c>
      <c r="AI127" s="75">
        <v>884944.25</v>
      </c>
      <c r="AJ127" s="75">
        <v>648969</v>
      </c>
      <c r="AK127" s="76">
        <f t="shared" si="14"/>
        <v>0.37516148616141637</v>
      </c>
      <c r="AL127" s="39" t="str">
        <f t="shared" si="20"/>
        <v>25% - 50%</v>
      </c>
      <c r="AM127" s="77" t="str">
        <f t="shared" si="21"/>
        <v>Lower Range</v>
      </c>
      <c r="AN127" s="78" t="s">
        <v>76</v>
      </c>
      <c r="AO127" s="78"/>
      <c r="AP127" s="78" t="s">
        <v>76</v>
      </c>
      <c r="AQ127" s="49"/>
      <c r="AR127" s="79"/>
      <c r="AS127" s="79"/>
      <c r="AT127" s="80"/>
      <c r="AU127" s="52">
        <f t="shared" si="15"/>
        <v>0</v>
      </c>
    </row>
    <row r="128" spans="1:47" ht="15" customHeight="1">
      <c r="A128" s="53" t="s">
        <v>66</v>
      </c>
      <c r="B128" s="54">
        <v>117</v>
      </c>
      <c r="C128" s="55" t="s">
        <v>134</v>
      </c>
      <c r="D128" s="56" t="s">
        <v>68</v>
      </c>
      <c r="E128" s="55" t="s">
        <v>278</v>
      </c>
      <c r="F128" s="57">
        <v>40544</v>
      </c>
      <c r="G128" s="58">
        <v>27965</v>
      </c>
      <c r="H128" s="59">
        <f t="shared" si="16"/>
        <v>42.712328767123289</v>
      </c>
      <c r="I128" s="60" t="s">
        <v>291</v>
      </c>
      <c r="J128" s="61" t="s">
        <v>85</v>
      </c>
      <c r="K128" s="62" t="s">
        <v>71</v>
      </c>
      <c r="L128" s="63" t="s">
        <v>85</v>
      </c>
      <c r="M128" s="64" t="str">
        <f t="shared" si="17"/>
        <v>3-2-3</v>
      </c>
      <c r="N128" s="65">
        <v>43191</v>
      </c>
      <c r="O128" s="66">
        <v>43191</v>
      </c>
      <c r="P128" s="67">
        <v>0.10888775370035154</v>
      </c>
      <c r="Q128" s="68" t="s">
        <v>87</v>
      </c>
      <c r="R128" s="68" t="s">
        <v>88</v>
      </c>
      <c r="S128" s="68" t="s">
        <v>89</v>
      </c>
      <c r="T128" s="69">
        <v>48</v>
      </c>
      <c r="U128" s="68"/>
      <c r="V128" s="70">
        <v>116568</v>
      </c>
      <c r="W128" s="70">
        <v>0</v>
      </c>
      <c r="X128" s="70">
        <v>0</v>
      </c>
      <c r="Y128" s="70">
        <v>27672</v>
      </c>
      <c r="Z128" s="70">
        <v>0</v>
      </c>
      <c r="AA128" s="70">
        <v>316358.40000000002</v>
      </c>
      <c r="AB128" s="71">
        <f t="shared" si="18"/>
        <v>288686.40000000002</v>
      </c>
      <c r="AC128" s="71">
        <f t="shared" si="11"/>
        <v>288686.40000000002</v>
      </c>
      <c r="AD128" s="72">
        <f t="shared" si="12"/>
        <v>365</v>
      </c>
      <c r="AE128" s="73">
        <f>ROUND(VLOOKUP(Q128,'[1]Average Cost'!$A$3:$V$26,HLOOKUP('[1]Master Sheet'!E128,'[1]Average Cost'!$B$1:$V$2,2,0)),0)</f>
        <v>494548</v>
      </c>
      <c r="AF128" s="74">
        <f t="shared" si="13"/>
        <v>0.58373787781974651</v>
      </c>
      <c r="AG128" s="68" t="str">
        <f t="shared" si="19"/>
        <v>Less than 60%</v>
      </c>
      <c r="AH128" s="75">
        <v>884944.25</v>
      </c>
      <c r="AI128" s="75">
        <v>884944.25</v>
      </c>
      <c r="AJ128" s="75">
        <v>648969</v>
      </c>
      <c r="AK128" s="76">
        <f t="shared" si="14"/>
        <v>0.32621987204278691</v>
      </c>
      <c r="AL128" s="39" t="str">
        <f t="shared" si="20"/>
        <v>25% - 50%</v>
      </c>
      <c r="AM128" s="77" t="str">
        <f t="shared" si="21"/>
        <v>Lower Range</v>
      </c>
      <c r="AN128" s="78" t="s">
        <v>76</v>
      </c>
      <c r="AO128" s="78"/>
      <c r="AP128" s="78" t="s">
        <v>135</v>
      </c>
      <c r="AQ128" s="49"/>
      <c r="AR128" s="79"/>
      <c r="AS128" s="79"/>
      <c r="AT128" s="80"/>
      <c r="AU128" s="52">
        <f t="shared" si="15"/>
        <v>0</v>
      </c>
    </row>
    <row r="129" spans="1:47" ht="15" customHeight="1">
      <c r="A129" s="53" t="s">
        <v>66</v>
      </c>
      <c r="B129" s="54">
        <v>118</v>
      </c>
      <c r="C129" s="55" t="s">
        <v>134</v>
      </c>
      <c r="D129" s="56" t="s">
        <v>68</v>
      </c>
      <c r="E129" s="55" t="s">
        <v>79</v>
      </c>
      <c r="F129" s="57">
        <v>43967</v>
      </c>
      <c r="G129" s="58">
        <v>29139</v>
      </c>
      <c r="H129" s="59">
        <f t="shared" si="16"/>
        <v>39.495890410958907</v>
      </c>
      <c r="I129" s="60" t="s">
        <v>189</v>
      </c>
      <c r="J129" s="61" t="s">
        <v>71</v>
      </c>
      <c r="K129" s="62" t="s">
        <v>81</v>
      </c>
      <c r="L129" s="63" t="s">
        <v>71</v>
      </c>
      <c r="M129" s="64" t="str">
        <f t="shared" si="17"/>
        <v>2-4-2</v>
      </c>
      <c r="N129" s="81" t="s">
        <v>121</v>
      </c>
      <c r="O129" s="66">
        <v>43191</v>
      </c>
      <c r="P129" s="67">
        <v>0.12000000000000002</v>
      </c>
      <c r="Q129" s="68" t="s">
        <v>190</v>
      </c>
      <c r="R129" s="68" t="s">
        <v>108</v>
      </c>
      <c r="S129" s="68" t="s">
        <v>109</v>
      </c>
      <c r="T129" s="69">
        <v>48</v>
      </c>
      <c r="U129" s="68"/>
      <c r="V129" s="70">
        <v>246468</v>
      </c>
      <c r="W129" s="70">
        <v>0</v>
      </c>
      <c r="X129" s="70">
        <v>0</v>
      </c>
      <c r="Y129" s="70">
        <v>61620</v>
      </c>
      <c r="Z129" s="70">
        <v>0</v>
      </c>
      <c r="AA129" s="70">
        <v>689744</v>
      </c>
      <c r="AB129" s="71">
        <f t="shared" si="18"/>
        <v>628124</v>
      </c>
      <c r="AC129" s="71">
        <f t="shared" si="11"/>
        <v>628124</v>
      </c>
      <c r="AD129" s="72">
        <f t="shared" si="12"/>
        <v>365</v>
      </c>
      <c r="AE129" s="73">
        <f>ROUND(VLOOKUP(Q129,'[1]Average Cost'!$A$3:$V$26,HLOOKUP('[1]Master Sheet'!E129,'[1]Average Cost'!$B$1:$V$2,2,0)),0)</f>
        <v>673247</v>
      </c>
      <c r="AF129" s="74">
        <f t="shared" si="13"/>
        <v>0.93297705002770159</v>
      </c>
      <c r="AG129" s="68" t="str">
        <f t="shared" si="19"/>
        <v>80%-100%</v>
      </c>
      <c r="AH129" s="75">
        <v>814427.59094999998</v>
      </c>
      <c r="AI129" s="75">
        <v>814427.59094999998</v>
      </c>
      <c r="AJ129" s="75">
        <v>842993</v>
      </c>
      <c r="AK129" s="76">
        <f t="shared" si="14"/>
        <v>0.7712459732206719</v>
      </c>
      <c r="AL129" s="39" t="str">
        <f t="shared" si="20"/>
        <v>70% - 90%</v>
      </c>
      <c r="AM129" s="77" t="str">
        <f t="shared" si="21"/>
        <v>Lower Middle Range</v>
      </c>
      <c r="AN129" s="78" t="s">
        <v>118</v>
      </c>
      <c r="AO129" s="78" t="s">
        <v>292</v>
      </c>
      <c r="AP129" s="78" t="s">
        <v>118</v>
      </c>
      <c r="AQ129" s="49"/>
      <c r="AR129" s="79"/>
      <c r="AS129" s="79"/>
      <c r="AT129" s="80"/>
      <c r="AU129" s="52">
        <f t="shared" si="15"/>
        <v>0</v>
      </c>
    </row>
    <row r="130" spans="1:47" ht="15" customHeight="1">
      <c r="A130" s="53" t="s">
        <v>66</v>
      </c>
      <c r="B130" s="54">
        <v>119</v>
      </c>
      <c r="C130" s="55" t="s">
        <v>134</v>
      </c>
      <c r="D130" s="56" t="s">
        <v>68</v>
      </c>
      <c r="E130" s="55" t="s">
        <v>79</v>
      </c>
      <c r="F130" s="57">
        <v>41365</v>
      </c>
      <c r="G130" s="58">
        <v>28349</v>
      </c>
      <c r="H130" s="59">
        <f t="shared" si="16"/>
        <v>41.660273972602738</v>
      </c>
      <c r="I130" s="60" t="s">
        <v>223</v>
      </c>
      <c r="J130" s="61" t="s">
        <v>71</v>
      </c>
      <c r="K130" s="62" t="s">
        <v>85</v>
      </c>
      <c r="L130" s="63" t="s">
        <v>71</v>
      </c>
      <c r="M130" s="64" t="str">
        <f t="shared" si="17"/>
        <v>2-3-2</v>
      </c>
      <c r="N130" s="65">
        <v>43191</v>
      </c>
      <c r="O130" s="66">
        <v>43191</v>
      </c>
      <c r="P130" s="67">
        <v>0.22000000000000003</v>
      </c>
      <c r="Q130" s="68" t="s">
        <v>224</v>
      </c>
      <c r="R130" s="68" t="s">
        <v>108</v>
      </c>
      <c r="S130" s="68" t="s">
        <v>109</v>
      </c>
      <c r="T130" s="69">
        <v>48</v>
      </c>
      <c r="U130" s="68"/>
      <c r="V130" s="70">
        <v>162672</v>
      </c>
      <c r="W130" s="70">
        <v>0</v>
      </c>
      <c r="X130" s="70">
        <v>0</v>
      </c>
      <c r="Y130" s="70">
        <v>40668</v>
      </c>
      <c r="Z130" s="70">
        <v>0</v>
      </c>
      <c r="AA130" s="70">
        <v>459299</v>
      </c>
      <c r="AB130" s="71">
        <f t="shared" si="18"/>
        <v>418631</v>
      </c>
      <c r="AC130" s="71">
        <f t="shared" si="11"/>
        <v>418631</v>
      </c>
      <c r="AD130" s="72">
        <f t="shared" si="12"/>
        <v>365</v>
      </c>
      <c r="AE130" s="73">
        <f>ROUND(VLOOKUP(Q130,'[1]Average Cost'!$A$3:$V$26,HLOOKUP('[1]Master Sheet'!E130,'[1]Average Cost'!$B$1:$V$2,2,0)),0)</f>
        <v>603973</v>
      </c>
      <c r="AF130" s="74">
        <f t="shared" si="13"/>
        <v>0.6931286663476679</v>
      </c>
      <c r="AG130" s="68" t="str">
        <f t="shared" si="19"/>
        <v>60%-80%</v>
      </c>
      <c r="AH130" s="75">
        <v>928871.80799999996</v>
      </c>
      <c r="AI130" s="75">
        <v>928871.80799999996</v>
      </c>
      <c r="AJ130" s="75">
        <v>798942</v>
      </c>
      <c r="AK130" s="76">
        <f t="shared" si="14"/>
        <v>0.45068759369645978</v>
      </c>
      <c r="AL130" s="39" t="str">
        <f t="shared" si="20"/>
        <v>25% - 50%</v>
      </c>
      <c r="AM130" s="77" t="str">
        <f t="shared" si="21"/>
        <v>Lower Range</v>
      </c>
      <c r="AN130" s="78" t="s">
        <v>76</v>
      </c>
      <c r="AO130" s="78"/>
      <c r="AP130" s="78" t="s">
        <v>135</v>
      </c>
      <c r="AQ130" s="49"/>
      <c r="AR130" s="79"/>
      <c r="AS130" s="79"/>
      <c r="AT130" s="80"/>
      <c r="AU130" s="52">
        <f t="shared" si="15"/>
        <v>0</v>
      </c>
    </row>
    <row r="131" spans="1:47" ht="15" customHeight="1">
      <c r="A131" s="53" t="s">
        <v>66</v>
      </c>
      <c r="B131" s="54">
        <v>120</v>
      </c>
      <c r="C131" s="55" t="s">
        <v>147</v>
      </c>
      <c r="D131" s="56" t="s">
        <v>148</v>
      </c>
      <c r="E131" s="55" t="s">
        <v>111</v>
      </c>
      <c r="F131" s="57">
        <v>40636</v>
      </c>
      <c r="G131" s="58">
        <v>25282</v>
      </c>
      <c r="H131" s="59">
        <f t="shared" si="16"/>
        <v>50.063013698630137</v>
      </c>
      <c r="I131" s="60" t="s">
        <v>293</v>
      </c>
      <c r="J131" s="61" t="s">
        <v>71</v>
      </c>
      <c r="K131" s="62" t="s">
        <v>85</v>
      </c>
      <c r="L131" s="63" t="s">
        <v>85</v>
      </c>
      <c r="M131" s="64" t="str">
        <f t="shared" si="17"/>
        <v>2-3-3</v>
      </c>
      <c r="N131" s="65">
        <v>42095</v>
      </c>
      <c r="O131" s="66">
        <v>43191</v>
      </c>
      <c r="P131" s="67">
        <v>0.12301927373283408</v>
      </c>
      <c r="Q131" s="68" t="s">
        <v>113</v>
      </c>
      <c r="R131" s="68" t="s">
        <v>114</v>
      </c>
      <c r="S131" s="68" t="s">
        <v>115</v>
      </c>
      <c r="T131" s="69">
        <v>54</v>
      </c>
      <c r="U131" s="68"/>
      <c r="V131" s="70">
        <v>600060</v>
      </c>
      <c r="W131" s="70">
        <v>0</v>
      </c>
      <c r="X131" s="70">
        <v>90000</v>
      </c>
      <c r="Y131" s="70">
        <v>225024</v>
      </c>
      <c r="Z131" s="70">
        <v>30000</v>
      </c>
      <c r="AA131" s="70">
        <v>1741099</v>
      </c>
      <c r="AB131" s="71">
        <f t="shared" si="18"/>
        <v>1516075</v>
      </c>
      <c r="AC131" s="71">
        <f t="shared" si="11"/>
        <v>1516075</v>
      </c>
      <c r="AD131" s="72">
        <f t="shared" si="12"/>
        <v>365</v>
      </c>
      <c r="AE131" s="73">
        <f>ROUND(VLOOKUP(Q131,'[1]Average Cost'!$A$3:$V$26,HLOOKUP('[1]Master Sheet'!E131,'[1]Average Cost'!$B$1:$V$2,2,0)),0)</f>
        <v>1912227</v>
      </c>
      <c r="AF131" s="74">
        <f t="shared" si="13"/>
        <v>0.79283212714808438</v>
      </c>
      <c r="AG131" s="68" t="str">
        <f t="shared" si="19"/>
        <v>60%-80%</v>
      </c>
      <c r="AH131" s="75">
        <v>2447445.6986500002</v>
      </c>
      <c r="AI131" s="75">
        <v>2447445.6986500002</v>
      </c>
      <c r="AJ131" s="75">
        <v>2014565</v>
      </c>
      <c r="AK131" s="76">
        <f t="shared" si="14"/>
        <v>0.61945194569025985</v>
      </c>
      <c r="AL131" s="39" t="str">
        <f t="shared" si="20"/>
        <v>50% - 70%</v>
      </c>
      <c r="AM131" s="77" t="str">
        <f t="shared" si="21"/>
        <v>Lower Range</v>
      </c>
      <c r="AN131" s="78" t="s">
        <v>76</v>
      </c>
      <c r="AO131" s="78"/>
      <c r="AP131" s="78" t="s">
        <v>76</v>
      </c>
      <c r="AQ131" s="49"/>
      <c r="AR131" s="79"/>
      <c r="AS131" s="79"/>
      <c r="AT131" s="80"/>
      <c r="AU131" s="52">
        <f t="shared" si="15"/>
        <v>0</v>
      </c>
    </row>
    <row r="132" spans="1:47" ht="15" customHeight="1">
      <c r="A132" s="53" t="s">
        <v>66</v>
      </c>
      <c r="B132" s="25">
        <v>121</v>
      </c>
      <c r="C132" s="55" t="s">
        <v>134</v>
      </c>
      <c r="D132" s="56" t="s">
        <v>68</v>
      </c>
      <c r="E132" s="55" t="s">
        <v>111</v>
      </c>
      <c r="F132" s="57">
        <v>42149</v>
      </c>
      <c r="G132" s="58">
        <v>29762</v>
      </c>
      <c r="H132" s="59">
        <f t="shared" si="16"/>
        <v>37.789041095890411</v>
      </c>
      <c r="I132" s="60" t="s">
        <v>294</v>
      </c>
      <c r="J132" s="61" t="s">
        <v>71</v>
      </c>
      <c r="K132" s="62" t="s">
        <v>85</v>
      </c>
      <c r="L132" s="63" t="s">
        <v>85</v>
      </c>
      <c r="M132" s="64" t="str">
        <f t="shared" si="17"/>
        <v>2-3-3</v>
      </c>
      <c r="N132" s="65">
        <v>43191</v>
      </c>
      <c r="O132" s="66">
        <v>43191</v>
      </c>
      <c r="P132" s="67">
        <v>0.19166607752706097</v>
      </c>
      <c r="Q132" s="68" t="s">
        <v>125</v>
      </c>
      <c r="R132" s="68" t="s">
        <v>126</v>
      </c>
      <c r="S132" s="68" t="s">
        <v>127</v>
      </c>
      <c r="T132" s="69">
        <v>48</v>
      </c>
      <c r="U132" s="68"/>
      <c r="V132" s="70">
        <v>155688</v>
      </c>
      <c r="W132" s="70">
        <v>0</v>
      </c>
      <c r="X132" s="70">
        <v>45000</v>
      </c>
      <c r="Y132" s="70">
        <v>38928</v>
      </c>
      <c r="Z132" s="70">
        <v>15000</v>
      </c>
      <c r="AA132" s="70">
        <v>440101</v>
      </c>
      <c r="AB132" s="71">
        <f t="shared" si="18"/>
        <v>401173</v>
      </c>
      <c r="AC132" s="71">
        <f t="shared" si="11"/>
        <v>401173</v>
      </c>
      <c r="AD132" s="72">
        <f t="shared" si="12"/>
        <v>365</v>
      </c>
      <c r="AE132" s="73">
        <f>ROUND(VLOOKUP(Q132,'[1]Average Cost'!$A$3:$V$26,HLOOKUP('[1]Master Sheet'!E132,'[1]Average Cost'!$B$1:$V$2,2,0)),0)</f>
        <v>739403</v>
      </c>
      <c r="AF132" s="74">
        <f t="shared" si="13"/>
        <v>0.54256339235842965</v>
      </c>
      <c r="AG132" s="68" t="str">
        <f t="shared" si="19"/>
        <v>Less than 60%</v>
      </c>
      <c r="AH132" s="75">
        <v>763136.19264999998</v>
      </c>
      <c r="AI132" s="75">
        <v>763136.19264999998</v>
      </c>
      <c r="AJ132" s="75">
        <v>637854</v>
      </c>
      <c r="AK132" s="76">
        <f t="shared" si="14"/>
        <v>0.5256899146755466</v>
      </c>
      <c r="AL132" s="39" t="str">
        <f t="shared" si="20"/>
        <v>50% - 70%</v>
      </c>
      <c r="AM132" s="77" t="str">
        <f t="shared" si="21"/>
        <v>Lower Range</v>
      </c>
      <c r="AN132" s="78" t="s">
        <v>76</v>
      </c>
      <c r="AO132" s="78"/>
      <c r="AP132" s="78" t="s">
        <v>135</v>
      </c>
      <c r="AQ132" s="49"/>
      <c r="AR132" s="79"/>
      <c r="AS132" s="79"/>
      <c r="AT132" s="80"/>
      <c r="AU132" s="52">
        <f t="shared" si="15"/>
        <v>0</v>
      </c>
    </row>
    <row r="133" spans="1:47" ht="15" customHeight="1">
      <c r="A133" s="53" t="s">
        <v>66</v>
      </c>
      <c r="B133" s="54">
        <v>122</v>
      </c>
      <c r="C133" s="55" t="s">
        <v>67</v>
      </c>
      <c r="D133" s="56" t="s">
        <v>68</v>
      </c>
      <c r="E133" s="55" t="s">
        <v>105</v>
      </c>
      <c r="F133" s="57">
        <v>44688</v>
      </c>
      <c r="G133" s="58">
        <v>33100</v>
      </c>
      <c r="H133" s="59">
        <f t="shared" si="16"/>
        <v>28.643835616438356</v>
      </c>
      <c r="I133" s="60" t="s">
        <v>295</v>
      </c>
      <c r="J133" s="61">
        <v>0</v>
      </c>
      <c r="K133" s="62">
        <v>0</v>
      </c>
      <c r="L133" s="63" t="s">
        <v>71</v>
      </c>
      <c r="M133" s="64" t="str">
        <f t="shared" si="17"/>
        <v>0-0-2</v>
      </c>
      <c r="N133" s="81" t="s">
        <v>72</v>
      </c>
      <c r="O133" s="62" t="s">
        <v>72</v>
      </c>
      <c r="P133" s="67">
        <v>0</v>
      </c>
      <c r="Q133" s="68" t="s">
        <v>177</v>
      </c>
      <c r="R133" s="68" t="s">
        <v>178</v>
      </c>
      <c r="S133" s="68" t="s">
        <v>179</v>
      </c>
      <c r="T133" s="69">
        <v>48</v>
      </c>
      <c r="U133" s="68"/>
      <c r="V133" s="70">
        <v>338184</v>
      </c>
      <c r="W133" s="70">
        <v>0</v>
      </c>
      <c r="X133" s="70">
        <v>0</v>
      </c>
      <c r="Y133" s="70">
        <v>84540</v>
      </c>
      <c r="Z133" s="70">
        <v>0</v>
      </c>
      <c r="AA133" s="70">
        <v>941958</v>
      </c>
      <c r="AB133" s="71">
        <f t="shared" si="18"/>
        <v>857418</v>
      </c>
      <c r="AC133" s="71">
        <f t="shared" si="11"/>
        <v>857418</v>
      </c>
      <c r="AD133" s="72">
        <f t="shared" si="12"/>
        <v>329</v>
      </c>
      <c r="AE133" s="73">
        <f>ROUND(VLOOKUP(Q133,'[1]Average Cost'!$A$3:$V$26,HLOOKUP('[1]Master Sheet'!E133,'[1]Average Cost'!$B$1:$V$2,2,0)),0)</f>
        <v>876337</v>
      </c>
      <c r="AF133" s="74">
        <f t="shared" si="13"/>
        <v>0.97841127328870059</v>
      </c>
      <c r="AG133" s="68" t="str">
        <f t="shared" si="19"/>
        <v>80%-100%</v>
      </c>
      <c r="AH133" s="75">
        <v>1031401.0812</v>
      </c>
      <c r="AI133" s="75">
        <v>1031401.0812</v>
      </c>
      <c r="AJ133" s="75">
        <v>1020726</v>
      </c>
      <c r="AK133" s="76">
        <f t="shared" si="14"/>
        <v>0.83131384640631112</v>
      </c>
      <c r="AL133" s="39" t="str">
        <f t="shared" si="20"/>
        <v>70% - 90%</v>
      </c>
      <c r="AM133" s="77" t="str">
        <f t="shared" si="21"/>
        <v>Lower Middle Range</v>
      </c>
      <c r="AN133" s="78" t="s">
        <v>76</v>
      </c>
      <c r="AO133" s="78"/>
      <c r="AP133" s="78" t="s">
        <v>76</v>
      </c>
      <c r="AQ133" s="49"/>
      <c r="AR133" s="79"/>
      <c r="AS133" s="79"/>
      <c r="AT133" s="80"/>
      <c r="AU133" s="52">
        <f t="shared" si="15"/>
        <v>0</v>
      </c>
    </row>
    <row r="134" spans="1:47" ht="15" customHeight="1">
      <c r="A134" s="53" t="s">
        <v>66</v>
      </c>
      <c r="B134" s="54">
        <v>123</v>
      </c>
      <c r="C134" s="55" t="s">
        <v>296</v>
      </c>
      <c r="D134" s="56" t="s">
        <v>297</v>
      </c>
      <c r="E134" s="55" t="s">
        <v>79</v>
      </c>
      <c r="F134" s="57">
        <v>41365</v>
      </c>
      <c r="G134" s="58">
        <v>29407</v>
      </c>
      <c r="H134" s="59">
        <f t="shared" si="16"/>
        <v>38.761643835616439</v>
      </c>
      <c r="I134" s="60" t="s">
        <v>298</v>
      </c>
      <c r="J134" s="61" t="s">
        <v>71</v>
      </c>
      <c r="K134" s="62" t="s">
        <v>71</v>
      </c>
      <c r="L134" s="63" t="s">
        <v>71</v>
      </c>
      <c r="M134" s="64" t="str">
        <f t="shared" si="17"/>
        <v>2-2-2</v>
      </c>
      <c r="N134" s="65" t="s">
        <v>86</v>
      </c>
      <c r="O134" s="66">
        <v>43191</v>
      </c>
      <c r="P134" s="67">
        <v>6.8749999999999964E-2</v>
      </c>
      <c r="Q134" s="68" t="s">
        <v>299</v>
      </c>
      <c r="R134" s="68" t="s">
        <v>108</v>
      </c>
      <c r="S134" s="68" t="s">
        <v>109</v>
      </c>
      <c r="T134" s="69">
        <v>43</v>
      </c>
      <c r="U134" s="68"/>
      <c r="V134" s="70">
        <v>149292</v>
      </c>
      <c r="W134" s="70">
        <v>0</v>
      </c>
      <c r="X134" s="70">
        <v>0</v>
      </c>
      <c r="Y134" s="70">
        <v>0</v>
      </c>
      <c r="Z134" s="70">
        <v>0</v>
      </c>
      <c r="AA134" s="70">
        <v>380705</v>
      </c>
      <c r="AB134" s="71">
        <f t="shared" si="18"/>
        <v>380705</v>
      </c>
      <c r="AC134" s="71">
        <f t="shared" si="11"/>
        <v>380705</v>
      </c>
      <c r="AD134" s="72">
        <f t="shared" si="12"/>
        <v>365</v>
      </c>
      <c r="AE134" s="73">
        <f>ROUND(VLOOKUP(Q134,'[1]Average Cost'!$A$3:$V$26,HLOOKUP('[1]Master Sheet'!E134,'[1]Average Cost'!$B$1:$V$2,2,0)),0)</f>
        <v>286194</v>
      </c>
      <c r="AF134" s="74">
        <f t="shared" si="13"/>
        <v>1.33023403705179</v>
      </c>
      <c r="AG134" s="68" t="str">
        <f t="shared" si="19"/>
        <v>Greater than 100%</v>
      </c>
      <c r="AH134" s="75">
        <v>324075</v>
      </c>
      <c r="AI134" s="75">
        <v>300496.25</v>
      </c>
      <c r="AJ134" s="75">
        <v>324075</v>
      </c>
      <c r="AK134" s="76">
        <f t="shared" si="14"/>
        <v>1.1747435007328551</v>
      </c>
      <c r="AL134" s="39" t="str">
        <f t="shared" si="20"/>
        <v>110% - 130%</v>
      </c>
      <c r="AM134" s="77" t="str">
        <f t="shared" si="21"/>
        <v>Upper Range</v>
      </c>
      <c r="AN134" s="78" t="s">
        <v>76</v>
      </c>
      <c r="AO134" s="78"/>
      <c r="AP134" s="78" t="s">
        <v>76</v>
      </c>
      <c r="AQ134" s="49"/>
      <c r="AR134" s="79"/>
      <c r="AS134" s="79"/>
      <c r="AT134" s="80"/>
      <c r="AU134" s="52">
        <f t="shared" si="15"/>
        <v>0</v>
      </c>
    </row>
    <row r="135" spans="1:47" ht="15" customHeight="1">
      <c r="A135" s="53" t="s">
        <v>66</v>
      </c>
      <c r="B135" s="54">
        <v>124</v>
      </c>
      <c r="C135" s="55" t="s">
        <v>116</v>
      </c>
      <c r="D135" s="56" t="s">
        <v>117</v>
      </c>
      <c r="E135" s="55" t="s">
        <v>79</v>
      </c>
      <c r="F135" s="57">
        <v>44229</v>
      </c>
      <c r="G135" s="58">
        <v>29857</v>
      </c>
      <c r="H135" s="59">
        <f t="shared" si="16"/>
        <v>37.528767123287672</v>
      </c>
      <c r="I135" s="60" t="s">
        <v>300</v>
      </c>
      <c r="J135" s="61">
        <v>0</v>
      </c>
      <c r="K135" s="62" t="s">
        <v>71</v>
      </c>
      <c r="L135" s="63" t="s">
        <v>71</v>
      </c>
      <c r="M135" s="64" t="str">
        <f t="shared" si="17"/>
        <v>0-2-2</v>
      </c>
      <c r="N135" s="81" t="s">
        <v>121</v>
      </c>
      <c r="O135" s="66">
        <v>43191</v>
      </c>
      <c r="P135" s="67">
        <v>0.15249999999999997</v>
      </c>
      <c r="Q135" s="68" t="s">
        <v>301</v>
      </c>
      <c r="R135" s="68" t="s">
        <v>108</v>
      </c>
      <c r="S135" s="68" t="s">
        <v>109</v>
      </c>
      <c r="T135" s="69">
        <v>50</v>
      </c>
      <c r="U135" s="68"/>
      <c r="V135" s="70">
        <v>419100</v>
      </c>
      <c r="W135" s="70">
        <v>0</v>
      </c>
      <c r="X135" s="70">
        <v>0</v>
      </c>
      <c r="Y135" s="70">
        <v>104772</v>
      </c>
      <c r="Z135" s="70">
        <v>0</v>
      </c>
      <c r="AA135" s="70">
        <v>1164476</v>
      </c>
      <c r="AB135" s="71">
        <f t="shared" si="18"/>
        <v>1059704</v>
      </c>
      <c r="AC135" s="71">
        <f t="shared" si="11"/>
        <v>1059704</v>
      </c>
      <c r="AD135" s="72">
        <f t="shared" si="12"/>
        <v>365</v>
      </c>
      <c r="AE135" s="73">
        <f>ROUND(VLOOKUP(Q135,'[1]Average Cost'!$A$3:$V$26,HLOOKUP('[1]Master Sheet'!E135,'[1]Average Cost'!$B$1:$V$2,2,0)),0)</f>
        <v>1370008</v>
      </c>
      <c r="AF135" s="74">
        <f t="shared" si="13"/>
        <v>0.77350205254275883</v>
      </c>
      <c r="AG135" s="68" t="str">
        <f t="shared" si="19"/>
        <v>60%-80%</v>
      </c>
      <c r="AH135" s="75">
        <v>1331887.75</v>
      </c>
      <c r="AI135" s="75">
        <v>1331887.75</v>
      </c>
      <c r="AJ135" s="75">
        <v>1186008</v>
      </c>
      <c r="AK135" s="76">
        <f t="shared" si="14"/>
        <v>0.79564062361861954</v>
      </c>
      <c r="AL135" s="39" t="str">
        <f t="shared" si="20"/>
        <v>70% - 90%</v>
      </c>
      <c r="AM135" s="77" t="str">
        <f t="shared" si="21"/>
        <v>Lower Middle Range</v>
      </c>
      <c r="AN135" s="78" t="s">
        <v>76</v>
      </c>
      <c r="AO135" s="78"/>
      <c r="AP135" s="78" t="s">
        <v>135</v>
      </c>
      <c r="AQ135" s="49"/>
      <c r="AR135" s="79"/>
      <c r="AS135" s="79"/>
      <c r="AT135" s="80"/>
      <c r="AU135" s="52">
        <f t="shared" si="15"/>
        <v>0</v>
      </c>
    </row>
    <row r="136" spans="1:47" ht="15" customHeight="1">
      <c r="A136" s="53" t="s">
        <v>66</v>
      </c>
      <c r="B136" s="54">
        <v>125</v>
      </c>
      <c r="C136" s="55" t="s">
        <v>147</v>
      </c>
      <c r="D136" s="56" t="s">
        <v>148</v>
      </c>
      <c r="E136" s="55" t="s">
        <v>302</v>
      </c>
      <c r="F136" s="57">
        <v>42861</v>
      </c>
      <c r="G136" s="58">
        <v>24949</v>
      </c>
      <c r="H136" s="59">
        <f t="shared" si="16"/>
        <v>50.975342465753428</v>
      </c>
      <c r="I136" s="60" t="s">
        <v>303</v>
      </c>
      <c r="J136" s="61" t="s">
        <v>85</v>
      </c>
      <c r="K136" s="62" t="s">
        <v>85</v>
      </c>
      <c r="L136" s="63" t="s">
        <v>71</v>
      </c>
      <c r="M136" s="64" t="str">
        <f t="shared" si="17"/>
        <v>3-3-2</v>
      </c>
      <c r="N136" s="65">
        <v>42095</v>
      </c>
      <c r="O136" s="66">
        <v>43191</v>
      </c>
      <c r="P136" s="67">
        <v>8.9999999999999969E-2</v>
      </c>
      <c r="Q136" s="68" t="s">
        <v>122</v>
      </c>
      <c r="R136" s="68" t="s">
        <v>108</v>
      </c>
      <c r="S136" s="68" t="s">
        <v>109</v>
      </c>
      <c r="T136" s="69">
        <v>54</v>
      </c>
      <c r="U136" s="68"/>
      <c r="V136" s="70">
        <v>680100</v>
      </c>
      <c r="W136" s="70">
        <v>0</v>
      </c>
      <c r="X136" s="70">
        <v>0</v>
      </c>
      <c r="Y136" s="70">
        <v>255036</v>
      </c>
      <c r="Z136" s="70">
        <v>0</v>
      </c>
      <c r="AA136" s="70">
        <v>1971226</v>
      </c>
      <c r="AB136" s="71">
        <f t="shared" si="18"/>
        <v>1716190</v>
      </c>
      <c r="AC136" s="71">
        <f t="shared" si="11"/>
        <v>1716190</v>
      </c>
      <c r="AD136" s="72">
        <f t="shared" si="12"/>
        <v>365</v>
      </c>
      <c r="AE136" s="73">
        <f>ROUND(VLOOKUP(Q136,'[1]Average Cost'!$A$3:$V$26,HLOOKUP('[1]Master Sheet'!E136,'[1]Average Cost'!$B$1:$V$2,2,0)),0)</f>
        <v>2180471</v>
      </c>
      <c r="AF136" s="74">
        <f t="shared" si="13"/>
        <v>0.78707306815820988</v>
      </c>
      <c r="AG136" s="68" t="str">
        <f t="shared" si="19"/>
        <v>60%-80%</v>
      </c>
      <c r="AH136" s="75">
        <v>2789937.5685999999</v>
      </c>
      <c r="AI136" s="75">
        <v>2789937.5685999999</v>
      </c>
      <c r="AJ136" s="75">
        <v>2414527</v>
      </c>
      <c r="AK136" s="76">
        <f t="shared" si="14"/>
        <v>0.61513562859443838</v>
      </c>
      <c r="AL136" s="39" t="str">
        <f t="shared" si="20"/>
        <v>50% - 70%</v>
      </c>
      <c r="AM136" s="77" t="str">
        <f t="shared" si="21"/>
        <v>Lower Range</v>
      </c>
      <c r="AN136" s="78" t="s">
        <v>76</v>
      </c>
      <c r="AO136" s="78"/>
      <c r="AP136" s="78" t="s">
        <v>135</v>
      </c>
      <c r="AQ136" s="49"/>
      <c r="AR136" s="79"/>
      <c r="AS136" s="79"/>
      <c r="AT136" s="80"/>
      <c r="AU136" s="52">
        <f t="shared" si="15"/>
        <v>0</v>
      </c>
    </row>
    <row r="137" spans="1:47" ht="15" customHeight="1">
      <c r="A137" s="53" t="s">
        <v>66</v>
      </c>
      <c r="B137" s="54">
        <v>126</v>
      </c>
      <c r="C137" s="55" t="s">
        <v>90</v>
      </c>
      <c r="D137" s="56" t="s">
        <v>91</v>
      </c>
      <c r="E137" s="55" t="s">
        <v>105</v>
      </c>
      <c r="F137" s="57">
        <v>42826</v>
      </c>
      <c r="G137" s="58">
        <v>29831</v>
      </c>
      <c r="H137" s="59">
        <f t="shared" si="16"/>
        <v>37.6</v>
      </c>
      <c r="I137" s="60" t="s">
        <v>70</v>
      </c>
      <c r="J137" s="61" t="s">
        <v>85</v>
      </c>
      <c r="K137" s="62" t="s">
        <v>85</v>
      </c>
      <c r="L137" s="63" t="s">
        <v>85</v>
      </c>
      <c r="M137" s="64" t="str">
        <f t="shared" si="17"/>
        <v>3-3-3</v>
      </c>
      <c r="N137" s="65">
        <v>42736</v>
      </c>
      <c r="O137" s="66">
        <v>43191</v>
      </c>
      <c r="P137" s="67">
        <v>0.08</v>
      </c>
      <c r="Q137" s="68" t="s">
        <v>73</v>
      </c>
      <c r="R137" s="38" t="s">
        <v>74</v>
      </c>
      <c r="S137" s="38" t="s">
        <v>75</v>
      </c>
      <c r="T137" s="69">
        <v>49</v>
      </c>
      <c r="U137" s="68"/>
      <c r="V137" s="70">
        <v>341292</v>
      </c>
      <c r="W137" s="70">
        <v>0</v>
      </c>
      <c r="X137" s="70">
        <v>0</v>
      </c>
      <c r="Y137" s="70">
        <v>85320</v>
      </c>
      <c r="Z137" s="70">
        <v>0</v>
      </c>
      <c r="AA137" s="70">
        <v>950496</v>
      </c>
      <c r="AB137" s="71">
        <f t="shared" si="18"/>
        <v>865176</v>
      </c>
      <c r="AC137" s="71">
        <f t="shared" si="11"/>
        <v>865176</v>
      </c>
      <c r="AD137" s="72">
        <f t="shared" si="12"/>
        <v>365</v>
      </c>
      <c r="AE137" s="73">
        <f>ROUND(VLOOKUP(Q137,'[1]Average Cost'!$A$3:$V$26,HLOOKUP('[1]Master Sheet'!E137,'[1]Average Cost'!$B$1:$V$2,2,0)),0)</f>
        <v>914168</v>
      </c>
      <c r="AF137" s="74">
        <f t="shared" si="13"/>
        <v>0.94640810004288056</v>
      </c>
      <c r="AG137" s="68" t="str">
        <f t="shared" si="19"/>
        <v>80%-100%</v>
      </c>
      <c r="AH137" s="75">
        <v>1405865.719755</v>
      </c>
      <c r="AI137" s="75">
        <v>1405865.719755</v>
      </c>
      <c r="AJ137" s="75">
        <v>1138428</v>
      </c>
      <c r="AK137" s="76">
        <f t="shared" si="14"/>
        <v>0.61540443574566572</v>
      </c>
      <c r="AL137" s="39" t="str">
        <f t="shared" si="20"/>
        <v>50% - 70%</v>
      </c>
      <c r="AM137" s="77" t="str">
        <f t="shared" si="21"/>
        <v>Lower Range</v>
      </c>
      <c r="AN137" s="78" t="s">
        <v>118</v>
      </c>
      <c r="AO137" s="78" t="s">
        <v>304</v>
      </c>
      <c r="AP137" s="78" t="s">
        <v>135</v>
      </c>
      <c r="AQ137" s="49"/>
      <c r="AR137" s="79"/>
      <c r="AS137" s="79"/>
      <c r="AT137" s="80"/>
      <c r="AU137" s="52">
        <f t="shared" si="15"/>
        <v>0</v>
      </c>
    </row>
    <row r="138" spans="1:47" ht="15" customHeight="1">
      <c r="A138" s="53" t="s">
        <v>66</v>
      </c>
      <c r="B138" s="25">
        <v>127</v>
      </c>
      <c r="C138" s="55" t="s">
        <v>67</v>
      </c>
      <c r="D138" s="56" t="s">
        <v>68</v>
      </c>
      <c r="E138" s="55" t="s">
        <v>305</v>
      </c>
      <c r="F138" s="57">
        <v>43568</v>
      </c>
      <c r="G138" s="58">
        <v>33232</v>
      </c>
      <c r="H138" s="59">
        <f t="shared" si="16"/>
        <v>28.282191780821918</v>
      </c>
      <c r="I138" s="60" t="s">
        <v>188</v>
      </c>
      <c r="J138" s="61" t="s">
        <v>85</v>
      </c>
      <c r="K138" s="62" t="s">
        <v>71</v>
      </c>
      <c r="L138" s="63" t="s">
        <v>85</v>
      </c>
      <c r="M138" s="64" t="str">
        <f t="shared" si="17"/>
        <v>3-2-3</v>
      </c>
      <c r="N138" s="65">
        <v>42826</v>
      </c>
      <c r="O138" s="66">
        <v>43191</v>
      </c>
      <c r="P138" s="67">
        <v>0.28000000000000003</v>
      </c>
      <c r="Q138" s="68" t="s">
        <v>73</v>
      </c>
      <c r="R138" s="38" t="s">
        <v>74</v>
      </c>
      <c r="S138" s="38" t="s">
        <v>75</v>
      </c>
      <c r="T138" s="69">
        <v>48</v>
      </c>
      <c r="U138" s="68"/>
      <c r="V138" s="70">
        <v>183612</v>
      </c>
      <c r="W138" s="70">
        <v>0</v>
      </c>
      <c r="X138" s="70">
        <v>0</v>
      </c>
      <c r="Y138" s="70">
        <v>45900</v>
      </c>
      <c r="Z138" s="70">
        <v>0</v>
      </c>
      <c r="AA138" s="70">
        <v>516902</v>
      </c>
      <c r="AB138" s="71">
        <f t="shared" si="18"/>
        <v>471002</v>
      </c>
      <c r="AC138" s="71">
        <f t="shared" si="11"/>
        <v>471002</v>
      </c>
      <c r="AD138" s="72">
        <f t="shared" si="12"/>
        <v>365</v>
      </c>
      <c r="AE138" s="73">
        <f>ROUND(VLOOKUP(Q138,'[1]Average Cost'!$A$3:$V$26,HLOOKUP('[1]Master Sheet'!E138,'[1]Average Cost'!$B$1:$V$2,2,0)),0)</f>
        <v>646385</v>
      </c>
      <c r="AF138" s="74">
        <f t="shared" si="13"/>
        <v>0.72867099329347063</v>
      </c>
      <c r="AG138" s="68" t="str">
        <f t="shared" si="19"/>
        <v>60%-80%</v>
      </c>
      <c r="AH138" s="75">
        <v>1040452</v>
      </c>
      <c r="AI138" s="75">
        <v>1031401.0812</v>
      </c>
      <c r="AJ138" s="75">
        <v>1040452</v>
      </c>
      <c r="AK138" s="76">
        <f t="shared" si="14"/>
        <v>0.45268979251325386</v>
      </c>
      <c r="AL138" s="39" t="str">
        <f t="shared" si="20"/>
        <v>25% - 50%</v>
      </c>
      <c r="AM138" s="77" t="str">
        <f t="shared" si="21"/>
        <v>Lower Range</v>
      </c>
      <c r="AN138" s="78" t="s">
        <v>76</v>
      </c>
      <c r="AO138" s="78"/>
      <c r="AP138" s="78" t="s">
        <v>76</v>
      </c>
      <c r="AQ138" s="49"/>
      <c r="AR138" s="79"/>
      <c r="AS138" s="79"/>
      <c r="AT138" s="80"/>
      <c r="AU138" s="52">
        <f t="shared" si="15"/>
        <v>0</v>
      </c>
    </row>
    <row r="139" spans="1:47" ht="15" customHeight="1">
      <c r="A139" s="53" t="s">
        <v>66</v>
      </c>
      <c r="B139" s="54">
        <v>128</v>
      </c>
      <c r="C139" s="55" t="s">
        <v>67</v>
      </c>
      <c r="D139" s="56" t="s">
        <v>68</v>
      </c>
      <c r="E139" s="55" t="s">
        <v>244</v>
      </c>
      <c r="F139" s="57">
        <v>42385</v>
      </c>
      <c r="G139" s="58">
        <v>28203</v>
      </c>
      <c r="H139" s="59">
        <f t="shared" si="16"/>
        <v>42.060273972602737</v>
      </c>
      <c r="I139" s="60" t="s">
        <v>281</v>
      </c>
      <c r="J139" s="61" t="s">
        <v>71</v>
      </c>
      <c r="K139" s="62" t="s">
        <v>71</v>
      </c>
      <c r="L139" s="63" t="s">
        <v>81</v>
      </c>
      <c r="M139" s="64" t="str">
        <f t="shared" si="17"/>
        <v>2-2-4</v>
      </c>
      <c r="N139" s="65">
        <v>42826</v>
      </c>
      <c r="O139" s="66">
        <v>43191</v>
      </c>
      <c r="P139" s="67">
        <v>0.24</v>
      </c>
      <c r="Q139" s="68" t="s">
        <v>73</v>
      </c>
      <c r="R139" s="38" t="s">
        <v>74</v>
      </c>
      <c r="S139" s="38" t="s">
        <v>75</v>
      </c>
      <c r="T139" s="69">
        <v>48</v>
      </c>
      <c r="U139" s="68"/>
      <c r="V139" s="70">
        <v>189672</v>
      </c>
      <c r="W139" s="70">
        <v>0</v>
      </c>
      <c r="X139" s="70">
        <v>0</v>
      </c>
      <c r="Y139" s="70">
        <v>47412</v>
      </c>
      <c r="Z139" s="70">
        <v>0</v>
      </c>
      <c r="AA139" s="70">
        <v>533545</v>
      </c>
      <c r="AB139" s="71">
        <f t="shared" si="18"/>
        <v>486133</v>
      </c>
      <c r="AC139" s="71">
        <f t="shared" si="11"/>
        <v>486133</v>
      </c>
      <c r="AD139" s="72">
        <f t="shared" si="12"/>
        <v>365</v>
      </c>
      <c r="AE139" s="73">
        <f>ROUND(VLOOKUP(Q139,'[1]Average Cost'!$A$3:$V$26,HLOOKUP('[1]Master Sheet'!E139,'[1]Average Cost'!$B$1:$V$2,2,0)),0)</f>
        <v>646385</v>
      </c>
      <c r="AF139" s="74">
        <f t="shared" si="13"/>
        <v>0.75207964293725871</v>
      </c>
      <c r="AG139" s="68" t="str">
        <f t="shared" si="19"/>
        <v>60%-80%</v>
      </c>
      <c r="AH139" s="75">
        <v>1040452</v>
      </c>
      <c r="AI139" s="75">
        <v>1031401.0812</v>
      </c>
      <c r="AJ139" s="75">
        <v>1040452</v>
      </c>
      <c r="AK139" s="76">
        <f t="shared" si="14"/>
        <v>0.46723251048582731</v>
      </c>
      <c r="AL139" s="39" t="str">
        <f t="shared" si="20"/>
        <v>25% - 50%</v>
      </c>
      <c r="AM139" s="77" t="str">
        <f t="shared" si="21"/>
        <v>Lower Range</v>
      </c>
      <c r="AN139" s="78" t="s">
        <v>118</v>
      </c>
      <c r="AO139" s="78" t="s">
        <v>306</v>
      </c>
      <c r="AP139" s="78" t="s">
        <v>76</v>
      </c>
      <c r="AQ139" s="49"/>
      <c r="AR139" s="79"/>
      <c r="AS139" s="79"/>
      <c r="AT139" s="80"/>
      <c r="AU139" s="52">
        <f t="shared" si="15"/>
        <v>0</v>
      </c>
    </row>
    <row r="140" spans="1:47" ht="15" customHeight="1">
      <c r="A140" s="53" t="s">
        <v>66</v>
      </c>
      <c r="B140" s="54">
        <v>129</v>
      </c>
      <c r="C140" s="55" t="s">
        <v>104</v>
      </c>
      <c r="D140" s="56" t="s">
        <v>145</v>
      </c>
      <c r="E140" s="55" t="s">
        <v>278</v>
      </c>
      <c r="F140" s="57">
        <v>41365</v>
      </c>
      <c r="G140" s="58">
        <v>29976</v>
      </c>
      <c r="H140" s="59">
        <f t="shared" si="16"/>
        <v>37.202739726027396</v>
      </c>
      <c r="I140" s="60" t="s">
        <v>291</v>
      </c>
      <c r="J140" s="61" t="s">
        <v>71</v>
      </c>
      <c r="K140" s="62" t="s">
        <v>71</v>
      </c>
      <c r="L140" s="63" t="s">
        <v>71</v>
      </c>
      <c r="M140" s="64" t="str">
        <f t="shared" si="17"/>
        <v>2-2-2</v>
      </c>
      <c r="N140" s="65" t="s">
        <v>86</v>
      </c>
      <c r="O140" s="66">
        <v>43191</v>
      </c>
      <c r="P140" s="67">
        <v>6.7499999999999991E-2</v>
      </c>
      <c r="Q140" s="68" t="s">
        <v>87</v>
      </c>
      <c r="R140" s="68" t="s">
        <v>88</v>
      </c>
      <c r="S140" s="68" t="s">
        <v>89</v>
      </c>
      <c r="T140" s="69">
        <v>45</v>
      </c>
      <c r="U140" s="68"/>
      <c r="V140" s="70">
        <v>112572</v>
      </c>
      <c r="W140" s="70">
        <v>0</v>
      </c>
      <c r="X140" s="70">
        <v>0</v>
      </c>
      <c r="Y140" s="70">
        <v>0</v>
      </c>
      <c r="Z140" s="70">
        <v>0</v>
      </c>
      <c r="AA140" s="70">
        <v>271950.94</v>
      </c>
      <c r="AB140" s="71">
        <f t="shared" si="18"/>
        <v>271950.94</v>
      </c>
      <c r="AC140" s="71">
        <f t="shared" ref="AC140:AC203" si="22">AB140-W140</f>
        <v>271950.94</v>
      </c>
      <c r="AD140" s="72">
        <f t="shared" ref="AD140:AD203" si="23">IF(($AE$10-F140)+1&gt;365,365,($AE$10-F140)+1)</f>
        <v>365</v>
      </c>
      <c r="AE140" s="73">
        <f>ROUND(VLOOKUP(Q140,'[1]Average Cost'!$A$3:$V$26,HLOOKUP('[1]Master Sheet'!E140,'[1]Average Cost'!$B$1:$V$2,2,0)),0)</f>
        <v>233903</v>
      </c>
      <c r="AF140" s="74">
        <f t="shared" ref="AF140:AF203" si="24">AB140/AE140</f>
        <v>1.1626654638888769</v>
      </c>
      <c r="AG140" s="68" t="str">
        <f t="shared" si="19"/>
        <v>Greater than 100%</v>
      </c>
      <c r="AH140" s="75">
        <v>457695</v>
      </c>
      <c r="AI140" s="75">
        <v>382087.75</v>
      </c>
      <c r="AJ140" s="75">
        <v>457695</v>
      </c>
      <c r="AK140" s="76">
        <f t="shared" ref="AK140:AK203" si="25">AB140/AH140</f>
        <v>0.59417502922251719</v>
      </c>
      <c r="AL140" s="39" t="str">
        <f t="shared" si="20"/>
        <v>50% - 70%</v>
      </c>
      <c r="AM140" s="77" t="str">
        <f t="shared" si="21"/>
        <v>Lower Range</v>
      </c>
      <c r="AN140" s="78" t="s">
        <v>76</v>
      </c>
      <c r="AO140" s="78"/>
      <c r="AP140" s="78" t="s">
        <v>76</v>
      </c>
      <c r="AQ140" s="49"/>
      <c r="AR140" s="79"/>
      <c r="AS140" s="79"/>
      <c r="AT140" s="80"/>
      <c r="AU140" s="52">
        <f t="shared" ref="AU140:AU203" si="26">AT140/AH140</f>
        <v>0</v>
      </c>
    </row>
    <row r="141" spans="1:47" ht="15" customHeight="1">
      <c r="A141" s="53" t="s">
        <v>66</v>
      </c>
      <c r="B141" s="54">
        <v>130</v>
      </c>
      <c r="C141" s="55" t="s">
        <v>104</v>
      </c>
      <c r="D141" s="56" t="s">
        <v>145</v>
      </c>
      <c r="E141" s="55" t="s">
        <v>307</v>
      </c>
      <c r="F141" s="57">
        <v>41580</v>
      </c>
      <c r="G141" s="58">
        <v>29677</v>
      </c>
      <c r="H141" s="59">
        <f t="shared" ref="H141:H204" si="27">($I$10-G141)/365</f>
        <v>38.021917808219179</v>
      </c>
      <c r="I141" s="60" t="s">
        <v>308</v>
      </c>
      <c r="J141" s="61" t="s">
        <v>85</v>
      </c>
      <c r="K141" s="62" t="s">
        <v>85</v>
      </c>
      <c r="L141" s="63" t="s">
        <v>85</v>
      </c>
      <c r="M141" s="64" t="str">
        <f t="shared" ref="M141:M204" si="28">LEFT(J141,1)&amp;"-"&amp;LEFT(K141,1)&amp;"-"&amp;LEFT(L141,1)</f>
        <v>3-3-3</v>
      </c>
      <c r="N141" s="65" t="s">
        <v>86</v>
      </c>
      <c r="O141" s="66">
        <v>43191</v>
      </c>
      <c r="P141" s="67">
        <v>9.7499999999999989E-2</v>
      </c>
      <c r="Q141" s="68" t="s">
        <v>87</v>
      </c>
      <c r="R141" s="68" t="s">
        <v>88</v>
      </c>
      <c r="S141" s="68" t="s">
        <v>89</v>
      </c>
      <c r="T141" s="69">
        <v>45</v>
      </c>
      <c r="U141" s="68"/>
      <c r="V141" s="70">
        <v>112572</v>
      </c>
      <c r="W141" s="70">
        <v>0</v>
      </c>
      <c r="X141" s="70">
        <v>0</v>
      </c>
      <c r="Y141" s="70">
        <v>0</v>
      </c>
      <c r="Z141" s="70">
        <v>0</v>
      </c>
      <c r="AA141" s="70">
        <v>268833.57999999996</v>
      </c>
      <c r="AB141" s="71">
        <f t="shared" ref="AB141:AB204" si="29">AA141-Y141</f>
        <v>268833.57999999996</v>
      </c>
      <c r="AC141" s="71">
        <f t="shared" si="22"/>
        <v>268833.57999999996</v>
      </c>
      <c r="AD141" s="72">
        <f t="shared" si="23"/>
        <v>365</v>
      </c>
      <c r="AE141" s="73">
        <f>ROUND(VLOOKUP(Q141,'[1]Average Cost'!$A$3:$V$26,HLOOKUP('[1]Master Sheet'!E141,'[1]Average Cost'!$B$1:$V$2,2,0)),0)</f>
        <v>233903</v>
      </c>
      <c r="AF141" s="74">
        <f t="shared" si="24"/>
        <v>1.1493378879279015</v>
      </c>
      <c r="AG141" s="68" t="str">
        <f t="shared" ref="AG141:AG204" si="30">IF(AF141&lt;60%,"Less than 60%",IF(AF141&lt;80%,"60%-80%",IF(AF141&lt;100%,"80%-100%","Greater than 100%")))</f>
        <v>Greater than 100%</v>
      </c>
      <c r="AH141" s="75">
        <v>457695</v>
      </c>
      <c r="AI141" s="75">
        <v>382087.75</v>
      </c>
      <c r="AJ141" s="75">
        <v>457695</v>
      </c>
      <c r="AK141" s="76">
        <f t="shared" si="25"/>
        <v>0.58736403063175247</v>
      </c>
      <c r="AL141" s="39" t="str">
        <f t="shared" ref="AL141:AL204" si="31">IF(AK141&lt;50%,"25% - 50%",IF(AK141&lt;70%,"50% - 70%",IF(AK141&lt;90%,"70% - 90%",IF(AK141&lt;110%,"90% - 110%",IF(AK141&lt;130%,"110% - 130%","&gt;130%")))))</f>
        <v>50% - 70%</v>
      </c>
      <c r="AM141" s="77" t="str">
        <f t="shared" ref="AM141:AM204" si="32">IF(AK141&lt;70%,"Lower Range",IF(AK141&lt;85%,"Lower Middle Range",IF(AK141&lt;100%,"Close to Market Reference",IF(AK141&lt;115%,"Upper Middle Range","Upper Range"))))</f>
        <v>Lower Range</v>
      </c>
      <c r="AN141" s="78" t="s">
        <v>118</v>
      </c>
      <c r="AO141" s="78" t="s">
        <v>309</v>
      </c>
      <c r="AP141" s="78" t="s">
        <v>76</v>
      </c>
      <c r="AQ141" s="49"/>
      <c r="AR141" s="79"/>
      <c r="AS141" s="79"/>
      <c r="AT141" s="80"/>
      <c r="AU141" s="52">
        <f t="shared" si="26"/>
        <v>0</v>
      </c>
    </row>
    <row r="142" spans="1:47" ht="15" customHeight="1">
      <c r="A142" s="53" t="s">
        <v>66</v>
      </c>
      <c r="B142" s="54">
        <v>131</v>
      </c>
      <c r="C142" s="55" t="s">
        <v>163</v>
      </c>
      <c r="D142" s="56" t="s">
        <v>95</v>
      </c>
      <c r="E142" s="55" t="s">
        <v>310</v>
      </c>
      <c r="F142" s="57">
        <v>44765</v>
      </c>
      <c r="G142" s="58">
        <v>32152</v>
      </c>
      <c r="H142" s="59">
        <f t="shared" si="27"/>
        <v>31.241095890410961</v>
      </c>
      <c r="I142" s="60" t="s">
        <v>97</v>
      </c>
      <c r="J142" s="61">
        <v>0</v>
      </c>
      <c r="K142" s="62">
        <v>0</v>
      </c>
      <c r="L142" s="63" t="s">
        <v>85</v>
      </c>
      <c r="M142" s="64" t="str">
        <f t="shared" si="28"/>
        <v>0-0-3</v>
      </c>
      <c r="N142" s="81" t="s">
        <v>72</v>
      </c>
      <c r="O142" s="62" t="s">
        <v>72</v>
      </c>
      <c r="P142" s="67">
        <v>0</v>
      </c>
      <c r="Q142" s="68" t="s">
        <v>87</v>
      </c>
      <c r="R142" s="68" t="s">
        <v>88</v>
      </c>
      <c r="S142" s="68" t="s">
        <v>89</v>
      </c>
      <c r="T142" s="69">
        <v>47</v>
      </c>
      <c r="U142" s="68"/>
      <c r="V142" s="70">
        <v>218184</v>
      </c>
      <c r="W142" s="70">
        <v>0</v>
      </c>
      <c r="X142" s="70">
        <v>0</v>
      </c>
      <c r="Y142" s="70">
        <v>54540</v>
      </c>
      <c r="Z142" s="70">
        <v>0</v>
      </c>
      <c r="AA142" s="70">
        <v>611958</v>
      </c>
      <c r="AB142" s="71">
        <f t="shared" si="29"/>
        <v>557418</v>
      </c>
      <c r="AC142" s="71">
        <f t="shared" si="22"/>
        <v>557418</v>
      </c>
      <c r="AD142" s="72">
        <f t="shared" si="23"/>
        <v>252</v>
      </c>
      <c r="AE142" s="73">
        <f>ROUND(VLOOKUP(Q142,'[1]Average Cost'!$A$3:$V$26,HLOOKUP('[1]Master Sheet'!E142,'[1]Average Cost'!$B$1:$V$2,2,0)),0)</f>
        <v>436990</v>
      </c>
      <c r="AF142" s="74">
        <f t="shared" si="24"/>
        <v>1.2755852536671319</v>
      </c>
      <c r="AG142" s="68" t="str">
        <f t="shared" si="30"/>
        <v>Greater than 100%</v>
      </c>
      <c r="AH142" s="75">
        <v>752202.61250000005</v>
      </c>
      <c r="AI142" s="75">
        <v>752202.61250000005</v>
      </c>
      <c r="AJ142" s="75">
        <v>532918</v>
      </c>
      <c r="AK142" s="76">
        <f t="shared" si="25"/>
        <v>0.74104767882602907</v>
      </c>
      <c r="AL142" s="39" t="str">
        <f t="shared" si="31"/>
        <v>70% - 90%</v>
      </c>
      <c r="AM142" s="77" t="str">
        <f t="shared" si="32"/>
        <v>Lower Middle Range</v>
      </c>
      <c r="AN142" s="78" t="s">
        <v>76</v>
      </c>
      <c r="AO142" s="78"/>
      <c r="AP142" s="78" t="s">
        <v>118</v>
      </c>
      <c r="AQ142" s="49"/>
      <c r="AR142" s="79"/>
      <c r="AS142" s="79"/>
      <c r="AT142" s="80"/>
      <c r="AU142" s="52">
        <f t="shared" si="26"/>
        <v>0</v>
      </c>
    </row>
    <row r="143" spans="1:47" ht="15" customHeight="1">
      <c r="A143" s="53" t="s">
        <v>66</v>
      </c>
      <c r="B143" s="54">
        <v>132</v>
      </c>
      <c r="C143" s="55" t="s">
        <v>163</v>
      </c>
      <c r="D143" s="56" t="s">
        <v>95</v>
      </c>
      <c r="E143" s="55" t="s">
        <v>311</v>
      </c>
      <c r="F143" s="57">
        <v>44716</v>
      </c>
      <c r="G143" s="58">
        <v>34193</v>
      </c>
      <c r="H143" s="59">
        <f t="shared" si="27"/>
        <v>25.649315068493152</v>
      </c>
      <c r="I143" s="60" t="s">
        <v>312</v>
      </c>
      <c r="J143" s="61">
        <v>0</v>
      </c>
      <c r="K143" s="62">
        <v>0</v>
      </c>
      <c r="L143" s="63" t="s">
        <v>85</v>
      </c>
      <c r="M143" s="64" t="str">
        <f t="shared" si="28"/>
        <v>0-0-3</v>
      </c>
      <c r="N143" s="81" t="s">
        <v>72</v>
      </c>
      <c r="O143" s="62" t="s">
        <v>72</v>
      </c>
      <c r="P143" s="67">
        <v>0</v>
      </c>
      <c r="Q143" s="68" t="s">
        <v>87</v>
      </c>
      <c r="R143" s="68" t="s">
        <v>88</v>
      </c>
      <c r="S143" s="68" t="s">
        <v>89</v>
      </c>
      <c r="T143" s="69">
        <v>47</v>
      </c>
      <c r="U143" s="68"/>
      <c r="V143" s="70">
        <v>212724</v>
      </c>
      <c r="W143" s="70">
        <v>0</v>
      </c>
      <c r="X143" s="70">
        <v>0</v>
      </c>
      <c r="Y143" s="70">
        <v>53184</v>
      </c>
      <c r="Z143" s="70">
        <v>0</v>
      </c>
      <c r="AA143" s="70">
        <v>596964</v>
      </c>
      <c r="AB143" s="71">
        <f t="shared" si="29"/>
        <v>543780</v>
      </c>
      <c r="AC143" s="71">
        <f t="shared" si="22"/>
        <v>543780</v>
      </c>
      <c r="AD143" s="72">
        <f t="shared" si="23"/>
        <v>301</v>
      </c>
      <c r="AE143" s="73">
        <f>ROUND(VLOOKUP(Q143,'[1]Average Cost'!$A$3:$V$26,HLOOKUP('[1]Master Sheet'!E143,'[1]Average Cost'!$B$1:$V$2,2,0)),0)</f>
        <v>436990</v>
      </c>
      <c r="AF143" s="74">
        <f t="shared" si="24"/>
        <v>1.2443763015171971</v>
      </c>
      <c r="AG143" s="68" t="str">
        <f t="shared" si="30"/>
        <v>Greater than 100%</v>
      </c>
      <c r="AH143" s="75">
        <v>752202.61250000005</v>
      </c>
      <c r="AI143" s="75">
        <v>752202.61250000005</v>
      </c>
      <c r="AJ143" s="75">
        <v>532918</v>
      </c>
      <c r="AK143" s="76">
        <f t="shared" si="25"/>
        <v>0.72291692552450415</v>
      </c>
      <c r="AL143" s="39" t="str">
        <f t="shared" si="31"/>
        <v>70% - 90%</v>
      </c>
      <c r="AM143" s="77" t="str">
        <f t="shared" si="32"/>
        <v>Lower Middle Range</v>
      </c>
      <c r="AN143" s="78" t="s">
        <v>76</v>
      </c>
      <c r="AO143" s="78"/>
      <c r="AP143" s="78" t="s">
        <v>76</v>
      </c>
      <c r="AQ143" s="49"/>
      <c r="AR143" s="79"/>
      <c r="AS143" s="79"/>
      <c r="AT143" s="80"/>
      <c r="AU143" s="52">
        <f t="shared" si="26"/>
        <v>0</v>
      </c>
    </row>
    <row r="144" spans="1:47" ht="15" customHeight="1">
      <c r="A144" s="53" t="s">
        <v>66</v>
      </c>
      <c r="B144" s="25">
        <v>133</v>
      </c>
      <c r="C144" s="55" t="s">
        <v>170</v>
      </c>
      <c r="D144" s="56" t="s">
        <v>95</v>
      </c>
      <c r="E144" s="55" t="s">
        <v>111</v>
      </c>
      <c r="F144" s="57">
        <v>41105</v>
      </c>
      <c r="G144" s="58">
        <v>30899</v>
      </c>
      <c r="H144" s="59">
        <f t="shared" si="27"/>
        <v>34.673972602739724</v>
      </c>
      <c r="I144" s="60" t="s">
        <v>313</v>
      </c>
      <c r="J144" s="61" t="s">
        <v>71</v>
      </c>
      <c r="K144" s="62" t="s">
        <v>85</v>
      </c>
      <c r="L144" s="63" t="s">
        <v>85</v>
      </c>
      <c r="M144" s="64" t="str">
        <f t="shared" si="28"/>
        <v>2-3-3</v>
      </c>
      <c r="N144" s="65">
        <v>43191</v>
      </c>
      <c r="O144" s="66">
        <v>43191</v>
      </c>
      <c r="P144" s="67">
        <v>0.11750000000000001</v>
      </c>
      <c r="Q144" s="68" t="s">
        <v>113</v>
      </c>
      <c r="R144" s="68" t="s">
        <v>114</v>
      </c>
      <c r="S144" s="68" t="s">
        <v>115</v>
      </c>
      <c r="T144" s="69">
        <v>47</v>
      </c>
      <c r="U144" s="68"/>
      <c r="V144" s="70">
        <v>183396</v>
      </c>
      <c r="W144" s="70">
        <v>0</v>
      </c>
      <c r="X144" s="70">
        <v>31500</v>
      </c>
      <c r="Y144" s="70">
        <v>45852</v>
      </c>
      <c r="Z144" s="70">
        <v>10500</v>
      </c>
      <c r="AA144" s="70">
        <v>516290</v>
      </c>
      <c r="AB144" s="71">
        <f t="shared" si="29"/>
        <v>470438</v>
      </c>
      <c r="AC144" s="71">
        <f t="shared" si="22"/>
        <v>470438</v>
      </c>
      <c r="AD144" s="72">
        <f t="shared" si="23"/>
        <v>365</v>
      </c>
      <c r="AE144" s="73">
        <f>ROUND(VLOOKUP(Q144,'[1]Average Cost'!$A$3:$V$26,HLOOKUP('[1]Master Sheet'!E144,'[1]Average Cost'!$B$1:$V$2,2,0)),0)</f>
        <v>450224</v>
      </c>
      <c r="AF144" s="74">
        <f t="shared" si="24"/>
        <v>1.0448976509470842</v>
      </c>
      <c r="AG144" s="68" t="str">
        <f t="shared" si="30"/>
        <v>Greater than 100%</v>
      </c>
      <c r="AH144" s="75">
        <v>689492.30925249995</v>
      </c>
      <c r="AI144" s="75">
        <v>689492.30925249995</v>
      </c>
      <c r="AJ144" s="75">
        <v>495248</v>
      </c>
      <c r="AK144" s="76">
        <f t="shared" si="25"/>
        <v>0.68229622533428469</v>
      </c>
      <c r="AL144" s="39" t="str">
        <f t="shared" si="31"/>
        <v>50% - 70%</v>
      </c>
      <c r="AM144" s="77" t="str">
        <f t="shared" si="32"/>
        <v>Lower Range</v>
      </c>
      <c r="AN144" s="78" t="s">
        <v>76</v>
      </c>
      <c r="AO144" s="78"/>
      <c r="AP144" s="78" t="s">
        <v>76</v>
      </c>
      <c r="AQ144" s="49"/>
      <c r="AR144" s="79"/>
      <c r="AS144" s="79"/>
      <c r="AT144" s="80"/>
      <c r="AU144" s="52">
        <f t="shared" si="26"/>
        <v>0</v>
      </c>
    </row>
    <row r="145" spans="1:47" ht="15" customHeight="1">
      <c r="A145" s="53" t="s">
        <v>66</v>
      </c>
      <c r="B145" s="54">
        <v>134</v>
      </c>
      <c r="C145" s="55" t="s">
        <v>136</v>
      </c>
      <c r="D145" s="56" t="s">
        <v>91</v>
      </c>
      <c r="E145" s="55" t="s">
        <v>79</v>
      </c>
      <c r="F145" s="57">
        <v>44576</v>
      </c>
      <c r="G145" s="58">
        <v>27851</v>
      </c>
      <c r="H145" s="59">
        <f t="shared" si="27"/>
        <v>43.024657534246572</v>
      </c>
      <c r="I145" s="60" t="s">
        <v>213</v>
      </c>
      <c r="J145" s="61">
        <v>0</v>
      </c>
      <c r="K145" s="62">
        <v>0</v>
      </c>
      <c r="L145" s="63" t="s">
        <v>85</v>
      </c>
      <c r="M145" s="64" t="str">
        <f t="shared" si="28"/>
        <v>0-0-3</v>
      </c>
      <c r="N145" s="81" t="s">
        <v>72</v>
      </c>
      <c r="O145" s="62" t="s">
        <v>72</v>
      </c>
      <c r="P145" s="67">
        <v>0</v>
      </c>
      <c r="Q145" s="68" t="s">
        <v>87</v>
      </c>
      <c r="R145" s="68" t="s">
        <v>88</v>
      </c>
      <c r="S145" s="68" t="s">
        <v>89</v>
      </c>
      <c r="T145" s="69">
        <v>49</v>
      </c>
      <c r="U145" s="68"/>
      <c r="V145" s="70">
        <v>327276</v>
      </c>
      <c r="W145" s="70">
        <v>0</v>
      </c>
      <c r="X145" s="70">
        <v>0</v>
      </c>
      <c r="Y145" s="70">
        <v>81816</v>
      </c>
      <c r="Z145" s="70">
        <v>0</v>
      </c>
      <c r="AA145" s="70">
        <v>911948</v>
      </c>
      <c r="AB145" s="71">
        <f t="shared" si="29"/>
        <v>830132</v>
      </c>
      <c r="AC145" s="71">
        <f t="shared" si="22"/>
        <v>830132</v>
      </c>
      <c r="AD145" s="72">
        <f t="shared" si="23"/>
        <v>365</v>
      </c>
      <c r="AE145" s="73">
        <f>ROUND(VLOOKUP(Q145,'[1]Average Cost'!$A$3:$V$26,HLOOKUP('[1]Master Sheet'!E145,'[1]Average Cost'!$B$1:$V$2,2,0)),0)</f>
        <v>681533</v>
      </c>
      <c r="AF145" s="74">
        <f t="shared" si="24"/>
        <v>1.2180363973571346</v>
      </c>
      <c r="AG145" s="68" t="str">
        <f t="shared" si="30"/>
        <v>Greater than 100%</v>
      </c>
      <c r="AH145" s="75">
        <v>1139404.175</v>
      </c>
      <c r="AI145" s="75">
        <v>1139404.175</v>
      </c>
      <c r="AJ145" s="75">
        <v>737398</v>
      </c>
      <c r="AK145" s="76">
        <f t="shared" si="25"/>
        <v>0.72856675288204908</v>
      </c>
      <c r="AL145" s="39" t="str">
        <f t="shared" si="31"/>
        <v>70% - 90%</v>
      </c>
      <c r="AM145" s="77" t="str">
        <f t="shared" si="32"/>
        <v>Lower Middle Range</v>
      </c>
      <c r="AN145" s="78" t="s">
        <v>76</v>
      </c>
      <c r="AO145" s="78"/>
      <c r="AP145" s="78" t="s">
        <v>135</v>
      </c>
      <c r="AQ145" s="49"/>
      <c r="AR145" s="79"/>
      <c r="AS145" s="79"/>
      <c r="AT145" s="80"/>
      <c r="AU145" s="52">
        <f t="shared" si="26"/>
        <v>0</v>
      </c>
    </row>
    <row r="146" spans="1:47" ht="15" customHeight="1">
      <c r="A146" s="53" t="s">
        <v>66</v>
      </c>
      <c r="B146" s="54">
        <v>135</v>
      </c>
      <c r="C146" s="55" t="s">
        <v>147</v>
      </c>
      <c r="D146" s="56" t="s">
        <v>216</v>
      </c>
      <c r="E146" s="55" t="s">
        <v>79</v>
      </c>
      <c r="F146" s="57">
        <v>43837</v>
      </c>
      <c r="G146" s="58">
        <v>30543</v>
      </c>
      <c r="H146" s="59">
        <f t="shared" si="27"/>
        <v>35.649315068493152</v>
      </c>
      <c r="I146" s="60" t="s">
        <v>269</v>
      </c>
      <c r="J146" s="61" t="s">
        <v>81</v>
      </c>
      <c r="K146" s="62" t="s">
        <v>85</v>
      </c>
      <c r="L146" s="63" t="s">
        <v>85</v>
      </c>
      <c r="M146" s="64" t="str">
        <f t="shared" si="28"/>
        <v>4-3-3</v>
      </c>
      <c r="N146" s="65">
        <v>42826</v>
      </c>
      <c r="O146" s="66">
        <v>43191</v>
      </c>
      <c r="P146" s="67">
        <v>8.7499999999999994E-2</v>
      </c>
      <c r="Q146" s="68" t="s">
        <v>270</v>
      </c>
      <c r="R146" s="68" t="s">
        <v>141</v>
      </c>
      <c r="S146" s="68" t="s">
        <v>142</v>
      </c>
      <c r="T146" s="69">
        <v>53</v>
      </c>
      <c r="U146" s="68"/>
      <c r="V146" s="70">
        <v>690912</v>
      </c>
      <c r="W146" s="70">
        <v>0</v>
      </c>
      <c r="X146" s="70">
        <v>0</v>
      </c>
      <c r="Y146" s="70">
        <v>287880</v>
      </c>
      <c r="Z146" s="70">
        <v>0</v>
      </c>
      <c r="AA146" s="70">
        <v>2223015</v>
      </c>
      <c r="AB146" s="71">
        <f t="shared" si="29"/>
        <v>1935135</v>
      </c>
      <c r="AC146" s="71">
        <f t="shared" si="22"/>
        <v>1935135</v>
      </c>
      <c r="AD146" s="72">
        <f t="shared" si="23"/>
        <v>365</v>
      </c>
      <c r="AE146" s="73">
        <f>ROUND(VLOOKUP(Q146,'[1]Average Cost'!$A$3:$V$26,HLOOKUP('[1]Master Sheet'!E146,'[1]Average Cost'!$B$1:$V$2,2,0)),0)</f>
        <v>2207078</v>
      </c>
      <c r="AF146" s="74">
        <f t="shared" si="24"/>
        <v>0.87678595862946396</v>
      </c>
      <c r="AG146" s="68" t="str">
        <f t="shared" si="30"/>
        <v>80%-100%</v>
      </c>
      <c r="AH146" s="75">
        <v>2210582.79825</v>
      </c>
      <c r="AI146" s="75">
        <v>2210582.79825</v>
      </c>
      <c r="AJ146" s="75">
        <v>1949399</v>
      </c>
      <c r="AK146" s="76">
        <f t="shared" si="25"/>
        <v>0.87539584653058133</v>
      </c>
      <c r="AL146" s="39" t="str">
        <f t="shared" si="31"/>
        <v>70% - 90%</v>
      </c>
      <c r="AM146" s="77" t="str">
        <f t="shared" si="32"/>
        <v>Close to Market Reference</v>
      </c>
      <c r="AN146" s="78" t="s">
        <v>76</v>
      </c>
      <c r="AO146" s="78"/>
      <c r="AP146" s="78" t="s">
        <v>135</v>
      </c>
      <c r="AQ146" s="49"/>
      <c r="AR146" s="79"/>
      <c r="AS146" s="79"/>
      <c r="AT146" s="80"/>
      <c r="AU146" s="52">
        <f t="shared" si="26"/>
        <v>0</v>
      </c>
    </row>
    <row r="147" spans="1:47" ht="15" customHeight="1">
      <c r="A147" s="53" t="s">
        <v>66</v>
      </c>
      <c r="B147" s="54">
        <v>136</v>
      </c>
      <c r="C147" s="55" t="s">
        <v>104</v>
      </c>
      <c r="D147" s="56" t="s">
        <v>83</v>
      </c>
      <c r="E147" s="55" t="s">
        <v>314</v>
      </c>
      <c r="F147" s="57">
        <v>43610</v>
      </c>
      <c r="G147" s="58">
        <v>30682</v>
      </c>
      <c r="H147" s="59">
        <f t="shared" si="27"/>
        <v>35.268493150684932</v>
      </c>
      <c r="I147" s="60" t="s">
        <v>315</v>
      </c>
      <c r="J147" s="61" t="s">
        <v>85</v>
      </c>
      <c r="K147" s="62" t="s">
        <v>85</v>
      </c>
      <c r="L147" s="63" t="s">
        <v>71</v>
      </c>
      <c r="M147" s="64" t="str">
        <f t="shared" si="28"/>
        <v>3-3-2</v>
      </c>
      <c r="N147" s="81" t="s">
        <v>121</v>
      </c>
      <c r="O147" s="66">
        <v>43191</v>
      </c>
      <c r="P147" s="67">
        <v>0.10215</v>
      </c>
      <c r="Q147" s="68" t="s">
        <v>107</v>
      </c>
      <c r="R147" s="68" t="s">
        <v>108</v>
      </c>
      <c r="S147" s="68" t="s">
        <v>109</v>
      </c>
      <c r="T147" s="69">
        <v>46</v>
      </c>
      <c r="U147" s="68"/>
      <c r="V147" s="70">
        <v>216000</v>
      </c>
      <c r="W147" s="70">
        <v>180000</v>
      </c>
      <c r="X147" s="70">
        <v>0</v>
      </c>
      <c r="Y147" s="70">
        <v>0</v>
      </c>
      <c r="Z147" s="70">
        <v>0</v>
      </c>
      <c r="AA147" s="70">
        <v>731951</v>
      </c>
      <c r="AB147" s="71">
        <f t="shared" si="29"/>
        <v>731951</v>
      </c>
      <c r="AC147" s="71">
        <f t="shared" si="22"/>
        <v>551951</v>
      </c>
      <c r="AD147" s="72">
        <f t="shared" si="23"/>
        <v>365</v>
      </c>
      <c r="AE147" s="73">
        <f>ROUND(VLOOKUP(Q147,'[1]Average Cost'!$A$3:$V$26,HLOOKUP('[1]Master Sheet'!E147,'[1]Average Cost'!$B$1:$V$2,2,0)),0)</f>
        <v>532955</v>
      </c>
      <c r="AF147" s="74">
        <f t="shared" si="24"/>
        <v>1.3733823681173833</v>
      </c>
      <c r="AG147" s="68" t="str">
        <f t="shared" si="30"/>
        <v>Greater than 100%</v>
      </c>
      <c r="AH147" s="75">
        <v>614929.19200000004</v>
      </c>
      <c r="AI147" s="75">
        <v>614929.19200000004</v>
      </c>
      <c r="AJ147" s="75">
        <v>557251</v>
      </c>
      <c r="AK147" s="76">
        <f t="shared" si="25"/>
        <v>1.190301272930949</v>
      </c>
      <c r="AL147" s="39" t="str">
        <f t="shared" si="31"/>
        <v>110% - 130%</v>
      </c>
      <c r="AM147" s="77" t="str">
        <f t="shared" si="32"/>
        <v>Upper Range</v>
      </c>
      <c r="AN147" s="78" t="s">
        <v>76</v>
      </c>
      <c r="AO147" s="78"/>
      <c r="AP147" s="78" t="s">
        <v>76</v>
      </c>
      <c r="AQ147" s="49"/>
      <c r="AR147" s="79"/>
      <c r="AS147" s="79"/>
      <c r="AT147" s="80"/>
      <c r="AU147" s="52">
        <f t="shared" si="26"/>
        <v>0</v>
      </c>
    </row>
    <row r="148" spans="1:47" ht="15" customHeight="1">
      <c r="A148" s="53" t="s">
        <v>66</v>
      </c>
      <c r="B148" s="54">
        <v>137</v>
      </c>
      <c r="C148" s="55" t="s">
        <v>147</v>
      </c>
      <c r="D148" s="56" t="s">
        <v>148</v>
      </c>
      <c r="E148" s="55" t="s">
        <v>79</v>
      </c>
      <c r="F148" s="57">
        <v>42616</v>
      </c>
      <c r="G148" s="58">
        <v>26117</v>
      </c>
      <c r="H148" s="59">
        <f t="shared" si="27"/>
        <v>47.775342465753425</v>
      </c>
      <c r="I148" s="60" t="s">
        <v>316</v>
      </c>
      <c r="J148" s="61" t="s">
        <v>81</v>
      </c>
      <c r="K148" s="62" t="s">
        <v>81</v>
      </c>
      <c r="L148" s="63" t="s">
        <v>85</v>
      </c>
      <c r="M148" s="64" t="str">
        <f t="shared" si="28"/>
        <v>4-4-3</v>
      </c>
      <c r="N148" s="65">
        <v>43009</v>
      </c>
      <c r="O148" s="66">
        <v>43191</v>
      </c>
      <c r="P148" s="67">
        <v>0.11249999999999999</v>
      </c>
      <c r="Q148" s="68" t="s">
        <v>218</v>
      </c>
      <c r="R148" s="68" t="s">
        <v>219</v>
      </c>
      <c r="S148" s="68" t="s">
        <v>220</v>
      </c>
      <c r="T148" s="69">
        <v>54</v>
      </c>
      <c r="U148" s="68"/>
      <c r="V148" s="70">
        <v>412056</v>
      </c>
      <c r="W148" s="70">
        <v>0</v>
      </c>
      <c r="X148" s="70">
        <v>0</v>
      </c>
      <c r="Y148" s="70">
        <v>162660</v>
      </c>
      <c r="Z148" s="70">
        <v>0</v>
      </c>
      <c r="AA148" s="70">
        <v>1262952</v>
      </c>
      <c r="AB148" s="71">
        <f t="shared" si="29"/>
        <v>1100292</v>
      </c>
      <c r="AC148" s="71">
        <f t="shared" si="22"/>
        <v>1100292</v>
      </c>
      <c r="AD148" s="72">
        <f t="shared" si="23"/>
        <v>365</v>
      </c>
      <c r="AE148" s="73">
        <f>ROUND(VLOOKUP(Q148,'[1]Average Cost'!$A$3:$V$26,HLOOKUP('[1]Master Sheet'!E148,'[1]Average Cost'!$B$1:$V$2,2,0)),0)</f>
        <v>1247015</v>
      </c>
      <c r="AF148" s="74">
        <f t="shared" si="24"/>
        <v>0.88234062942306224</v>
      </c>
      <c r="AG148" s="68" t="str">
        <f t="shared" si="30"/>
        <v>80%-100%</v>
      </c>
      <c r="AH148" s="75">
        <v>3993333.2055000002</v>
      </c>
      <c r="AI148" s="75">
        <v>3993333.2055000002</v>
      </c>
      <c r="AJ148" s="75">
        <v>2130523</v>
      </c>
      <c r="AK148" s="76">
        <f t="shared" si="25"/>
        <v>0.27553222918753001</v>
      </c>
      <c r="AL148" s="39" t="str">
        <f t="shared" si="31"/>
        <v>25% - 50%</v>
      </c>
      <c r="AM148" s="77" t="str">
        <f t="shared" si="32"/>
        <v>Lower Range</v>
      </c>
      <c r="AN148" s="78" t="s">
        <v>76</v>
      </c>
      <c r="AO148" s="78"/>
      <c r="AP148" s="78" t="s">
        <v>76</v>
      </c>
      <c r="AQ148" s="49"/>
      <c r="AR148" s="79"/>
      <c r="AS148" s="79"/>
      <c r="AT148" s="80"/>
      <c r="AU148" s="52">
        <f t="shared" si="26"/>
        <v>0</v>
      </c>
    </row>
    <row r="149" spans="1:47" ht="15" customHeight="1">
      <c r="A149" s="53" t="s">
        <v>66</v>
      </c>
      <c r="B149" s="54">
        <v>138</v>
      </c>
      <c r="C149" s="55" t="s">
        <v>104</v>
      </c>
      <c r="D149" s="56" t="s">
        <v>83</v>
      </c>
      <c r="E149" s="55" t="s">
        <v>149</v>
      </c>
      <c r="F149" s="57">
        <v>44786</v>
      </c>
      <c r="G149" s="58">
        <v>33522</v>
      </c>
      <c r="H149" s="59">
        <f t="shared" si="27"/>
        <v>27.487671232876714</v>
      </c>
      <c r="I149" s="60" t="s">
        <v>201</v>
      </c>
      <c r="J149" s="61">
        <v>0</v>
      </c>
      <c r="K149" s="62">
        <v>0</v>
      </c>
      <c r="L149" s="63" t="s">
        <v>71</v>
      </c>
      <c r="M149" s="64" t="str">
        <f t="shared" si="28"/>
        <v>0-0-2</v>
      </c>
      <c r="N149" s="81" t="s">
        <v>72</v>
      </c>
      <c r="O149" s="62" t="s">
        <v>72</v>
      </c>
      <c r="P149" s="67">
        <v>0</v>
      </c>
      <c r="Q149" s="68" t="s">
        <v>151</v>
      </c>
      <c r="R149" s="68" t="s">
        <v>126</v>
      </c>
      <c r="S149" s="68" t="s">
        <v>127</v>
      </c>
      <c r="T149" s="69">
        <v>46</v>
      </c>
      <c r="U149" s="68"/>
      <c r="V149" s="70">
        <v>150000</v>
      </c>
      <c r="W149" s="70">
        <v>0</v>
      </c>
      <c r="X149" s="70">
        <v>0</v>
      </c>
      <c r="Y149" s="70">
        <v>0</v>
      </c>
      <c r="Z149" s="70">
        <v>0</v>
      </c>
      <c r="AA149" s="70">
        <v>386956</v>
      </c>
      <c r="AB149" s="71">
        <f t="shared" si="29"/>
        <v>386956</v>
      </c>
      <c r="AC149" s="71">
        <f t="shared" si="22"/>
        <v>386956</v>
      </c>
      <c r="AD149" s="72">
        <f t="shared" si="23"/>
        <v>231</v>
      </c>
      <c r="AE149" s="73">
        <f>ROUND(VLOOKUP(Q149,'[1]Average Cost'!$A$3:$V$26,HLOOKUP('[1]Master Sheet'!E149,'[1]Average Cost'!$B$1:$V$2,2,0)),0)</f>
        <v>410931</v>
      </c>
      <c r="AF149" s="74">
        <f t="shared" si="24"/>
        <v>0.94165687183493096</v>
      </c>
      <c r="AG149" s="68" t="str">
        <f t="shared" si="30"/>
        <v>80%-100%</v>
      </c>
      <c r="AH149" s="75">
        <v>587277.26769999997</v>
      </c>
      <c r="AI149" s="75">
        <v>587277.26769999997</v>
      </c>
      <c r="AJ149" s="75">
        <v>404172</v>
      </c>
      <c r="AK149" s="76">
        <f t="shared" si="25"/>
        <v>0.65889831138103838</v>
      </c>
      <c r="AL149" s="39" t="str">
        <f t="shared" si="31"/>
        <v>50% - 70%</v>
      </c>
      <c r="AM149" s="77" t="str">
        <f t="shared" si="32"/>
        <v>Lower Range</v>
      </c>
      <c r="AN149" s="78" t="s">
        <v>76</v>
      </c>
      <c r="AO149" s="78"/>
      <c r="AP149" s="78" t="s">
        <v>135</v>
      </c>
      <c r="AQ149" s="49"/>
      <c r="AR149" s="79"/>
      <c r="AS149" s="79"/>
      <c r="AT149" s="80"/>
      <c r="AU149" s="52">
        <f t="shared" si="26"/>
        <v>0</v>
      </c>
    </row>
    <row r="150" spans="1:47" ht="15" customHeight="1">
      <c r="A150" s="53" t="s">
        <v>66</v>
      </c>
      <c r="B150" s="25">
        <v>139</v>
      </c>
      <c r="C150" s="55" t="s">
        <v>134</v>
      </c>
      <c r="D150" s="56" t="s">
        <v>68</v>
      </c>
      <c r="E150" s="55" t="s">
        <v>111</v>
      </c>
      <c r="F150" s="57">
        <v>41966</v>
      </c>
      <c r="G150" s="58">
        <v>28717</v>
      </c>
      <c r="H150" s="59">
        <f t="shared" si="27"/>
        <v>40.652054794520545</v>
      </c>
      <c r="I150" s="60" t="s">
        <v>317</v>
      </c>
      <c r="J150" s="61" t="s">
        <v>71</v>
      </c>
      <c r="K150" s="62" t="s">
        <v>71</v>
      </c>
      <c r="L150" s="63" t="s">
        <v>71</v>
      </c>
      <c r="M150" s="64" t="str">
        <f t="shared" si="28"/>
        <v>2-2-2</v>
      </c>
      <c r="N150" s="65">
        <v>42736</v>
      </c>
      <c r="O150" s="66">
        <v>43191</v>
      </c>
      <c r="P150" s="67">
        <v>8.8749135385746414E-2</v>
      </c>
      <c r="Q150" s="68" t="s">
        <v>224</v>
      </c>
      <c r="R150" s="68" t="s">
        <v>108</v>
      </c>
      <c r="S150" s="68" t="s">
        <v>109</v>
      </c>
      <c r="T150" s="69">
        <v>48</v>
      </c>
      <c r="U150" s="68"/>
      <c r="V150" s="70">
        <v>200328</v>
      </c>
      <c r="W150" s="70">
        <v>0</v>
      </c>
      <c r="X150" s="70">
        <v>45000</v>
      </c>
      <c r="Y150" s="70">
        <v>50088</v>
      </c>
      <c r="Z150" s="70">
        <v>15000</v>
      </c>
      <c r="AA150" s="70">
        <v>562864</v>
      </c>
      <c r="AB150" s="71">
        <f t="shared" si="29"/>
        <v>512776</v>
      </c>
      <c r="AC150" s="71">
        <f t="shared" si="22"/>
        <v>512776</v>
      </c>
      <c r="AD150" s="72">
        <f t="shared" si="23"/>
        <v>365</v>
      </c>
      <c r="AE150" s="73">
        <f>ROUND(VLOOKUP(Q150,'[1]Average Cost'!$A$3:$V$26,HLOOKUP('[1]Master Sheet'!E150,'[1]Average Cost'!$B$1:$V$2,2,0)),0)</f>
        <v>603973</v>
      </c>
      <c r="AF150" s="74">
        <f t="shared" si="24"/>
        <v>0.84900483962031414</v>
      </c>
      <c r="AG150" s="68" t="str">
        <f t="shared" si="30"/>
        <v>80%-100%</v>
      </c>
      <c r="AH150" s="75">
        <v>928871.80799999996</v>
      </c>
      <c r="AI150" s="75">
        <v>928871.80799999996</v>
      </c>
      <c r="AJ150" s="75">
        <v>798942</v>
      </c>
      <c r="AK150" s="76">
        <f t="shared" si="25"/>
        <v>0.55204173017596847</v>
      </c>
      <c r="AL150" s="39" t="str">
        <f t="shared" si="31"/>
        <v>50% - 70%</v>
      </c>
      <c r="AM150" s="77" t="str">
        <f t="shared" si="32"/>
        <v>Lower Range</v>
      </c>
      <c r="AN150" s="78" t="s">
        <v>76</v>
      </c>
      <c r="AO150" s="78"/>
      <c r="AP150" s="78" t="s">
        <v>76</v>
      </c>
      <c r="AQ150" s="49"/>
      <c r="AR150" s="79"/>
      <c r="AS150" s="79"/>
      <c r="AT150" s="80"/>
      <c r="AU150" s="52">
        <f t="shared" si="26"/>
        <v>0</v>
      </c>
    </row>
    <row r="151" spans="1:47" ht="15" customHeight="1">
      <c r="A151" s="53" t="s">
        <v>66</v>
      </c>
      <c r="B151" s="54">
        <v>140</v>
      </c>
      <c r="C151" s="55" t="s">
        <v>67</v>
      </c>
      <c r="D151" s="56" t="s">
        <v>68</v>
      </c>
      <c r="E151" s="55" t="s">
        <v>318</v>
      </c>
      <c r="F151" s="57">
        <v>44751</v>
      </c>
      <c r="G151" s="58">
        <v>30805</v>
      </c>
      <c r="H151" s="59">
        <f t="shared" si="27"/>
        <v>34.93150684931507</v>
      </c>
      <c r="I151" s="60" t="s">
        <v>284</v>
      </c>
      <c r="J151" s="61">
        <v>0</v>
      </c>
      <c r="K151" s="62">
        <v>0</v>
      </c>
      <c r="L151" s="63" t="s">
        <v>81</v>
      </c>
      <c r="M151" s="64" t="str">
        <f t="shared" si="28"/>
        <v>0-0-4</v>
      </c>
      <c r="N151" s="81" t="s">
        <v>72</v>
      </c>
      <c r="O151" s="62" t="s">
        <v>72</v>
      </c>
      <c r="P151" s="67">
        <v>0</v>
      </c>
      <c r="Q151" s="68" t="s">
        <v>73</v>
      </c>
      <c r="R151" s="38" t="s">
        <v>74</v>
      </c>
      <c r="S151" s="38" t="s">
        <v>75</v>
      </c>
      <c r="T151" s="69">
        <v>48</v>
      </c>
      <c r="U151" s="68"/>
      <c r="V151" s="70">
        <v>272724</v>
      </c>
      <c r="W151" s="70">
        <v>0</v>
      </c>
      <c r="X151" s="70">
        <v>0</v>
      </c>
      <c r="Y151" s="70">
        <v>68184</v>
      </c>
      <c r="Z151" s="70">
        <v>0</v>
      </c>
      <c r="AA151" s="70">
        <v>761958</v>
      </c>
      <c r="AB151" s="71">
        <f t="shared" si="29"/>
        <v>693774</v>
      </c>
      <c r="AC151" s="71">
        <f t="shared" si="22"/>
        <v>693774</v>
      </c>
      <c r="AD151" s="72">
        <f t="shared" si="23"/>
        <v>266</v>
      </c>
      <c r="AE151" s="73">
        <f>ROUND(VLOOKUP(Q151,'[1]Average Cost'!$A$3:$V$26,HLOOKUP('[1]Master Sheet'!E151,'[1]Average Cost'!$B$1:$V$2,2,0)),0)</f>
        <v>646385</v>
      </c>
      <c r="AF151" s="74">
        <f t="shared" si="24"/>
        <v>1.0733138918755849</v>
      </c>
      <c r="AG151" s="68" t="str">
        <f t="shared" si="30"/>
        <v>Greater than 100%</v>
      </c>
      <c r="AH151" s="75">
        <v>1040452</v>
      </c>
      <c r="AI151" s="75">
        <v>1031401.0812</v>
      </c>
      <c r="AJ151" s="75">
        <v>1040452</v>
      </c>
      <c r="AK151" s="76">
        <f t="shared" si="25"/>
        <v>0.66680058282361898</v>
      </c>
      <c r="AL151" s="39" t="str">
        <f t="shared" si="31"/>
        <v>50% - 70%</v>
      </c>
      <c r="AM151" s="77" t="str">
        <f t="shared" si="32"/>
        <v>Lower Range</v>
      </c>
      <c r="AN151" s="78" t="s">
        <v>76</v>
      </c>
      <c r="AO151" s="78"/>
      <c r="AP151" s="78" t="s">
        <v>76</v>
      </c>
      <c r="AQ151" s="49"/>
      <c r="AR151" s="79"/>
      <c r="AS151" s="79"/>
      <c r="AT151" s="80"/>
      <c r="AU151" s="52">
        <f t="shared" si="26"/>
        <v>0</v>
      </c>
    </row>
    <row r="152" spans="1:47" ht="15" customHeight="1">
      <c r="A152" s="53" t="s">
        <v>66</v>
      </c>
      <c r="B152" s="54">
        <v>141</v>
      </c>
      <c r="C152" s="55" t="s">
        <v>205</v>
      </c>
      <c r="D152" s="56" t="s">
        <v>117</v>
      </c>
      <c r="E152" s="55" t="s">
        <v>319</v>
      </c>
      <c r="F152" s="57">
        <v>41238</v>
      </c>
      <c r="G152" s="58">
        <v>28038</v>
      </c>
      <c r="H152" s="59">
        <f t="shared" si="27"/>
        <v>42.512328767123286</v>
      </c>
      <c r="I152" s="60" t="s">
        <v>320</v>
      </c>
      <c r="J152" s="61" t="s">
        <v>85</v>
      </c>
      <c r="K152" s="62" t="s">
        <v>85</v>
      </c>
      <c r="L152" s="63" t="s">
        <v>85</v>
      </c>
      <c r="M152" s="64" t="str">
        <f t="shared" si="28"/>
        <v>3-3-3</v>
      </c>
      <c r="N152" s="65">
        <v>42095</v>
      </c>
      <c r="O152" s="66">
        <v>43191</v>
      </c>
      <c r="P152" s="67">
        <v>0.16</v>
      </c>
      <c r="Q152" s="68" t="s">
        <v>73</v>
      </c>
      <c r="R152" s="38" t="s">
        <v>74</v>
      </c>
      <c r="S152" s="38" t="s">
        <v>75</v>
      </c>
      <c r="T152" s="69">
        <v>50</v>
      </c>
      <c r="U152" s="68"/>
      <c r="V152" s="70">
        <v>452028</v>
      </c>
      <c r="W152" s="70">
        <v>0</v>
      </c>
      <c r="X152" s="70">
        <v>0</v>
      </c>
      <c r="Y152" s="70">
        <v>113004</v>
      </c>
      <c r="Z152" s="70">
        <v>0</v>
      </c>
      <c r="AA152" s="70">
        <v>1255019</v>
      </c>
      <c r="AB152" s="71">
        <f t="shared" si="29"/>
        <v>1142015</v>
      </c>
      <c r="AC152" s="71">
        <f t="shared" si="22"/>
        <v>1142015</v>
      </c>
      <c r="AD152" s="72">
        <f t="shared" si="23"/>
        <v>365</v>
      </c>
      <c r="AE152" s="73">
        <f>ROUND(VLOOKUP(Q152,'[1]Average Cost'!$A$3:$V$26,HLOOKUP('[1]Master Sheet'!E152,'[1]Average Cost'!$B$1:$V$2,2,0)),0)</f>
        <v>1206158</v>
      </c>
      <c r="AF152" s="74">
        <f t="shared" si="24"/>
        <v>0.94682039998076539</v>
      </c>
      <c r="AG152" s="68" t="str">
        <f t="shared" si="30"/>
        <v>80%-100%</v>
      </c>
      <c r="AH152" s="75">
        <v>1653959.6702999999</v>
      </c>
      <c r="AI152" s="75">
        <v>1653959.6702999999</v>
      </c>
      <c r="AJ152" s="75">
        <v>1268031</v>
      </c>
      <c r="AK152" s="76">
        <f t="shared" si="25"/>
        <v>0.69047330506726201</v>
      </c>
      <c r="AL152" s="39" t="str">
        <f t="shared" si="31"/>
        <v>50% - 70%</v>
      </c>
      <c r="AM152" s="77" t="str">
        <f t="shared" si="32"/>
        <v>Lower Range</v>
      </c>
      <c r="AN152" s="78" t="s">
        <v>76</v>
      </c>
      <c r="AO152" s="78"/>
      <c r="AP152" s="78" t="s">
        <v>76</v>
      </c>
      <c r="AQ152" s="49"/>
      <c r="AR152" s="79"/>
      <c r="AS152" s="79"/>
      <c r="AT152" s="80"/>
      <c r="AU152" s="52">
        <f t="shared" si="26"/>
        <v>0</v>
      </c>
    </row>
    <row r="153" spans="1:47" ht="15" customHeight="1">
      <c r="A153" s="53" t="s">
        <v>66</v>
      </c>
      <c r="B153" s="54">
        <v>142</v>
      </c>
      <c r="C153" s="55" t="s">
        <v>134</v>
      </c>
      <c r="D153" s="56" t="s">
        <v>68</v>
      </c>
      <c r="E153" s="55" t="s">
        <v>79</v>
      </c>
      <c r="F153" s="57">
        <v>44289</v>
      </c>
      <c r="G153" s="58">
        <v>31209</v>
      </c>
      <c r="H153" s="59">
        <f t="shared" si="27"/>
        <v>33.824657534246576</v>
      </c>
      <c r="I153" s="60" t="s">
        <v>100</v>
      </c>
      <c r="J153" s="61">
        <v>0</v>
      </c>
      <c r="K153" s="62" t="s">
        <v>71</v>
      </c>
      <c r="L153" s="63" t="s">
        <v>85</v>
      </c>
      <c r="M153" s="64" t="str">
        <f t="shared" si="28"/>
        <v>0-2-3</v>
      </c>
      <c r="N153" s="81" t="s">
        <v>121</v>
      </c>
      <c r="O153" s="66">
        <v>43191</v>
      </c>
      <c r="P153" s="67">
        <v>4.8349315068493146E-2</v>
      </c>
      <c r="Q153" s="68" t="s">
        <v>101</v>
      </c>
      <c r="R153" s="68" t="s">
        <v>141</v>
      </c>
      <c r="S153" s="68" t="s">
        <v>142</v>
      </c>
      <c r="T153" s="69">
        <v>48</v>
      </c>
      <c r="U153" s="68"/>
      <c r="V153" s="70">
        <v>381216</v>
      </c>
      <c r="W153" s="70">
        <v>0</v>
      </c>
      <c r="X153" s="70">
        <v>0</v>
      </c>
      <c r="Y153" s="70">
        <v>95304</v>
      </c>
      <c r="Z153" s="70">
        <v>0</v>
      </c>
      <c r="AA153" s="70">
        <v>1060299</v>
      </c>
      <c r="AB153" s="71">
        <f t="shared" si="29"/>
        <v>964995</v>
      </c>
      <c r="AC153" s="71">
        <f t="shared" si="22"/>
        <v>964995</v>
      </c>
      <c r="AD153" s="72">
        <f t="shared" si="23"/>
        <v>365</v>
      </c>
      <c r="AE153" s="73">
        <f>ROUND(VLOOKUP(Q153,'[1]Average Cost'!$A$3:$V$26,HLOOKUP('[1]Master Sheet'!E153,'[1]Average Cost'!$B$1:$V$2,2,0)),0)</f>
        <v>767328</v>
      </c>
      <c r="AF153" s="74">
        <f t="shared" si="24"/>
        <v>1.2576043100212686</v>
      </c>
      <c r="AG153" s="68" t="str">
        <f t="shared" si="30"/>
        <v>Greater than 100%</v>
      </c>
      <c r="AH153" s="75">
        <v>963452.75</v>
      </c>
      <c r="AI153" s="75">
        <v>963452.75</v>
      </c>
      <c r="AJ153" s="75">
        <v>938353</v>
      </c>
      <c r="AK153" s="76">
        <f t="shared" si="25"/>
        <v>1.0016007531246343</v>
      </c>
      <c r="AL153" s="39" t="str">
        <f t="shared" si="31"/>
        <v>90% - 110%</v>
      </c>
      <c r="AM153" s="77" t="str">
        <f t="shared" si="32"/>
        <v>Upper Middle Range</v>
      </c>
      <c r="AN153" s="78" t="s">
        <v>76</v>
      </c>
      <c r="AO153" s="78"/>
      <c r="AP153" s="78" t="s">
        <v>76</v>
      </c>
      <c r="AQ153" s="49"/>
      <c r="AR153" s="79"/>
      <c r="AS153" s="79"/>
      <c r="AT153" s="80"/>
      <c r="AU153" s="52">
        <f t="shared" si="26"/>
        <v>0</v>
      </c>
    </row>
    <row r="154" spans="1:47" ht="15" customHeight="1">
      <c r="A154" s="53" t="s">
        <v>66</v>
      </c>
      <c r="B154" s="54">
        <v>143</v>
      </c>
      <c r="C154" s="55" t="s">
        <v>163</v>
      </c>
      <c r="D154" s="56" t="s">
        <v>95</v>
      </c>
      <c r="E154" s="55" t="s">
        <v>161</v>
      </c>
      <c r="F154" s="57">
        <v>43316</v>
      </c>
      <c r="G154" s="58">
        <v>31229</v>
      </c>
      <c r="H154" s="59">
        <f t="shared" si="27"/>
        <v>33.769863013698632</v>
      </c>
      <c r="I154" s="60" t="s">
        <v>308</v>
      </c>
      <c r="J154" s="61" t="s">
        <v>85</v>
      </c>
      <c r="K154" s="62" t="s">
        <v>85</v>
      </c>
      <c r="L154" s="63" t="s">
        <v>85</v>
      </c>
      <c r="M154" s="64" t="str">
        <f t="shared" si="28"/>
        <v>3-3-3</v>
      </c>
      <c r="N154" s="65">
        <v>42095</v>
      </c>
      <c r="O154" s="66">
        <v>43191</v>
      </c>
      <c r="P154" s="67">
        <v>0.14001685876124925</v>
      </c>
      <c r="Q154" s="68" t="s">
        <v>87</v>
      </c>
      <c r="R154" s="68" t="s">
        <v>88</v>
      </c>
      <c r="S154" s="68" t="s">
        <v>89</v>
      </c>
      <c r="T154" s="69">
        <v>47</v>
      </c>
      <c r="U154" s="68"/>
      <c r="V154" s="70">
        <v>140460</v>
      </c>
      <c r="W154" s="70">
        <v>21036</v>
      </c>
      <c r="X154" s="70">
        <v>0</v>
      </c>
      <c r="Y154" s="70">
        <v>30336</v>
      </c>
      <c r="Z154" s="70">
        <v>0</v>
      </c>
      <c r="AA154" s="70">
        <v>366656</v>
      </c>
      <c r="AB154" s="71">
        <f t="shared" si="29"/>
        <v>336320</v>
      </c>
      <c r="AC154" s="71">
        <f t="shared" si="22"/>
        <v>315284</v>
      </c>
      <c r="AD154" s="72">
        <f t="shared" si="23"/>
        <v>365</v>
      </c>
      <c r="AE154" s="73">
        <f>ROUND(VLOOKUP(Q154,'[1]Average Cost'!$A$3:$V$26,HLOOKUP('[1]Master Sheet'!E154,'[1]Average Cost'!$B$1:$V$2,2,0)),0)</f>
        <v>436990</v>
      </c>
      <c r="AF154" s="74">
        <f t="shared" si="24"/>
        <v>0.76962859562003705</v>
      </c>
      <c r="AG154" s="68" t="str">
        <f t="shared" si="30"/>
        <v>60%-80%</v>
      </c>
      <c r="AH154" s="75">
        <v>752202.61250000005</v>
      </c>
      <c r="AI154" s="75">
        <v>752202.61250000005</v>
      </c>
      <c r="AJ154" s="75">
        <v>532918</v>
      </c>
      <c r="AK154" s="76">
        <f t="shared" si="25"/>
        <v>0.44711357606458724</v>
      </c>
      <c r="AL154" s="39" t="str">
        <f t="shared" si="31"/>
        <v>25% - 50%</v>
      </c>
      <c r="AM154" s="77" t="str">
        <f t="shared" si="32"/>
        <v>Lower Range</v>
      </c>
      <c r="AN154" s="78" t="s">
        <v>118</v>
      </c>
      <c r="AO154" s="78" t="s">
        <v>321</v>
      </c>
      <c r="AP154" s="78" t="s">
        <v>76</v>
      </c>
      <c r="AQ154" s="49"/>
      <c r="AR154" s="79"/>
      <c r="AS154" s="79"/>
      <c r="AT154" s="80"/>
      <c r="AU154" s="52">
        <f t="shared" si="26"/>
        <v>0</v>
      </c>
    </row>
    <row r="155" spans="1:47" ht="15" customHeight="1">
      <c r="A155" s="53" t="s">
        <v>66</v>
      </c>
      <c r="B155" s="54">
        <v>144</v>
      </c>
      <c r="C155" s="55" t="s">
        <v>82</v>
      </c>
      <c r="D155" s="56" t="s">
        <v>95</v>
      </c>
      <c r="E155" s="55" t="s">
        <v>79</v>
      </c>
      <c r="F155" s="57">
        <v>44534</v>
      </c>
      <c r="G155" s="58">
        <v>32273</v>
      </c>
      <c r="H155" s="59">
        <f t="shared" si="27"/>
        <v>30.909589041095892</v>
      </c>
      <c r="I155" s="60" t="s">
        <v>189</v>
      </c>
      <c r="J155" s="61">
        <v>0</v>
      </c>
      <c r="K155" s="62">
        <v>0</v>
      </c>
      <c r="L155" s="63" t="s">
        <v>71</v>
      </c>
      <c r="M155" s="64" t="str">
        <f t="shared" si="28"/>
        <v>0-0-2</v>
      </c>
      <c r="N155" s="81" t="s">
        <v>121</v>
      </c>
      <c r="O155" s="62" t="s">
        <v>98</v>
      </c>
      <c r="P155" s="67">
        <v>0</v>
      </c>
      <c r="Q155" s="68" t="s">
        <v>190</v>
      </c>
      <c r="R155" s="68" t="s">
        <v>108</v>
      </c>
      <c r="S155" s="68" t="s">
        <v>109</v>
      </c>
      <c r="T155" s="69">
        <v>47</v>
      </c>
      <c r="U155" s="68"/>
      <c r="V155" s="70">
        <v>203700</v>
      </c>
      <c r="W155" s="70">
        <v>0</v>
      </c>
      <c r="X155" s="70">
        <v>0</v>
      </c>
      <c r="Y155" s="70">
        <v>50928</v>
      </c>
      <c r="Z155" s="70">
        <v>0</v>
      </c>
      <c r="AA155" s="70">
        <v>572143</v>
      </c>
      <c r="AB155" s="71">
        <f t="shared" si="29"/>
        <v>521215</v>
      </c>
      <c r="AC155" s="71">
        <f t="shared" si="22"/>
        <v>521215</v>
      </c>
      <c r="AD155" s="72">
        <f t="shared" si="23"/>
        <v>365</v>
      </c>
      <c r="AE155" s="73">
        <f>ROUND(VLOOKUP(Q155,'[1]Average Cost'!$A$3:$V$26,HLOOKUP('[1]Master Sheet'!E155,'[1]Average Cost'!$B$1:$V$2,2,0)),0)</f>
        <v>546974</v>
      </c>
      <c r="AF155" s="74">
        <f t="shared" si="24"/>
        <v>0.95290635386691136</v>
      </c>
      <c r="AG155" s="68" t="str">
        <f t="shared" si="30"/>
        <v>80%-100%</v>
      </c>
      <c r="AH155" s="75">
        <v>682466.95487249992</v>
      </c>
      <c r="AI155" s="75">
        <v>682466.95487249992</v>
      </c>
      <c r="AJ155" s="75">
        <v>678774</v>
      </c>
      <c r="AK155" s="76">
        <f t="shared" si="25"/>
        <v>0.76372195939856846</v>
      </c>
      <c r="AL155" s="39" t="str">
        <f t="shared" si="31"/>
        <v>70% - 90%</v>
      </c>
      <c r="AM155" s="77" t="str">
        <f t="shared" si="32"/>
        <v>Lower Middle Range</v>
      </c>
      <c r="AN155" s="78" t="s">
        <v>76</v>
      </c>
      <c r="AO155" s="78"/>
      <c r="AP155" s="78" t="s">
        <v>76</v>
      </c>
      <c r="AQ155" s="49"/>
      <c r="AR155" s="79"/>
      <c r="AS155" s="79"/>
      <c r="AT155" s="80"/>
      <c r="AU155" s="52">
        <f t="shared" si="26"/>
        <v>0</v>
      </c>
    </row>
    <row r="156" spans="1:47" ht="15" customHeight="1">
      <c r="A156" s="53" t="s">
        <v>66</v>
      </c>
      <c r="B156" s="25">
        <v>145</v>
      </c>
      <c r="C156" s="55" t="s">
        <v>198</v>
      </c>
      <c r="D156" s="56" t="s">
        <v>199</v>
      </c>
      <c r="E156" s="55" t="s">
        <v>79</v>
      </c>
      <c r="F156" s="57">
        <v>41127</v>
      </c>
      <c r="G156" s="58">
        <v>23604</v>
      </c>
      <c r="H156" s="59">
        <f t="shared" si="27"/>
        <v>54.660273972602738</v>
      </c>
      <c r="I156" s="60" t="s">
        <v>223</v>
      </c>
      <c r="J156" s="61" t="s">
        <v>71</v>
      </c>
      <c r="K156" s="62" t="s">
        <v>81</v>
      </c>
      <c r="L156" s="63" t="s">
        <v>85</v>
      </c>
      <c r="M156" s="64" t="str">
        <f t="shared" si="28"/>
        <v>2-4-3</v>
      </c>
      <c r="N156" s="65">
        <v>42095</v>
      </c>
      <c r="O156" s="66">
        <v>43191</v>
      </c>
      <c r="P156" s="67">
        <v>0.09</v>
      </c>
      <c r="Q156" s="68" t="s">
        <v>224</v>
      </c>
      <c r="R156" s="68" t="s">
        <v>108</v>
      </c>
      <c r="S156" s="68" t="s">
        <v>109</v>
      </c>
      <c r="T156" s="69">
        <v>56</v>
      </c>
      <c r="U156" s="68"/>
      <c r="V156" s="70">
        <v>942552</v>
      </c>
      <c r="W156" s="70">
        <v>0</v>
      </c>
      <c r="X156" s="70">
        <v>0</v>
      </c>
      <c r="Y156" s="70">
        <v>372060</v>
      </c>
      <c r="Z156" s="70">
        <v>0</v>
      </c>
      <c r="AA156" s="70">
        <v>2872389</v>
      </c>
      <c r="AB156" s="71">
        <f t="shared" si="29"/>
        <v>2500329</v>
      </c>
      <c r="AC156" s="71">
        <f t="shared" si="22"/>
        <v>2500329</v>
      </c>
      <c r="AD156" s="72">
        <f t="shared" si="23"/>
        <v>365</v>
      </c>
      <c r="AE156" s="73">
        <f>ROUND(VLOOKUP(Q156,'[1]Average Cost'!$A$3:$V$26,HLOOKUP('[1]Master Sheet'!E156,'[1]Average Cost'!$B$1:$V$2,2,0)),0)</f>
        <v>2625744</v>
      </c>
      <c r="AF156" s="74">
        <f t="shared" si="24"/>
        <v>0.95223639471326982</v>
      </c>
      <c r="AG156" s="68" t="str">
        <f t="shared" si="30"/>
        <v>80%-100%</v>
      </c>
      <c r="AH156" s="75">
        <v>4117825.4040000001</v>
      </c>
      <c r="AI156" s="75">
        <v>4117825.4040000001</v>
      </c>
      <c r="AJ156" s="75">
        <v>3873248</v>
      </c>
      <c r="AK156" s="76">
        <f t="shared" si="25"/>
        <v>0.60719645800698929</v>
      </c>
      <c r="AL156" s="39" t="str">
        <f t="shared" si="31"/>
        <v>50% - 70%</v>
      </c>
      <c r="AM156" s="77" t="str">
        <f t="shared" si="32"/>
        <v>Lower Range</v>
      </c>
      <c r="AN156" s="78" t="s">
        <v>76</v>
      </c>
      <c r="AO156" s="78"/>
      <c r="AP156" s="78" t="s">
        <v>76</v>
      </c>
      <c r="AQ156" s="49"/>
      <c r="AR156" s="79"/>
      <c r="AS156" s="79"/>
      <c r="AT156" s="80"/>
      <c r="AU156" s="52">
        <f t="shared" si="26"/>
        <v>0</v>
      </c>
    </row>
    <row r="157" spans="1:47" ht="15" customHeight="1">
      <c r="A157" s="53" t="s">
        <v>66</v>
      </c>
      <c r="B157" s="54">
        <v>146</v>
      </c>
      <c r="C157" s="55" t="s">
        <v>205</v>
      </c>
      <c r="D157" s="56" t="s">
        <v>117</v>
      </c>
      <c r="E157" s="55" t="s">
        <v>137</v>
      </c>
      <c r="F157" s="57">
        <v>42248</v>
      </c>
      <c r="G157" s="58">
        <v>30644</v>
      </c>
      <c r="H157" s="59">
        <f t="shared" si="27"/>
        <v>35.372602739726027</v>
      </c>
      <c r="I157" s="60" t="s">
        <v>188</v>
      </c>
      <c r="J157" s="61" t="s">
        <v>85</v>
      </c>
      <c r="K157" s="62" t="s">
        <v>81</v>
      </c>
      <c r="L157" s="63" t="s">
        <v>71</v>
      </c>
      <c r="M157" s="64" t="str">
        <f t="shared" si="28"/>
        <v>3-4-2</v>
      </c>
      <c r="N157" s="65">
        <v>43191</v>
      </c>
      <c r="O157" s="66">
        <v>43191</v>
      </c>
      <c r="P157" s="67">
        <v>0.3</v>
      </c>
      <c r="Q157" s="68" t="s">
        <v>73</v>
      </c>
      <c r="R157" s="38" t="s">
        <v>74</v>
      </c>
      <c r="S157" s="38" t="s">
        <v>75</v>
      </c>
      <c r="T157" s="69">
        <v>50</v>
      </c>
      <c r="U157" s="68"/>
      <c r="V157" s="70">
        <v>353772</v>
      </c>
      <c r="W157" s="70">
        <v>56352</v>
      </c>
      <c r="X157" s="70">
        <v>0</v>
      </c>
      <c r="Y157" s="70">
        <v>88440</v>
      </c>
      <c r="Z157" s="70">
        <v>0</v>
      </c>
      <c r="AA157" s="70">
        <v>1041190</v>
      </c>
      <c r="AB157" s="71">
        <f t="shared" si="29"/>
        <v>952750</v>
      </c>
      <c r="AC157" s="71">
        <f t="shared" si="22"/>
        <v>896398</v>
      </c>
      <c r="AD157" s="72">
        <f t="shared" si="23"/>
        <v>365</v>
      </c>
      <c r="AE157" s="73">
        <f>ROUND(VLOOKUP(Q157,'[1]Average Cost'!$A$3:$V$26,HLOOKUP('[1]Master Sheet'!E157,'[1]Average Cost'!$B$1:$V$2,2,0)),0)</f>
        <v>1206158</v>
      </c>
      <c r="AF157" s="74">
        <f t="shared" si="24"/>
        <v>0.78990480517477812</v>
      </c>
      <c r="AG157" s="68" t="str">
        <f t="shared" si="30"/>
        <v>60%-80%</v>
      </c>
      <c r="AH157" s="75">
        <v>1653959.6702999999</v>
      </c>
      <c r="AI157" s="75">
        <v>1653959.6702999999</v>
      </c>
      <c r="AJ157" s="75">
        <v>1268031</v>
      </c>
      <c r="AK157" s="76">
        <f t="shared" si="25"/>
        <v>0.57604185707090882</v>
      </c>
      <c r="AL157" s="39" t="str">
        <f t="shared" si="31"/>
        <v>50% - 70%</v>
      </c>
      <c r="AM157" s="77" t="str">
        <f t="shared" si="32"/>
        <v>Lower Range</v>
      </c>
      <c r="AN157" s="78" t="s">
        <v>76</v>
      </c>
      <c r="AO157" s="78"/>
      <c r="AP157" s="78" t="s">
        <v>76</v>
      </c>
      <c r="AQ157" s="49"/>
      <c r="AR157" s="79"/>
      <c r="AS157" s="79"/>
      <c r="AT157" s="80"/>
      <c r="AU157" s="52">
        <f t="shared" si="26"/>
        <v>0</v>
      </c>
    </row>
    <row r="158" spans="1:47" ht="15" customHeight="1">
      <c r="A158" s="53" t="s">
        <v>66</v>
      </c>
      <c r="B158" s="54">
        <v>147</v>
      </c>
      <c r="C158" s="55" t="s">
        <v>104</v>
      </c>
      <c r="D158" s="56" t="s">
        <v>145</v>
      </c>
      <c r="E158" s="55" t="s">
        <v>256</v>
      </c>
      <c r="F158" s="57">
        <v>40575</v>
      </c>
      <c r="G158" s="58">
        <v>30884</v>
      </c>
      <c r="H158" s="59">
        <f t="shared" si="27"/>
        <v>34.715068493150682</v>
      </c>
      <c r="I158" s="60" t="s">
        <v>322</v>
      </c>
      <c r="J158" s="61" t="s">
        <v>71</v>
      </c>
      <c r="K158" s="62" t="s">
        <v>129</v>
      </c>
      <c r="L158" s="63" t="s">
        <v>71</v>
      </c>
      <c r="M158" s="64" t="str">
        <f t="shared" si="28"/>
        <v>2-1-2</v>
      </c>
      <c r="N158" s="65" t="s">
        <v>86</v>
      </c>
      <c r="O158" s="66">
        <v>43191</v>
      </c>
      <c r="P158" s="67">
        <v>4.7750000000000001E-2</v>
      </c>
      <c r="Q158" s="68" t="s">
        <v>87</v>
      </c>
      <c r="R158" s="68" t="s">
        <v>88</v>
      </c>
      <c r="S158" s="68" t="s">
        <v>89</v>
      </c>
      <c r="T158" s="69">
        <v>45</v>
      </c>
      <c r="U158" s="68"/>
      <c r="V158" s="70">
        <v>122520</v>
      </c>
      <c r="W158" s="70">
        <v>0</v>
      </c>
      <c r="X158" s="70">
        <v>0</v>
      </c>
      <c r="Y158" s="70">
        <v>0</v>
      </c>
      <c r="Z158" s="70">
        <v>0</v>
      </c>
      <c r="AA158" s="70">
        <v>231210.76</v>
      </c>
      <c r="AB158" s="71">
        <f t="shared" si="29"/>
        <v>231210.76</v>
      </c>
      <c r="AC158" s="71">
        <f t="shared" si="22"/>
        <v>231210.76</v>
      </c>
      <c r="AD158" s="72">
        <f t="shared" si="23"/>
        <v>365</v>
      </c>
      <c r="AE158" s="73">
        <f>ROUND(VLOOKUP(Q158,'[1]Average Cost'!$A$3:$V$26,HLOOKUP('[1]Master Sheet'!E158,'[1]Average Cost'!$B$1:$V$2,2,0)),0)</f>
        <v>233903</v>
      </c>
      <c r="AF158" s="74">
        <f t="shared" si="24"/>
        <v>0.98848992958619608</v>
      </c>
      <c r="AG158" s="68" t="str">
        <f t="shared" si="30"/>
        <v>80%-100%</v>
      </c>
      <c r="AH158" s="75">
        <v>457695</v>
      </c>
      <c r="AI158" s="75">
        <v>382087.75</v>
      </c>
      <c r="AJ158" s="75">
        <v>457695</v>
      </c>
      <c r="AK158" s="76">
        <f t="shared" si="25"/>
        <v>0.50516339483717321</v>
      </c>
      <c r="AL158" s="39" t="str">
        <f t="shared" si="31"/>
        <v>50% - 70%</v>
      </c>
      <c r="AM158" s="77" t="str">
        <f t="shared" si="32"/>
        <v>Lower Range</v>
      </c>
      <c r="AN158" s="78" t="s">
        <v>76</v>
      </c>
      <c r="AO158" s="78"/>
      <c r="AP158" s="78" t="s">
        <v>135</v>
      </c>
      <c r="AQ158" s="49"/>
      <c r="AR158" s="79"/>
      <c r="AS158" s="79"/>
      <c r="AT158" s="80"/>
      <c r="AU158" s="52">
        <f t="shared" si="26"/>
        <v>0</v>
      </c>
    </row>
    <row r="159" spans="1:47" ht="15" customHeight="1">
      <c r="A159" s="53" t="s">
        <v>66</v>
      </c>
      <c r="B159" s="54">
        <v>148</v>
      </c>
      <c r="C159" s="55" t="s">
        <v>104</v>
      </c>
      <c r="D159" s="56" t="s">
        <v>145</v>
      </c>
      <c r="E159" s="55" t="s">
        <v>278</v>
      </c>
      <c r="F159" s="57">
        <v>41465</v>
      </c>
      <c r="G159" s="58">
        <v>31993</v>
      </c>
      <c r="H159" s="59">
        <f t="shared" si="27"/>
        <v>31.676712328767124</v>
      </c>
      <c r="I159" s="60" t="s">
        <v>323</v>
      </c>
      <c r="J159" s="61" t="s">
        <v>71</v>
      </c>
      <c r="K159" s="62" t="s">
        <v>71</v>
      </c>
      <c r="L159" s="63" t="s">
        <v>85</v>
      </c>
      <c r="M159" s="64" t="str">
        <f t="shared" si="28"/>
        <v>2-2-3</v>
      </c>
      <c r="N159" s="65" t="s">
        <v>86</v>
      </c>
      <c r="O159" s="66">
        <v>43191</v>
      </c>
      <c r="P159" s="67">
        <v>0.1</v>
      </c>
      <c r="Q159" s="68" t="s">
        <v>87</v>
      </c>
      <c r="R159" s="68" t="s">
        <v>88</v>
      </c>
      <c r="S159" s="68" t="s">
        <v>89</v>
      </c>
      <c r="T159" s="69">
        <v>45</v>
      </c>
      <c r="U159" s="68"/>
      <c r="V159" s="70">
        <v>112572</v>
      </c>
      <c r="W159" s="70">
        <v>0</v>
      </c>
      <c r="X159" s="70">
        <v>0</v>
      </c>
      <c r="Y159" s="70">
        <v>0</v>
      </c>
      <c r="Z159" s="70">
        <v>0</v>
      </c>
      <c r="AA159" s="70">
        <v>238376.47</v>
      </c>
      <c r="AB159" s="71">
        <f t="shared" si="29"/>
        <v>238376.47</v>
      </c>
      <c r="AC159" s="71">
        <f t="shared" si="22"/>
        <v>238376.47</v>
      </c>
      <c r="AD159" s="72">
        <f t="shared" si="23"/>
        <v>365</v>
      </c>
      <c r="AE159" s="73">
        <f>ROUND(VLOOKUP(Q159,'[1]Average Cost'!$A$3:$V$26,HLOOKUP('[1]Master Sheet'!E159,'[1]Average Cost'!$B$1:$V$2,2,0)),0)</f>
        <v>233903</v>
      </c>
      <c r="AF159" s="74">
        <f t="shared" si="24"/>
        <v>1.0191253211801474</v>
      </c>
      <c r="AG159" s="68" t="str">
        <f t="shared" si="30"/>
        <v>Greater than 100%</v>
      </c>
      <c r="AH159" s="75">
        <v>457695</v>
      </c>
      <c r="AI159" s="75">
        <v>382087.75</v>
      </c>
      <c r="AJ159" s="75">
        <v>457695</v>
      </c>
      <c r="AK159" s="76">
        <f t="shared" si="25"/>
        <v>0.52081947585182276</v>
      </c>
      <c r="AL159" s="39" t="str">
        <f t="shared" si="31"/>
        <v>50% - 70%</v>
      </c>
      <c r="AM159" s="77" t="str">
        <f t="shared" si="32"/>
        <v>Lower Range</v>
      </c>
      <c r="AN159" s="78" t="s">
        <v>76</v>
      </c>
      <c r="AO159" s="78"/>
      <c r="AP159" s="78" t="s">
        <v>76</v>
      </c>
      <c r="AQ159" s="49"/>
      <c r="AR159" s="79"/>
      <c r="AS159" s="79"/>
      <c r="AT159" s="80"/>
      <c r="AU159" s="52">
        <f t="shared" si="26"/>
        <v>0</v>
      </c>
    </row>
    <row r="160" spans="1:47" ht="15" customHeight="1">
      <c r="A160" s="53" t="s">
        <v>66</v>
      </c>
      <c r="B160" s="54">
        <v>149</v>
      </c>
      <c r="C160" s="55" t="s">
        <v>152</v>
      </c>
      <c r="D160" s="56" t="s">
        <v>145</v>
      </c>
      <c r="E160" s="55" t="s">
        <v>137</v>
      </c>
      <c r="F160" s="57">
        <v>41030</v>
      </c>
      <c r="G160" s="58">
        <v>30483</v>
      </c>
      <c r="H160" s="59">
        <f t="shared" si="27"/>
        <v>35.813698630136983</v>
      </c>
      <c r="I160" s="60" t="s">
        <v>324</v>
      </c>
      <c r="J160" s="61" t="s">
        <v>71</v>
      </c>
      <c r="K160" s="62" t="s">
        <v>129</v>
      </c>
      <c r="L160" s="63" t="s">
        <v>71</v>
      </c>
      <c r="M160" s="64" t="str">
        <f t="shared" si="28"/>
        <v>2-1-2</v>
      </c>
      <c r="N160" s="65" t="s">
        <v>86</v>
      </c>
      <c r="O160" s="66">
        <v>43191</v>
      </c>
      <c r="P160" s="67">
        <v>4.8749999999999911E-2</v>
      </c>
      <c r="Q160" s="68" t="s">
        <v>87</v>
      </c>
      <c r="R160" s="68" t="s">
        <v>88</v>
      </c>
      <c r="S160" s="68" t="s">
        <v>89</v>
      </c>
      <c r="T160" s="69">
        <v>45</v>
      </c>
      <c r="U160" s="68"/>
      <c r="V160" s="70">
        <v>100464</v>
      </c>
      <c r="W160" s="70">
        <v>0</v>
      </c>
      <c r="X160" s="70">
        <v>0</v>
      </c>
      <c r="Y160" s="70">
        <v>0</v>
      </c>
      <c r="Z160" s="70">
        <v>0</v>
      </c>
      <c r="AA160" s="70">
        <v>244473.26</v>
      </c>
      <c r="AB160" s="71">
        <f t="shared" si="29"/>
        <v>244473.26</v>
      </c>
      <c r="AC160" s="71">
        <f t="shared" si="22"/>
        <v>244473.26</v>
      </c>
      <c r="AD160" s="72">
        <f t="shared" si="23"/>
        <v>365</v>
      </c>
      <c r="AE160" s="73">
        <f>ROUND(VLOOKUP(Q160,'[1]Average Cost'!$A$3:$V$26,HLOOKUP('[1]Master Sheet'!E160,'[1]Average Cost'!$B$1:$V$2,2,0)),0)</f>
        <v>233903</v>
      </c>
      <c r="AF160" s="74">
        <f t="shared" si="24"/>
        <v>1.0451907842139692</v>
      </c>
      <c r="AG160" s="68" t="str">
        <f t="shared" si="30"/>
        <v>Greater than 100%</v>
      </c>
      <c r="AH160" s="75">
        <v>457695</v>
      </c>
      <c r="AI160" s="75">
        <v>382087.75</v>
      </c>
      <c r="AJ160" s="75">
        <v>457695</v>
      </c>
      <c r="AK160" s="76">
        <f t="shared" si="25"/>
        <v>0.53414011514217985</v>
      </c>
      <c r="AL160" s="39" t="str">
        <f t="shared" si="31"/>
        <v>50% - 70%</v>
      </c>
      <c r="AM160" s="77" t="str">
        <f t="shared" si="32"/>
        <v>Lower Range</v>
      </c>
      <c r="AN160" s="78" t="s">
        <v>76</v>
      </c>
      <c r="AO160" s="78"/>
      <c r="AP160" s="78" t="s">
        <v>76</v>
      </c>
      <c r="AQ160" s="49"/>
      <c r="AR160" s="79"/>
      <c r="AS160" s="79"/>
      <c r="AT160" s="80"/>
      <c r="AU160" s="52">
        <f t="shared" si="26"/>
        <v>0</v>
      </c>
    </row>
    <row r="161" spans="1:47" ht="15" customHeight="1">
      <c r="A161" s="53" t="s">
        <v>66</v>
      </c>
      <c r="B161" s="54">
        <v>150</v>
      </c>
      <c r="C161" s="55" t="s">
        <v>136</v>
      </c>
      <c r="D161" s="56" t="s">
        <v>91</v>
      </c>
      <c r="E161" s="55" t="s">
        <v>79</v>
      </c>
      <c r="F161" s="57">
        <v>40322</v>
      </c>
      <c r="G161" s="58">
        <v>28870</v>
      </c>
      <c r="H161" s="59">
        <f t="shared" si="27"/>
        <v>40.232876712328768</v>
      </c>
      <c r="I161" s="60" t="s">
        <v>189</v>
      </c>
      <c r="J161" s="61" t="s">
        <v>85</v>
      </c>
      <c r="K161" s="62" t="s">
        <v>85</v>
      </c>
      <c r="L161" s="63" t="s">
        <v>81</v>
      </c>
      <c r="M161" s="64" t="str">
        <f t="shared" si="28"/>
        <v>3-3-4</v>
      </c>
      <c r="N161" s="65" t="s">
        <v>86</v>
      </c>
      <c r="O161" s="66">
        <v>43191</v>
      </c>
      <c r="P161" s="67">
        <v>0.10000000000000006</v>
      </c>
      <c r="Q161" s="68" t="s">
        <v>190</v>
      </c>
      <c r="R161" s="68" t="s">
        <v>108</v>
      </c>
      <c r="S161" s="68" t="s">
        <v>109</v>
      </c>
      <c r="T161" s="69">
        <v>49</v>
      </c>
      <c r="U161" s="68"/>
      <c r="V161" s="70">
        <v>391044</v>
      </c>
      <c r="W161" s="70">
        <v>0</v>
      </c>
      <c r="X161" s="70">
        <v>0</v>
      </c>
      <c r="Y161" s="70">
        <v>97764</v>
      </c>
      <c r="Z161" s="70">
        <v>0</v>
      </c>
      <c r="AA161" s="70">
        <v>1087343</v>
      </c>
      <c r="AB161" s="71">
        <f t="shared" si="29"/>
        <v>989579</v>
      </c>
      <c r="AC161" s="71">
        <f t="shared" si="22"/>
        <v>989579</v>
      </c>
      <c r="AD161" s="72">
        <f t="shared" si="23"/>
        <v>365</v>
      </c>
      <c r="AE161" s="73">
        <f>ROUND(VLOOKUP(Q161,'[1]Average Cost'!$A$3:$V$26,HLOOKUP('[1]Master Sheet'!E161,'[1]Average Cost'!$B$1:$V$2,2,0)),0)</f>
        <v>871080</v>
      </c>
      <c r="AF161" s="74">
        <f t="shared" si="24"/>
        <v>1.1360368737658999</v>
      </c>
      <c r="AG161" s="68" t="str">
        <f t="shared" si="30"/>
        <v>Greater than 100%</v>
      </c>
      <c r="AH161" s="75">
        <v>1062391.6155650001</v>
      </c>
      <c r="AI161" s="75">
        <v>1062391.6155650001</v>
      </c>
      <c r="AJ161" s="75">
        <v>974591</v>
      </c>
      <c r="AK161" s="76">
        <f t="shared" si="25"/>
        <v>0.93146348813542079</v>
      </c>
      <c r="AL161" s="39" t="str">
        <f t="shared" si="31"/>
        <v>90% - 110%</v>
      </c>
      <c r="AM161" s="77" t="str">
        <f t="shared" si="32"/>
        <v>Close to Market Reference</v>
      </c>
      <c r="AN161" s="78" t="s">
        <v>118</v>
      </c>
      <c r="AO161" s="78" t="s">
        <v>325</v>
      </c>
      <c r="AP161" s="78" t="s">
        <v>76</v>
      </c>
      <c r="AQ161" s="49"/>
      <c r="AR161" s="79"/>
      <c r="AS161" s="79"/>
      <c r="AT161" s="80"/>
      <c r="AU161" s="52">
        <f t="shared" si="26"/>
        <v>0</v>
      </c>
    </row>
    <row r="162" spans="1:47" ht="15" customHeight="1">
      <c r="A162" s="53" t="s">
        <v>66</v>
      </c>
      <c r="B162" s="25">
        <v>151</v>
      </c>
      <c r="C162" s="55" t="s">
        <v>134</v>
      </c>
      <c r="D162" s="56" t="s">
        <v>68</v>
      </c>
      <c r="E162" s="55" t="s">
        <v>79</v>
      </c>
      <c r="F162" s="57">
        <v>41910</v>
      </c>
      <c r="G162" s="58">
        <v>31517</v>
      </c>
      <c r="H162" s="59">
        <f t="shared" si="27"/>
        <v>32.980821917808221</v>
      </c>
      <c r="I162" s="60" t="s">
        <v>223</v>
      </c>
      <c r="J162" s="61" t="s">
        <v>85</v>
      </c>
      <c r="K162" s="62" t="s">
        <v>71</v>
      </c>
      <c r="L162" s="63" t="s">
        <v>85</v>
      </c>
      <c r="M162" s="64" t="str">
        <f t="shared" si="28"/>
        <v>3-2-3</v>
      </c>
      <c r="N162" s="65">
        <v>42736</v>
      </c>
      <c r="O162" s="66">
        <v>43191</v>
      </c>
      <c r="P162" s="67">
        <v>4.9999999999999947E-2</v>
      </c>
      <c r="Q162" s="68" t="s">
        <v>224</v>
      </c>
      <c r="R162" s="68" t="s">
        <v>108</v>
      </c>
      <c r="S162" s="68" t="s">
        <v>109</v>
      </c>
      <c r="T162" s="69">
        <v>48</v>
      </c>
      <c r="U162" s="68"/>
      <c r="V162" s="70">
        <v>204048</v>
      </c>
      <c r="W162" s="70">
        <v>0</v>
      </c>
      <c r="X162" s="70">
        <v>0</v>
      </c>
      <c r="Y162" s="70">
        <v>51012</v>
      </c>
      <c r="Z162" s="70">
        <v>0</v>
      </c>
      <c r="AA162" s="70">
        <v>573078</v>
      </c>
      <c r="AB162" s="71">
        <f t="shared" si="29"/>
        <v>522066</v>
      </c>
      <c r="AC162" s="71">
        <f t="shared" si="22"/>
        <v>522066</v>
      </c>
      <c r="AD162" s="72">
        <f t="shared" si="23"/>
        <v>365</v>
      </c>
      <c r="AE162" s="73">
        <f>ROUND(VLOOKUP(Q162,'[1]Average Cost'!$A$3:$V$26,HLOOKUP('[1]Master Sheet'!E162,'[1]Average Cost'!$B$1:$V$2,2,0)),0)</f>
        <v>603973</v>
      </c>
      <c r="AF162" s="74">
        <f t="shared" si="24"/>
        <v>0.86438632190511833</v>
      </c>
      <c r="AG162" s="68" t="str">
        <f t="shared" si="30"/>
        <v>80%-100%</v>
      </c>
      <c r="AH162" s="75">
        <v>928871.80799999996</v>
      </c>
      <c r="AI162" s="75">
        <v>928871.80799999996</v>
      </c>
      <c r="AJ162" s="75">
        <v>798942</v>
      </c>
      <c r="AK162" s="76">
        <f t="shared" si="25"/>
        <v>0.56204311025876241</v>
      </c>
      <c r="AL162" s="39" t="str">
        <f t="shared" si="31"/>
        <v>50% - 70%</v>
      </c>
      <c r="AM162" s="77" t="str">
        <f t="shared" si="32"/>
        <v>Lower Range</v>
      </c>
      <c r="AN162" s="78" t="s">
        <v>76</v>
      </c>
      <c r="AO162" s="78"/>
      <c r="AP162" s="78" t="s">
        <v>135</v>
      </c>
      <c r="AQ162" s="49"/>
      <c r="AR162" s="79"/>
      <c r="AS162" s="79"/>
      <c r="AT162" s="80"/>
      <c r="AU162" s="52">
        <f t="shared" si="26"/>
        <v>0</v>
      </c>
    </row>
    <row r="163" spans="1:47" ht="15" customHeight="1">
      <c r="A163" s="53" t="s">
        <v>66</v>
      </c>
      <c r="B163" s="54">
        <v>152</v>
      </c>
      <c r="C163" s="55" t="s">
        <v>134</v>
      </c>
      <c r="D163" s="56" t="s">
        <v>68</v>
      </c>
      <c r="E163" s="55" t="s">
        <v>111</v>
      </c>
      <c r="F163" s="57">
        <v>40167</v>
      </c>
      <c r="G163" s="58">
        <v>30815</v>
      </c>
      <c r="H163" s="59">
        <f t="shared" si="27"/>
        <v>34.904109589041099</v>
      </c>
      <c r="I163" s="60" t="s">
        <v>313</v>
      </c>
      <c r="J163" s="61" t="s">
        <v>81</v>
      </c>
      <c r="K163" s="62" t="s">
        <v>71</v>
      </c>
      <c r="L163" s="63" t="s">
        <v>129</v>
      </c>
      <c r="M163" s="64" t="str">
        <f t="shared" si="28"/>
        <v>4-2-1</v>
      </c>
      <c r="N163" s="65">
        <v>42095</v>
      </c>
      <c r="O163" s="66">
        <v>43191</v>
      </c>
      <c r="P163" s="67">
        <v>4.9652841429880835E-2</v>
      </c>
      <c r="Q163" s="68" t="s">
        <v>113</v>
      </c>
      <c r="R163" s="68" t="s">
        <v>114</v>
      </c>
      <c r="S163" s="68" t="s">
        <v>115</v>
      </c>
      <c r="T163" s="69">
        <v>48</v>
      </c>
      <c r="U163" s="68"/>
      <c r="V163" s="70">
        <v>227364</v>
      </c>
      <c r="W163" s="70">
        <v>0</v>
      </c>
      <c r="X163" s="70">
        <v>45000</v>
      </c>
      <c r="Y163" s="70">
        <v>56844</v>
      </c>
      <c r="Z163" s="70">
        <v>15000</v>
      </c>
      <c r="AA163" s="70">
        <v>637213</v>
      </c>
      <c r="AB163" s="71">
        <f t="shared" si="29"/>
        <v>580369</v>
      </c>
      <c r="AC163" s="71">
        <f t="shared" si="22"/>
        <v>580369</v>
      </c>
      <c r="AD163" s="72">
        <f t="shared" si="23"/>
        <v>365</v>
      </c>
      <c r="AE163" s="73">
        <f>ROUND(VLOOKUP(Q163,'[1]Average Cost'!$A$3:$V$26,HLOOKUP('[1]Master Sheet'!E163,'[1]Average Cost'!$B$1:$V$2,2,0)),0)</f>
        <v>545677</v>
      </c>
      <c r="AF163" s="74">
        <f t="shared" si="24"/>
        <v>1.0635760715588158</v>
      </c>
      <c r="AG163" s="68" t="str">
        <f t="shared" si="30"/>
        <v>Greater than 100%</v>
      </c>
      <c r="AH163" s="75">
        <v>811167.42264999996</v>
      </c>
      <c r="AI163" s="75">
        <v>811167.42264999996</v>
      </c>
      <c r="AJ163" s="75">
        <v>565293</v>
      </c>
      <c r="AK163" s="76">
        <f t="shared" si="25"/>
        <v>0.7154737527599353</v>
      </c>
      <c r="AL163" s="39" t="str">
        <f t="shared" si="31"/>
        <v>70% - 90%</v>
      </c>
      <c r="AM163" s="77" t="str">
        <f t="shared" si="32"/>
        <v>Lower Middle Range</v>
      </c>
      <c r="AN163" s="78" t="s">
        <v>76</v>
      </c>
      <c r="AO163" s="78"/>
      <c r="AP163" s="78" t="s">
        <v>118</v>
      </c>
      <c r="AQ163" s="49"/>
      <c r="AR163" s="79"/>
      <c r="AS163" s="79"/>
      <c r="AT163" s="80"/>
      <c r="AU163" s="52">
        <f t="shared" si="26"/>
        <v>0</v>
      </c>
    </row>
    <row r="164" spans="1:47" ht="15" customHeight="1">
      <c r="A164" s="53" t="s">
        <v>66</v>
      </c>
      <c r="B164" s="54">
        <v>153</v>
      </c>
      <c r="C164" s="55" t="s">
        <v>134</v>
      </c>
      <c r="D164" s="56" t="s">
        <v>68</v>
      </c>
      <c r="E164" s="55" t="s">
        <v>111</v>
      </c>
      <c r="F164" s="57">
        <v>41365</v>
      </c>
      <c r="G164" s="58">
        <v>24403</v>
      </c>
      <c r="H164" s="59">
        <f t="shared" si="27"/>
        <v>52.471232876712328</v>
      </c>
      <c r="I164" s="60" t="s">
        <v>326</v>
      </c>
      <c r="J164" s="61" t="s">
        <v>71</v>
      </c>
      <c r="K164" s="62" t="s">
        <v>81</v>
      </c>
      <c r="L164" s="63" t="s">
        <v>85</v>
      </c>
      <c r="M164" s="64" t="str">
        <f t="shared" si="28"/>
        <v>2-4-3</v>
      </c>
      <c r="N164" s="65">
        <v>42095</v>
      </c>
      <c r="O164" s="66">
        <v>43191</v>
      </c>
      <c r="P164" s="67">
        <v>0.11458283971501465</v>
      </c>
      <c r="Q164" s="68" t="s">
        <v>327</v>
      </c>
      <c r="R164" s="68" t="s">
        <v>114</v>
      </c>
      <c r="S164" s="68" t="s">
        <v>115</v>
      </c>
      <c r="T164" s="69">
        <v>48</v>
      </c>
      <c r="U164" s="68"/>
      <c r="V164" s="70">
        <v>220668</v>
      </c>
      <c r="W164" s="70">
        <v>0</v>
      </c>
      <c r="X164" s="70">
        <v>45000</v>
      </c>
      <c r="Y164" s="70">
        <v>55164</v>
      </c>
      <c r="Z164" s="70">
        <v>15000</v>
      </c>
      <c r="AA164" s="70">
        <v>618795</v>
      </c>
      <c r="AB164" s="71">
        <f t="shared" si="29"/>
        <v>563631</v>
      </c>
      <c r="AC164" s="71">
        <f t="shared" si="22"/>
        <v>563631</v>
      </c>
      <c r="AD164" s="72">
        <f t="shared" si="23"/>
        <v>365</v>
      </c>
      <c r="AE164" s="73">
        <f>ROUND(VLOOKUP(Q164,'[1]Average Cost'!$A$3:$V$26,HLOOKUP('[1]Master Sheet'!E164,'[1]Average Cost'!$B$1:$V$2,2,0)),0)</f>
        <v>543727</v>
      </c>
      <c r="AF164" s="74">
        <f t="shared" si="24"/>
        <v>1.036606605888617</v>
      </c>
      <c r="AG164" s="68" t="str">
        <f t="shared" si="30"/>
        <v>Greater than 100%</v>
      </c>
      <c r="AH164" s="75">
        <v>1022416.0583</v>
      </c>
      <c r="AI164" s="75">
        <v>1022416.0583</v>
      </c>
      <c r="AJ164" s="75">
        <v>938353</v>
      </c>
      <c r="AK164" s="76">
        <f t="shared" si="25"/>
        <v>0.55127361843002065</v>
      </c>
      <c r="AL164" s="39" t="str">
        <f t="shared" si="31"/>
        <v>50% - 70%</v>
      </c>
      <c r="AM164" s="77" t="str">
        <f t="shared" si="32"/>
        <v>Lower Range</v>
      </c>
      <c r="AN164" s="78" t="s">
        <v>76</v>
      </c>
      <c r="AO164" s="78"/>
      <c r="AP164" s="78" t="s">
        <v>76</v>
      </c>
      <c r="AQ164" s="49"/>
      <c r="AR164" s="79"/>
      <c r="AS164" s="79"/>
      <c r="AT164" s="80"/>
      <c r="AU164" s="52">
        <f t="shared" si="26"/>
        <v>0</v>
      </c>
    </row>
    <row r="165" spans="1:47" ht="15" customHeight="1">
      <c r="A165" s="53" t="s">
        <v>66</v>
      </c>
      <c r="B165" s="54">
        <v>154</v>
      </c>
      <c r="C165" s="55" t="s">
        <v>172</v>
      </c>
      <c r="D165" s="56" t="s">
        <v>173</v>
      </c>
      <c r="E165" s="55" t="s">
        <v>111</v>
      </c>
      <c r="F165" s="57">
        <v>40385</v>
      </c>
      <c r="G165" s="58">
        <v>30257</v>
      </c>
      <c r="H165" s="59">
        <f t="shared" si="27"/>
        <v>36.43287671232877</v>
      </c>
      <c r="I165" s="60" t="s">
        <v>328</v>
      </c>
      <c r="J165" s="61" t="s">
        <v>71</v>
      </c>
      <c r="K165" s="62" t="s">
        <v>71</v>
      </c>
      <c r="L165" s="63" t="s">
        <v>85</v>
      </c>
      <c r="M165" s="64" t="str">
        <f t="shared" si="28"/>
        <v>2-2-3</v>
      </c>
      <c r="N165" s="65">
        <v>42095</v>
      </c>
      <c r="O165" s="66">
        <v>43191</v>
      </c>
      <c r="P165" s="67">
        <v>7.7161359254616493E-2</v>
      </c>
      <c r="Q165" s="68" t="s">
        <v>113</v>
      </c>
      <c r="R165" s="68" t="s">
        <v>114</v>
      </c>
      <c r="S165" s="68" t="s">
        <v>115</v>
      </c>
      <c r="T165" s="69">
        <v>44</v>
      </c>
      <c r="U165" s="68"/>
      <c r="V165" s="70">
        <v>117552</v>
      </c>
      <c r="W165" s="70">
        <v>0</v>
      </c>
      <c r="X165" s="70">
        <v>22500</v>
      </c>
      <c r="Y165" s="70">
        <v>0</v>
      </c>
      <c r="Z165" s="70">
        <v>7500</v>
      </c>
      <c r="AA165" s="70">
        <v>293876.18</v>
      </c>
      <c r="AB165" s="71">
        <f t="shared" si="29"/>
        <v>293876.18</v>
      </c>
      <c r="AC165" s="71">
        <f t="shared" si="22"/>
        <v>293876.18</v>
      </c>
      <c r="AD165" s="72">
        <f t="shared" si="23"/>
        <v>365</v>
      </c>
      <c r="AE165" s="73">
        <f>ROUND(VLOOKUP(Q165,'[1]Average Cost'!$A$3:$V$26,HLOOKUP('[1]Master Sheet'!E165,'[1]Average Cost'!$B$1:$V$2,2,0)),0)</f>
        <v>296029</v>
      </c>
      <c r="AF165" s="74">
        <f t="shared" si="24"/>
        <v>0.99272767195105882</v>
      </c>
      <c r="AG165" s="68" t="str">
        <f t="shared" si="30"/>
        <v>80%-100%</v>
      </c>
      <c r="AH165" s="75">
        <v>338646.37994999997</v>
      </c>
      <c r="AI165" s="75">
        <v>338646.37994999997</v>
      </c>
      <c r="AJ165" s="75">
        <v>309807</v>
      </c>
      <c r="AK165" s="76">
        <f t="shared" si="25"/>
        <v>0.86779660849582929</v>
      </c>
      <c r="AL165" s="39" t="str">
        <f t="shared" si="31"/>
        <v>70% - 90%</v>
      </c>
      <c r="AM165" s="77" t="str">
        <f t="shared" si="32"/>
        <v>Close to Market Reference</v>
      </c>
      <c r="AN165" s="78" t="s">
        <v>76</v>
      </c>
      <c r="AO165" s="78"/>
      <c r="AP165" s="78" t="s">
        <v>76</v>
      </c>
      <c r="AQ165" s="49"/>
      <c r="AR165" s="79"/>
      <c r="AS165" s="79"/>
      <c r="AT165" s="80"/>
      <c r="AU165" s="52">
        <f t="shared" si="26"/>
        <v>0</v>
      </c>
    </row>
    <row r="166" spans="1:47" ht="15" customHeight="1">
      <c r="A166" s="53" t="s">
        <v>66</v>
      </c>
      <c r="B166" s="54">
        <v>155</v>
      </c>
      <c r="C166" s="55" t="s">
        <v>197</v>
      </c>
      <c r="D166" s="56" t="s">
        <v>78</v>
      </c>
      <c r="E166" s="55" t="s">
        <v>302</v>
      </c>
      <c r="F166" s="57">
        <v>42966</v>
      </c>
      <c r="G166" s="58">
        <v>28645</v>
      </c>
      <c r="H166" s="59">
        <f t="shared" si="27"/>
        <v>40.849315068493148</v>
      </c>
      <c r="I166" s="60" t="s">
        <v>329</v>
      </c>
      <c r="J166" s="61" t="s">
        <v>71</v>
      </c>
      <c r="K166" s="62" t="s">
        <v>71</v>
      </c>
      <c r="L166" s="63" t="s">
        <v>85</v>
      </c>
      <c r="M166" s="64" t="str">
        <f t="shared" si="28"/>
        <v>2-2-3</v>
      </c>
      <c r="N166" s="65">
        <v>42736</v>
      </c>
      <c r="O166" s="66">
        <v>43191</v>
      </c>
      <c r="P166" s="67">
        <v>9.6018196812813955E-2</v>
      </c>
      <c r="Q166" s="68" t="s">
        <v>113</v>
      </c>
      <c r="R166" s="68" t="s">
        <v>114</v>
      </c>
      <c r="S166" s="68" t="s">
        <v>115</v>
      </c>
      <c r="T166" s="69">
        <v>51</v>
      </c>
      <c r="U166" s="68"/>
      <c r="V166" s="70">
        <v>486288</v>
      </c>
      <c r="W166" s="70">
        <v>0</v>
      </c>
      <c r="X166" s="70">
        <v>0</v>
      </c>
      <c r="Y166" s="70">
        <v>182364</v>
      </c>
      <c r="Z166" s="70">
        <v>0</v>
      </c>
      <c r="AA166" s="70">
        <v>1414030</v>
      </c>
      <c r="AB166" s="71">
        <f t="shared" si="29"/>
        <v>1231666</v>
      </c>
      <c r="AC166" s="71">
        <f t="shared" si="22"/>
        <v>1231666</v>
      </c>
      <c r="AD166" s="72">
        <f t="shared" si="23"/>
        <v>365</v>
      </c>
      <c r="AE166" s="73">
        <f>ROUND(VLOOKUP(Q166,'[1]Average Cost'!$A$3:$V$26,HLOOKUP('[1]Master Sheet'!E166,'[1]Average Cost'!$B$1:$V$2,2,0)),0)</f>
        <v>1326659</v>
      </c>
      <c r="AF166" s="74">
        <f t="shared" si="24"/>
        <v>0.92839682239369725</v>
      </c>
      <c r="AG166" s="68" t="str">
        <f t="shared" si="30"/>
        <v>80%-100%</v>
      </c>
      <c r="AH166" s="75">
        <v>1675812.3980875001</v>
      </c>
      <c r="AI166" s="75">
        <v>1675812.3980875001</v>
      </c>
      <c r="AJ166" s="75">
        <v>1371427</v>
      </c>
      <c r="AK166" s="76">
        <f t="shared" si="25"/>
        <v>0.73496651618380637</v>
      </c>
      <c r="AL166" s="39" t="str">
        <f t="shared" si="31"/>
        <v>70% - 90%</v>
      </c>
      <c r="AM166" s="77" t="str">
        <f t="shared" si="32"/>
        <v>Lower Middle Range</v>
      </c>
      <c r="AN166" s="78" t="s">
        <v>76</v>
      </c>
      <c r="AO166" s="78"/>
      <c r="AP166" s="78" t="s">
        <v>76</v>
      </c>
      <c r="AQ166" s="49"/>
      <c r="AR166" s="79"/>
      <c r="AS166" s="79"/>
      <c r="AT166" s="80"/>
      <c r="AU166" s="52">
        <f t="shared" si="26"/>
        <v>0</v>
      </c>
    </row>
    <row r="167" spans="1:47" ht="15" customHeight="1">
      <c r="A167" s="53" t="s">
        <v>66</v>
      </c>
      <c r="B167" s="54">
        <v>156</v>
      </c>
      <c r="C167" s="55" t="s">
        <v>134</v>
      </c>
      <c r="D167" s="56" t="s">
        <v>68</v>
      </c>
      <c r="E167" s="55" t="s">
        <v>111</v>
      </c>
      <c r="F167" s="57">
        <v>40452</v>
      </c>
      <c r="G167" s="58">
        <v>30265</v>
      </c>
      <c r="H167" s="59">
        <f t="shared" si="27"/>
        <v>36.410958904109592</v>
      </c>
      <c r="I167" s="60" t="s">
        <v>326</v>
      </c>
      <c r="J167" s="61" t="s">
        <v>85</v>
      </c>
      <c r="K167" s="62" t="s">
        <v>71</v>
      </c>
      <c r="L167" s="63" t="s">
        <v>81</v>
      </c>
      <c r="M167" s="64" t="str">
        <f t="shared" si="28"/>
        <v>3-2-4</v>
      </c>
      <c r="N167" s="65">
        <v>43009</v>
      </c>
      <c r="O167" s="66">
        <v>43191</v>
      </c>
      <c r="P167" s="67">
        <v>8.8699439073738867E-2</v>
      </c>
      <c r="Q167" s="68" t="s">
        <v>327</v>
      </c>
      <c r="R167" s="68" t="s">
        <v>114</v>
      </c>
      <c r="S167" s="68" t="s">
        <v>115</v>
      </c>
      <c r="T167" s="69">
        <v>48</v>
      </c>
      <c r="U167" s="68"/>
      <c r="V167" s="70">
        <v>207996</v>
      </c>
      <c r="W167" s="70">
        <v>0</v>
      </c>
      <c r="X167" s="70">
        <v>45000</v>
      </c>
      <c r="Y167" s="70">
        <v>51996</v>
      </c>
      <c r="Z167" s="70">
        <v>15000</v>
      </c>
      <c r="AA167" s="70">
        <v>583930</v>
      </c>
      <c r="AB167" s="71">
        <f t="shared" si="29"/>
        <v>531934</v>
      </c>
      <c r="AC167" s="71">
        <f t="shared" si="22"/>
        <v>531934</v>
      </c>
      <c r="AD167" s="72">
        <f t="shared" si="23"/>
        <v>365</v>
      </c>
      <c r="AE167" s="73">
        <f>ROUND(VLOOKUP(Q167,'[1]Average Cost'!$A$3:$V$26,HLOOKUP('[1]Master Sheet'!E167,'[1]Average Cost'!$B$1:$V$2,2,0)),0)</f>
        <v>543727</v>
      </c>
      <c r="AF167" s="74">
        <f t="shared" si="24"/>
        <v>0.97831080670998494</v>
      </c>
      <c r="AG167" s="68" t="str">
        <f t="shared" si="30"/>
        <v>80%-100%</v>
      </c>
      <c r="AH167" s="75">
        <v>938353</v>
      </c>
      <c r="AI167" s="75">
        <v>784257.75</v>
      </c>
      <c r="AJ167" s="75">
        <v>938353</v>
      </c>
      <c r="AK167" s="76">
        <f t="shared" si="25"/>
        <v>0.56688048101300892</v>
      </c>
      <c r="AL167" s="39" t="str">
        <f t="shared" si="31"/>
        <v>50% - 70%</v>
      </c>
      <c r="AM167" s="77" t="str">
        <f t="shared" si="32"/>
        <v>Lower Range</v>
      </c>
      <c r="AN167" s="78" t="s">
        <v>76</v>
      </c>
      <c r="AO167" s="78"/>
      <c r="AP167" s="78" t="s">
        <v>76</v>
      </c>
      <c r="AQ167" s="49"/>
      <c r="AR167" s="79"/>
      <c r="AS167" s="79"/>
      <c r="AT167" s="80"/>
      <c r="AU167" s="52">
        <f t="shared" si="26"/>
        <v>0</v>
      </c>
    </row>
    <row r="168" spans="1:47" ht="15" customHeight="1">
      <c r="A168" s="53" t="s">
        <v>66</v>
      </c>
      <c r="B168" s="25">
        <v>157</v>
      </c>
      <c r="C168" s="55" t="s">
        <v>172</v>
      </c>
      <c r="D168" s="56" t="s">
        <v>173</v>
      </c>
      <c r="E168" s="55" t="s">
        <v>111</v>
      </c>
      <c r="F168" s="57">
        <v>41876</v>
      </c>
      <c r="G168" s="58">
        <v>32732</v>
      </c>
      <c r="H168" s="59">
        <f t="shared" si="27"/>
        <v>29.652054794520549</v>
      </c>
      <c r="I168" s="60" t="s">
        <v>330</v>
      </c>
      <c r="J168" s="61">
        <v>0</v>
      </c>
      <c r="K168" s="62">
        <v>0</v>
      </c>
      <c r="L168" s="63" t="s">
        <v>71</v>
      </c>
      <c r="M168" s="64" t="str">
        <f t="shared" si="28"/>
        <v>0-0-2</v>
      </c>
      <c r="N168" s="65">
        <v>43191</v>
      </c>
      <c r="O168" s="66">
        <v>43191</v>
      </c>
      <c r="P168" s="67">
        <v>0.12</v>
      </c>
      <c r="Q168" s="68" t="s">
        <v>125</v>
      </c>
      <c r="R168" s="68" t="s">
        <v>126</v>
      </c>
      <c r="S168" s="68" t="s">
        <v>127</v>
      </c>
      <c r="T168" s="69">
        <v>44</v>
      </c>
      <c r="U168" s="68"/>
      <c r="V168" s="70">
        <v>150600</v>
      </c>
      <c r="W168" s="70">
        <v>0</v>
      </c>
      <c r="X168" s="70">
        <v>22500</v>
      </c>
      <c r="Y168" s="70">
        <v>0</v>
      </c>
      <c r="Z168" s="70">
        <v>7500</v>
      </c>
      <c r="AA168" s="70">
        <v>359280</v>
      </c>
      <c r="AB168" s="71">
        <f t="shared" si="29"/>
        <v>359280</v>
      </c>
      <c r="AC168" s="71">
        <f t="shared" si="22"/>
        <v>359280</v>
      </c>
      <c r="AD168" s="72">
        <f t="shared" si="23"/>
        <v>365</v>
      </c>
      <c r="AE168" s="73">
        <f>ROUND(VLOOKUP(Q168,'[1]Average Cost'!$A$3:$V$26,HLOOKUP('[1]Master Sheet'!E168,'[1]Average Cost'!$B$1:$V$2,2,0)),0)</f>
        <v>268082</v>
      </c>
      <c r="AF168" s="74">
        <f t="shared" si="24"/>
        <v>1.340186957721891</v>
      </c>
      <c r="AG168" s="68" t="str">
        <f t="shared" si="30"/>
        <v>Greater than 100%</v>
      </c>
      <c r="AH168" s="75">
        <v>331776</v>
      </c>
      <c r="AI168" s="75">
        <v>331776</v>
      </c>
      <c r="AJ168" s="75">
        <v>312809</v>
      </c>
      <c r="AK168" s="76">
        <f t="shared" si="25"/>
        <v>1.0828993055555556</v>
      </c>
      <c r="AL168" s="39" t="str">
        <f t="shared" si="31"/>
        <v>90% - 110%</v>
      </c>
      <c r="AM168" s="77" t="str">
        <f t="shared" si="32"/>
        <v>Upper Middle Range</v>
      </c>
      <c r="AN168" s="78" t="s">
        <v>76</v>
      </c>
      <c r="AO168" s="78"/>
      <c r="AP168" s="78" t="s">
        <v>76</v>
      </c>
      <c r="AQ168" s="49"/>
      <c r="AR168" s="79"/>
      <c r="AS168" s="79"/>
      <c r="AT168" s="80"/>
      <c r="AU168" s="52">
        <f t="shared" si="26"/>
        <v>0</v>
      </c>
    </row>
    <row r="169" spans="1:47" ht="15" customHeight="1">
      <c r="A169" s="53" t="s">
        <v>66</v>
      </c>
      <c r="B169" s="54">
        <v>158</v>
      </c>
      <c r="C169" s="55" t="s">
        <v>265</v>
      </c>
      <c r="D169" s="56" t="s">
        <v>331</v>
      </c>
      <c r="E169" s="55" t="s">
        <v>79</v>
      </c>
      <c r="F169" s="57">
        <v>44667</v>
      </c>
      <c r="G169" s="58">
        <v>29889</v>
      </c>
      <c r="H169" s="59">
        <f t="shared" si="27"/>
        <v>37.441095890410956</v>
      </c>
      <c r="I169" s="60" t="s">
        <v>217</v>
      </c>
      <c r="J169" s="61">
        <v>0</v>
      </c>
      <c r="K169" s="62">
        <v>0</v>
      </c>
      <c r="L169" s="63" t="s">
        <v>85</v>
      </c>
      <c r="M169" s="64" t="str">
        <f t="shared" si="28"/>
        <v>0-0-3</v>
      </c>
      <c r="N169" s="81" t="s">
        <v>72</v>
      </c>
      <c r="O169" s="62" t="s">
        <v>72</v>
      </c>
      <c r="P169" s="67">
        <v>0</v>
      </c>
      <c r="Q169" s="68" t="s">
        <v>218</v>
      </c>
      <c r="R169" s="68" t="s">
        <v>219</v>
      </c>
      <c r="S169" s="68" t="s">
        <v>220</v>
      </c>
      <c r="T169" s="69">
        <v>55</v>
      </c>
      <c r="U169" s="68"/>
      <c r="V169" s="70">
        <v>939132</v>
      </c>
      <c r="W169" s="70">
        <v>0</v>
      </c>
      <c r="X169" s="70">
        <v>0</v>
      </c>
      <c r="Y169" s="70">
        <v>352176</v>
      </c>
      <c r="Z169" s="70">
        <v>0</v>
      </c>
      <c r="AA169" s="70">
        <v>2715929</v>
      </c>
      <c r="AB169" s="71">
        <f t="shared" si="29"/>
        <v>2363753</v>
      </c>
      <c r="AC169" s="71">
        <f t="shared" si="22"/>
        <v>2363753</v>
      </c>
      <c r="AD169" s="72">
        <f t="shared" si="23"/>
        <v>350</v>
      </c>
      <c r="AE169" s="73">
        <f>ROUND(VLOOKUP(Q169,'[1]Average Cost'!$A$3:$V$26,HLOOKUP('[1]Master Sheet'!E169,'[1]Average Cost'!$B$1:$V$2,2,0)),0)</f>
        <v>2699992</v>
      </c>
      <c r="AF169" s="74">
        <f t="shared" si="24"/>
        <v>0.87546666804938678</v>
      </c>
      <c r="AG169" s="68" t="str">
        <f t="shared" si="30"/>
        <v>80%-100%</v>
      </c>
      <c r="AH169" s="75">
        <v>4096742.45</v>
      </c>
      <c r="AI169" s="75">
        <v>4096742.45</v>
      </c>
      <c r="AJ169" s="75">
        <v>3443040</v>
      </c>
      <c r="AK169" s="76">
        <f t="shared" si="25"/>
        <v>0.57698354945403019</v>
      </c>
      <c r="AL169" s="39" t="str">
        <f t="shared" si="31"/>
        <v>50% - 70%</v>
      </c>
      <c r="AM169" s="77" t="str">
        <f t="shared" si="32"/>
        <v>Lower Range</v>
      </c>
      <c r="AN169" s="78" t="s">
        <v>76</v>
      </c>
      <c r="AO169" s="78"/>
      <c r="AP169" s="78" t="s">
        <v>76</v>
      </c>
      <c r="AQ169" s="49"/>
      <c r="AR169" s="79"/>
      <c r="AS169" s="79"/>
      <c r="AT169" s="80"/>
      <c r="AU169" s="52">
        <f t="shared" si="26"/>
        <v>0</v>
      </c>
    </row>
    <row r="170" spans="1:47" ht="15" customHeight="1">
      <c r="A170" s="53" t="s">
        <v>66</v>
      </c>
      <c r="B170" s="54">
        <v>159</v>
      </c>
      <c r="C170" s="55" t="s">
        <v>147</v>
      </c>
      <c r="D170" s="56" t="s">
        <v>216</v>
      </c>
      <c r="E170" s="55" t="s">
        <v>79</v>
      </c>
      <c r="F170" s="57">
        <v>40118</v>
      </c>
      <c r="G170" s="58">
        <v>26495</v>
      </c>
      <c r="H170" s="59">
        <f t="shared" si="27"/>
        <v>46.739726027397261</v>
      </c>
      <c r="I170" s="60" t="s">
        <v>332</v>
      </c>
      <c r="J170" s="61" t="s">
        <v>81</v>
      </c>
      <c r="K170" s="62" t="s">
        <v>85</v>
      </c>
      <c r="L170" s="63" t="s">
        <v>85</v>
      </c>
      <c r="M170" s="64" t="str">
        <f t="shared" si="28"/>
        <v>4-3-3</v>
      </c>
      <c r="N170" s="65">
        <v>43191</v>
      </c>
      <c r="O170" s="66">
        <v>43191</v>
      </c>
      <c r="P170" s="67">
        <v>0.155</v>
      </c>
      <c r="Q170" s="68" t="s">
        <v>333</v>
      </c>
      <c r="R170" s="68" t="s">
        <v>334</v>
      </c>
      <c r="S170" s="68" t="s">
        <v>335</v>
      </c>
      <c r="T170" s="69">
        <v>53</v>
      </c>
      <c r="U170" s="68"/>
      <c r="V170" s="70">
        <v>355416</v>
      </c>
      <c r="W170" s="70">
        <v>0</v>
      </c>
      <c r="X170" s="70">
        <v>0</v>
      </c>
      <c r="Y170" s="70">
        <v>156804</v>
      </c>
      <c r="Z170" s="70">
        <v>0</v>
      </c>
      <c r="AA170" s="70">
        <v>1218079</v>
      </c>
      <c r="AB170" s="71">
        <f t="shared" si="29"/>
        <v>1061275</v>
      </c>
      <c r="AC170" s="71">
        <f t="shared" si="22"/>
        <v>1061275</v>
      </c>
      <c r="AD170" s="72">
        <f t="shared" si="23"/>
        <v>365</v>
      </c>
      <c r="AE170" s="73">
        <f>ROUND(VLOOKUP(Q170,'[1]Average Cost'!$A$3:$V$26,HLOOKUP('[1]Master Sheet'!E170,'[1]Average Cost'!$B$1:$V$2,2,0)),0)</f>
        <v>1618483</v>
      </c>
      <c r="AF170" s="74">
        <f t="shared" si="24"/>
        <v>0.655722055776922</v>
      </c>
      <c r="AG170" s="68" t="str">
        <f t="shared" si="30"/>
        <v>60%-80%</v>
      </c>
      <c r="AH170" s="75">
        <v>2034677.0874999999</v>
      </c>
      <c r="AI170" s="75">
        <v>2034677.0874999999</v>
      </c>
      <c r="AJ170" s="75">
        <v>1552595</v>
      </c>
      <c r="AK170" s="76">
        <f t="shared" si="25"/>
        <v>0.52159382268563537</v>
      </c>
      <c r="AL170" s="39" t="str">
        <f t="shared" si="31"/>
        <v>50% - 70%</v>
      </c>
      <c r="AM170" s="77" t="str">
        <f t="shared" si="32"/>
        <v>Lower Range</v>
      </c>
      <c r="AN170" s="78" t="s">
        <v>76</v>
      </c>
      <c r="AO170" s="78"/>
      <c r="AP170" s="78" t="s">
        <v>76</v>
      </c>
      <c r="AQ170" s="49"/>
      <c r="AR170" s="79"/>
      <c r="AS170" s="79"/>
      <c r="AT170" s="80"/>
      <c r="AU170" s="52">
        <f t="shared" si="26"/>
        <v>0</v>
      </c>
    </row>
    <row r="171" spans="1:47" ht="15" customHeight="1">
      <c r="A171" s="53" t="s">
        <v>66</v>
      </c>
      <c r="B171" s="54">
        <v>160</v>
      </c>
      <c r="C171" s="55" t="s">
        <v>104</v>
      </c>
      <c r="D171" s="56" t="s">
        <v>83</v>
      </c>
      <c r="E171" s="55" t="s">
        <v>314</v>
      </c>
      <c r="F171" s="57">
        <v>43876</v>
      </c>
      <c r="G171" s="58">
        <v>30133</v>
      </c>
      <c r="H171" s="59">
        <f t="shared" si="27"/>
        <v>36.772602739726025</v>
      </c>
      <c r="I171" s="60" t="s">
        <v>315</v>
      </c>
      <c r="J171" s="61" t="s">
        <v>85</v>
      </c>
      <c r="K171" s="62" t="s">
        <v>81</v>
      </c>
      <c r="L171" s="63" t="s">
        <v>81</v>
      </c>
      <c r="M171" s="64" t="str">
        <f t="shared" si="28"/>
        <v>3-4-4</v>
      </c>
      <c r="N171" s="81" t="s">
        <v>121</v>
      </c>
      <c r="O171" s="66">
        <v>43191</v>
      </c>
      <c r="P171" s="67">
        <v>0.11375</v>
      </c>
      <c r="Q171" s="68" t="s">
        <v>107</v>
      </c>
      <c r="R171" s="68" t="s">
        <v>108</v>
      </c>
      <c r="S171" s="68" t="s">
        <v>109</v>
      </c>
      <c r="T171" s="69">
        <v>46</v>
      </c>
      <c r="U171" s="68"/>
      <c r="V171" s="70">
        <v>228648</v>
      </c>
      <c r="W171" s="70">
        <v>0</v>
      </c>
      <c r="X171" s="70">
        <v>0</v>
      </c>
      <c r="Y171" s="70">
        <v>0</v>
      </c>
      <c r="Z171" s="70">
        <v>0</v>
      </c>
      <c r="AA171" s="70">
        <v>583573</v>
      </c>
      <c r="AB171" s="71">
        <f t="shared" si="29"/>
        <v>583573</v>
      </c>
      <c r="AC171" s="71">
        <f t="shared" si="22"/>
        <v>583573</v>
      </c>
      <c r="AD171" s="72">
        <f t="shared" si="23"/>
        <v>365</v>
      </c>
      <c r="AE171" s="73">
        <f>ROUND(VLOOKUP(Q171,'[1]Average Cost'!$A$3:$V$26,HLOOKUP('[1]Master Sheet'!E171,'[1]Average Cost'!$B$1:$V$2,2,0)),0)</f>
        <v>532955</v>
      </c>
      <c r="AF171" s="74">
        <f t="shared" si="24"/>
        <v>1.0949761236877409</v>
      </c>
      <c r="AG171" s="68" t="str">
        <f t="shared" si="30"/>
        <v>Greater than 100%</v>
      </c>
      <c r="AH171" s="75">
        <v>614929.19200000004</v>
      </c>
      <c r="AI171" s="75">
        <v>614929.19200000004</v>
      </c>
      <c r="AJ171" s="75">
        <v>557251</v>
      </c>
      <c r="AK171" s="76">
        <f t="shared" si="25"/>
        <v>0.94900845104130294</v>
      </c>
      <c r="AL171" s="39" t="str">
        <f t="shared" si="31"/>
        <v>90% - 110%</v>
      </c>
      <c r="AM171" s="77" t="str">
        <f t="shared" si="32"/>
        <v>Close to Market Reference</v>
      </c>
      <c r="AN171" s="78" t="s">
        <v>118</v>
      </c>
      <c r="AO171" s="78" t="s">
        <v>336</v>
      </c>
      <c r="AP171" s="78" t="s">
        <v>76</v>
      </c>
      <c r="AQ171" s="49"/>
      <c r="AR171" s="79"/>
      <c r="AS171" s="79"/>
      <c r="AT171" s="80"/>
      <c r="AU171" s="52">
        <f t="shared" si="26"/>
        <v>0</v>
      </c>
    </row>
    <row r="172" spans="1:47" ht="15" customHeight="1">
      <c r="A172" s="53" t="s">
        <v>66</v>
      </c>
      <c r="B172" s="54">
        <v>161</v>
      </c>
      <c r="C172" s="55" t="s">
        <v>170</v>
      </c>
      <c r="D172" s="56" t="s">
        <v>95</v>
      </c>
      <c r="E172" s="55" t="s">
        <v>79</v>
      </c>
      <c r="F172" s="57">
        <v>41821</v>
      </c>
      <c r="G172" s="58">
        <v>29266</v>
      </c>
      <c r="H172" s="59">
        <f t="shared" si="27"/>
        <v>39.147945205479452</v>
      </c>
      <c r="I172" s="60" t="s">
        <v>182</v>
      </c>
      <c r="J172" s="61" t="s">
        <v>71</v>
      </c>
      <c r="K172" s="62" t="s">
        <v>71</v>
      </c>
      <c r="L172" s="63" t="s">
        <v>71</v>
      </c>
      <c r="M172" s="64" t="str">
        <f t="shared" si="28"/>
        <v>2-2-2</v>
      </c>
      <c r="N172" s="65">
        <v>42095</v>
      </c>
      <c r="O172" s="66">
        <v>43191</v>
      </c>
      <c r="P172" s="67">
        <v>0.11453628600969766</v>
      </c>
      <c r="Q172" s="68" t="s">
        <v>107</v>
      </c>
      <c r="R172" s="68" t="s">
        <v>108</v>
      </c>
      <c r="S172" s="68" t="s">
        <v>109</v>
      </c>
      <c r="T172" s="69">
        <v>47</v>
      </c>
      <c r="U172" s="68"/>
      <c r="V172" s="70">
        <v>181884</v>
      </c>
      <c r="W172" s="70">
        <v>0</v>
      </c>
      <c r="X172" s="70">
        <v>0</v>
      </c>
      <c r="Y172" s="70">
        <v>45468</v>
      </c>
      <c r="Z172" s="70">
        <v>0</v>
      </c>
      <c r="AA172" s="70">
        <v>512124</v>
      </c>
      <c r="AB172" s="71">
        <f t="shared" si="29"/>
        <v>466656</v>
      </c>
      <c r="AC172" s="71">
        <f t="shared" si="22"/>
        <v>466656</v>
      </c>
      <c r="AD172" s="72">
        <f t="shared" si="23"/>
        <v>365</v>
      </c>
      <c r="AE172" s="73">
        <f>ROUND(VLOOKUP(Q172,'[1]Average Cost'!$A$3:$V$26,HLOOKUP('[1]Master Sheet'!E172,'[1]Average Cost'!$B$1:$V$2,2,0)),0)</f>
        <v>578873</v>
      </c>
      <c r="AF172" s="74">
        <f t="shared" si="24"/>
        <v>0.80614573490212882</v>
      </c>
      <c r="AG172" s="68" t="str">
        <f t="shared" si="30"/>
        <v>80%-100%</v>
      </c>
      <c r="AH172" s="75">
        <v>780288.01023999997</v>
      </c>
      <c r="AI172" s="75">
        <v>780288.01023999997</v>
      </c>
      <c r="AJ172" s="75">
        <v>678774</v>
      </c>
      <c r="AK172" s="76">
        <f t="shared" si="25"/>
        <v>0.59805609451369957</v>
      </c>
      <c r="AL172" s="39" t="str">
        <f t="shared" si="31"/>
        <v>50% - 70%</v>
      </c>
      <c r="AM172" s="77" t="str">
        <f t="shared" si="32"/>
        <v>Lower Range</v>
      </c>
      <c r="AN172" s="78" t="s">
        <v>76</v>
      </c>
      <c r="AO172" s="78"/>
      <c r="AP172" s="78" t="s">
        <v>135</v>
      </c>
      <c r="AQ172" s="49"/>
      <c r="AR172" s="79"/>
      <c r="AS172" s="79"/>
      <c r="AT172" s="80"/>
      <c r="AU172" s="52">
        <f t="shared" si="26"/>
        <v>0</v>
      </c>
    </row>
    <row r="173" spans="1:47" ht="15" customHeight="1">
      <c r="A173" s="53" t="s">
        <v>66</v>
      </c>
      <c r="B173" s="54">
        <v>162</v>
      </c>
      <c r="C173" s="55" t="s">
        <v>296</v>
      </c>
      <c r="D173" s="56" t="s">
        <v>297</v>
      </c>
      <c r="E173" s="55" t="s">
        <v>337</v>
      </c>
      <c r="F173" s="57">
        <v>40544</v>
      </c>
      <c r="G173" s="58">
        <v>24965</v>
      </c>
      <c r="H173" s="59">
        <f t="shared" si="27"/>
        <v>50.93150684931507</v>
      </c>
      <c r="I173" s="60" t="s">
        <v>298</v>
      </c>
      <c r="J173" s="61" t="s">
        <v>71</v>
      </c>
      <c r="K173" s="62" t="s">
        <v>129</v>
      </c>
      <c r="L173" s="63" t="s">
        <v>129</v>
      </c>
      <c r="M173" s="64" t="str">
        <f t="shared" si="28"/>
        <v>2-1-1</v>
      </c>
      <c r="N173" s="65" t="s">
        <v>86</v>
      </c>
      <c r="O173" s="66">
        <v>43191</v>
      </c>
      <c r="P173" s="67">
        <v>2.0949292753919217E-2</v>
      </c>
      <c r="Q173" s="68" t="s">
        <v>299</v>
      </c>
      <c r="R173" s="68" t="s">
        <v>108</v>
      </c>
      <c r="S173" s="68" t="s">
        <v>109</v>
      </c>
      <c r="T173" s="69">
        <v>43</v>
      </c>
      <c r="U173" s="68"/>
      <c r="V173" s="70">
        <v>183552</v>
      </c>
      <c r="W173" s="70">
        <v>0</v>
      </c>
      <c r="X173" s="70">
        <v>0</v>
      </c>
      <c r="Y173" s="70">
        <v>0</v>
      </c>
      <c r="Z173" s="70">
        <v>0</v>
      </c>
      <c r="AA173" s="70">
        <v>241119.87</v>
      </c>
      <c r="AB173" s="71">
        <f t="shared" si="29"/>
        <v>241119.87</v>
      </c>
      <c r="AC173" s="71">
        <f t="shared" si="22"/>
        <v>241119.87</v>
      </c>
      <c r="AD173" s="72">
        <f t="shared" si="23"/>
        <v>365</v>
      </c>
      <c r="AE173" s="73">
        <f>ROUND(VLOOKUP(Q173,'[1]Average Cost'!$A$3:$V$26,HLOOKUP('[1]Master Sheet'!E173,'[1]Average Cost'!$B$1:$V$2,2,0)),0)</f>
        <v>286194</v>
      </c>
      <c r="AF173" s="74">
        <f t="shared" si="24"/>
        <v>0.84250497914002387</v>
      </c>
      <c r="AG173" s="68" t="str">
        <f t="shared" si="30"/>
        <v>80%-100%</v>
      </c>
      <c r="AH173" s="75">
        <v>324075</v>
      </c>
      <c r="AI173" s="75">
        <v>300496.25</v>
      </c>
      <c r="AJ173" s="75">
        <v>324075</v>
      </c>
      <c r="AK173" s="76">
        <f t="shared" si="25"/>
        <v>0.74402490164313817</v>
      </c>
      <c r="AL173" s="39" t="str">
        <f t="shared" si="31"/>
        <v>70% - 90%</v>
      </c>
      <c r="AM173" s="77" t="str">
        <f t="shared" si="32"/>
        <v>Lower Middle Range</v>
      </c>
      <c r="AN173" s="78" t="s">
        <v>76</v>
      </c>
      <c r="AO173" s="78"/>
      <c r="AP173" s="78" t="s">
        <v>135</v>
      </c>
      <c r="AQ173" s="49"/>
      <c r="AR173" s="79"/>
      <c r="AS173" s="79"/>
      <c r="AT173" s="80"/>
      <c r="AU173" s="52">
        <f t="shared" si="26"/>
        <v>0</v>
      </c>
    </row>
    <row r="174" spans="1:47" ht="15" customHeight="1">
      <c r="A174" s="53" t="s">
        <v>66</v>
      </c>
      <c r="B174" s="25">
        <v>163</v>
      </c>
      <c r="C174" s="55" t="s">
        <v>136</v>
      </c>
      <c r="D174" s="56" t="s">
        <v>91</v>
      </c>
      <c r="E174" s="55" t="s">
        <v>79</v>
      </c>
      <c r="F174" s="57">
        <v>41974</v>
      </c>
      <c r="G174" s="58">
        <v>27026</v>
      </c>
      <c r="H174" s="59">
        <f t="shared" si="27"/>
        <v>45.284931506849318</v>
      </c>
      <c r="I174" s="60" t="s">
        <v>223</v>
      </c>
      <c r="J174" s="61" t="s">
        <v>71</v>
      </c>
      <c r="K174" s="62" t="s">
        <v>85</v>
      </c>
      <c r="L174" s="63" t="s">
        <v>71</v>
      </c>
      <c r="M174" s="64" t="str">
        <f t="shared" si="28"/>
        <v>2-3-2</v>
      </c>
      <c r="N174" s="65">
        <v>43191</v>
      </c>
      <c r="O174" s="66">
        <v>43191</v>
      </c>
      <c r="P174" s="67">
        <v>6.8750056675389276E-2</v>
      </c>
      <c r="Q174" s="68" t="s">
        <v>224</v>
      </c>
      <c r="R174" s="68" t="s">
        <v>108</v>
      </c>
      <c r="S174" s="68" t="s">
        <v>109</v>
      </c>
      <c r="T174" s="69">
        <v>49</v>
      </c>
      <c r="U174" s="68"/>
      <c r="V174" s="70">
        <v>360000</v>
      </c>
      <c r="W174" s="70">
        <v>0</v>
      </c>
      <c r="X174" s="70">
        <v>0</v>
      </c>
      <c r="Y174" s="70">
        <v>90000</v>
      </c>
      <c r="Z174" s="70">
        <v>0</v>
      </c>
      <c r="AA174" s="70">
        <v>1001953</v>
      </c>
      <c r="AB174" s="71">
        <f t="shared" si="29"/>
        <v>911953</v>
      </c>
      <c r="AC174" s="71">
        <f t="shared" si="22"/>
        <v>911953</v>
      </c>
      <c r="AD174" s="72">
        <f t="shared" si="23"/>
        <v>365</v>
      </c>
      <c r="AE174" s="73">
        <f>ROUND(VLOOKUP(Q174,'[1]Average Cost'!$A$3:$V$26,HLOOKUP('[1]Master Sheet'!E174,'[1]Average Cost'!$B$1:$V$2,2,0)),0)</f>
        <v>857898</v>
      </c>
      <c r="AF174" s="74">
        <f t="shared" si="24"/>
        <v>1.0630086560406948</v>
      </c>
      <c r="AG174" s="68" t="str">
        <f t="shared" si="30"/>
        <v>Greater than 100%</v>
      </c>
      <c r="AH174" s="75">
        <v>1151132.6784900001</v>
      </c>
      <c r="AI174" s="75">
        <v>1151132.6784900001</v>
      </c>
      <c r="AJ174" s="75">
        <v>950455</v>
      </c>
      <c r="AK174" s="76">
        <f t="shared" si="25"/>
        <v>0.79222231897391326</v>
      </c>
      <c r="AL174" s="39" t="str">
        <f t="shared" si="31"/>
        <v>70% - 90%</v>
      </c>
      <c r="AM174" s="77" t="str">
        <f t="shared" si="32"/>
        <v>Lower Middle Range</v>
      </c>
      <c r="AN174" s="78" t="s">
        <v>76</v>
      </c>
      <c r="AO174" s="78"/>
      <c r="AP174" s="78" t="s">
        <v>118</v>
      </c>
      <c r="AQ174" s="49"/>
      <c r="AR174" s="79"/>
      <c r="AS174" s="79"/>
      <c r="AT174" s="80"/>
      <c r="AU174" s="52">
        <f t="shared" si="26"/>
        <v>0</v>
      </c>
    </row>
    <row r="175" spans="1:47" ht="15" customHeight="1">
      <c r="A175" s="53" t="s">
        <v>66</v>
      </c>
      <c r="B175" s="54">
        <v>164</v>
      </c>
      <c r="C175" s="55" t="s">
        <v>110</v>
      </c>
      <c r="D175" s="56" t="s">
        <v>95</v>
      </c>
      <c r="E175" s="55" t="s">
        <v>79</v>
      </c>
      <c r="F175" s="57">
        <v>41525</v>
      </c>
      <c r="G175" s="58">
        <v>32974</v>
      </c>
      <c r="H175" s="59">
        <f t="shared" si="27"/>
        <v>28.989041095890411</v>
      </c>
      <c r="I175" s="60" t="s">
        <v>183</v>
      </c>
      <c r="J175" s="61" t="s">
        <v>85</v>
      </c>
      <c r="K175" s="62" t="s">
        <v>85</v>
      </c>
      <c r="L175" s="63" t="s">
        <v>85</v>
      </c>
      <c r="M175" s="64" t="str">
        <f t="shared" si="28"/>
        <v>3-3-3</v>
      </c>
      <c r="N175" s="65">
        <v>42095</v>
      </c>
      <c r="O175" s="66">
        <v>43191</v>
      </c>
      <c r="P175" s="67">
        <v>0.14166748223189582</v>
      </c>
      <c r="Q175" s="68" t="s">
        <v>184</v>
      </c>
      <c r="R175" s="68" t="s">
        <v>108</v>
      </c>
      <c r="S175" s="68" t="s">
        <v>109</v>
      </c>
      <c r="T175" s="69">
        <v>47</v>
      </c>
      <c r="U175" s="68"/>
      <c r="V175" s="70">
        <v>228216</v>
      </c>
      <c r="W175" s="70">
        <v>0</v>
      </c>
      <c r="X175" s="70">
        <v>0</v>
      </c>
      <c r="Y175" s="70">
        <v>57060</v>
      </c>
      <c r="Z175" s="70">
        <v>0</v>
      </c>
      <c r="AA175" s="70">
        <v>639552</v>
      </c>
      <c r="AB175" s="71">
        <f t="shared" si="29"/>
        <v>582492</v>
      </c>
      <c r="AC175" s="71">
        <f t="shared" si="22"/>
        <v>582492</v>
      </c>
      <c r="AD175" s="72">
        <f t="shared" si="23"/>
        <v>365</v>
      </c>
      <c r="AE175" s="73">
        <f>ROUND(VLOOKUP(Q175,'[1]Average Cost'!$A$3:$V$26,HLOOKUP('[1]Master Sheet'!E175,'[1]Average Cost'!$B$1:$V$2,2,0)),0)</f>
        <v>588265</v>
      </c>
      <c r="AF175" s="74">
        <f t="shared" si="24"/>
        <v>0.99018639558702282</v>
      </c>
      <c r="AG175" s="68" t="str">
        <f t="shared" si="30"/>
        <v>80%-100%</v>
      </c>
      <c r="AH175" s="75">
        <v>685104.85962</v>
      </c>
      <c r="AI175" s="75">
        <v>685104.85962</v>
      </c>
      <c r="AJ175" s="75">
        <v>678140</v>
      </c>
      <c r="AK175" s="76">
        <f t="shared" si="25"/>
        <v>0.8502231327377896</v>
      </c>
      <c r="AL175" s="39" t="str">
        <f t="shared" si="31"/>
        <v>70% - 90%</v>
      </c>
      <c r="AM175" s="77" t="str">
        <f t="shared" si="32"/>
        <v>Close to Market Reference</v>
      </c>
      <c r="AN175" s="78" t="s">
        <v>118</v>
      </c>
      <c r="AO175" s="78" t="s">
        <v>338</v>
      </c>
      <c r="AP175" s="78" t="s">
        <v>135</v>
      </c>
      <c r="AQ175" s="49"/>
      <c r="AR175" s="79"/>
      <c r="AS175" s="79"/>
      <c r="AT175" s="80"/>
      <c r="AU175" s="52">
        <f t="shared" si="26"/>
        <v>0</v>
      </c>
    </row>
    <row r="176" spans="1:47" ht="15" customHeight="1">
      <c r="A176" s="53" t="s">
        <v>66</v>
      </c>
      <c r="B176" s="54">
        <v>165</v>
      </c>
      <c r="C176" s="55" t="s">
        <v>82</v>
      </c>
      <c r="D176" s="56" t="s">
        <v>95</v>
      </c>
      <c r="E176" s="55" t="s">
        <v>79</v>
      </c>
      <c r="F176" s="57">
        <v>44338</v>
      </c>
      <c r="G176" s="58">
        <v>34633</v>
      </c>
      <c r="H176" s="59">
        <f t="shared" si="27"/>
        <v>24.443835616438356</v>
      </c>
      <c r="I176" s="60" t="s">
        <v>138</v>
      </c>
      <c r="J176" s="61">
        <v>0</v>
      </c>
      <c r="K176" s="62" t="s">
        <v>81</v>
      </c>
      <c r="L176" s="63" t="s">
        <v>71</v>
      </c>
      <c r="M176" s="64" t="str">
        <f t="shared" si="28"/>
        <v>0-4-2</v>
      </c>
      <c r="N176" s="65">
        <v>43242</v>
      </c>
      <c r="O176" s="66">
        <v>43242</v>
      </c>
      <c r="P176" s="67">
        <v>0.2</v>
      </c>
      <c r="Q176" s="68" t="s">
        <v>122</v>
      </c>
      <c r="R176" s="68" t="s">
        <v>108</v>
      </c>
      <c r="S176" s="68" t="s">
        <v>109</v>
      </c>
      <c r="T176" s="69">
        <v>47</v>
      </c>
      <c r="U176" s="68"/>
      <c r="V176" s="70">
        <v>174552</v>
      </c>
      <c r="W176" s="70">
        <v>0</v>
      </c>
      <c r="X176" s="70">
        <v>0</v>
      </c>
      <c r="Y176" s="70">
        <v>43632</v>
      </c>
      <c r="Z176" s="70">
        <v>0</v>
      </c>
      <c r="AA176" s="70">
        <v>491967</v>
      </c>
      <c r="AB176" s="71">
        <f t="shared" si="29"/>
        <v>448335</v>
      </c>
      <c r="AC176" s="71">
        <f t="shared" si="22"/>
        <v>448335</v>
      </c>
      <c r="AD176" s="72">
        <f t="shared" si="23"/>
        <v>365</v>
      </c>
      <c r="AE176" s="73">
        <f>ROUND(VLOOKUP(Q176,'[1]Average Cost'!$A$3:$V$26,HLOOKUP('[1]Master Sheet'!E176,'[1]Average Cost'!$B$1:$V$2,2,0)),0)</f>
        <v>450096</v>
      </c>
      <c r="AF176" s="74">
        <f t="shared" si="24"/>
        <v>0.99608750133304891</v>
      </c>
      <c r="AG176" s="68" t="str">
        <f t="shared" si="30"/>
        <v>80%-100%</v>
      </c>
      <c r="AH176" s="75">
        <v>735571.9375</v>
      </c>
      <c r="AI176" s="75">
        <v>735571.9375</v>
      </c>
      <c r="AJ176" s="75">
        <v>673384</v>
      </c>
      <c r="AK176" s="76">
        <f t="shared" si="25"/>
        <v>0.60950530756211729</v>
      </c>
      <c r="AL176" s="39" t="str">
        <f t="shared" si="31"/>
        <v>50% - 70%</v>
      </c>
      <c r="AM176" s="77" t="str">
        <f t="shared" si="32"/>
        <v>Lower Range</v>
      </c>
      <c r="AN176" s="78" t="s">
        <v>76</v>
      </c>
      <c r="AO176" s="78"/>
      <c r="AP176" s="78" t="s">
        <v>76</v>
      </c>
      <c r="AQ176" s="49"/>
      <c r="AR176" s="79"/>
      <c r="AS176" s="79"/>
      <c r="AT176" s="80"/>
      <c r="AU176" s="52">
        <f t="shared" si="26"/>
        <v>0</v>
      </c>
    </row>
    <row r="177" spans="1:47" ht="15" customHeight="1">
      <c r="A177" s="53" t="s">
        <v>66</v>
      </c>
      <c r="B177" s="54">
        <v>166</v>
      </c>
      <c r="C177" s="55" t="s">
        <v>99</v>
      </c>
      <c r="D177" s="56">
        <v>11</v>
      </c>
      <c r="E177" s="55" t="s">
        <v>79</v>
      </c>
      <c r="F177" s="57">
        <v>40469</v>
      </c>
      <c r="G177" s="58">
        <v>25924</v>
      </c>
      <c r="H177" s="59">
        <f t="shared" si="27"/>
        <v>48.304109589041097</v>
      </c>
      <c r="I177" s="60" t="s">
        <v>191</v>
      </c>
      <c r="J177" s="61" t="s">
        <v>81</v>
      </c>
      <c r="K177" s="62" t="s">
        <v>81</v>
      </c>
      <c r="L177" s="63" t="s">
        <v>85</v>
      </c>
      <c r="M177" s="64" t="str">
        <f t="shared" si="28"/>
        <v>4-4-3</v>
      </c>
      <c r="N177" s="65">
        <v>43191</v>
      </c>
      <c r="O177" s="66">
        <v>43191</v>
      </c>
      <c r="P177" s="67">
        <v>0.1</v>
      </c>
      <c r="Q177" s="68" t="s">
        <v>113</v>
      </c>
      <c r="R177" s="68" t="s">
        <v>102</v>
      </c>
      <c r="S177" s="68" t="s">
        <v>103</v>
      </c>
      <c r="T177" s="69">
        <v>62</v>
      </c>
      <c r="U177" s="68"/>
      <c r="V177" s="70">
        <v>2857572</v>
      </c>
      <c r="W177" s="70">
        <v>0</v>
      </c>
      <c r="X177" s="70">
        <v>0</v>
      </c>
      <c r="Y177" s="70">
        <v>1428780</v>
      </c>
      <c r="Z177" s="70">
        <v>0</v>
      </c>
      <c r="AA177" s="70">
        <v>8592620</v>
      </c>
      <c r="AB177" s="71">
        <f t="shared" si="29"/>
        <v>7163840</v>
      </c>
      <c r="AC177" s="71">
        <f t="shared" si="22"/>
        <v>7163840</v>
      </c>
      <c r="AD177" s="72">
        <f t="shared" si="23"/>
        <v>365</v>
      </c>
      <c r="AE177" s="73">
        <f>ROUND(VLOOKUP(Q177,'[1]Average Cost'!$A$3:$V$26,HLOOKUP('[1]Master Sheet'!E177,'[1]Average Cost'!$B$1:$V$2,2,0)),0)</f>
        <v>8572698</v>
      </c>
      <c r="AF177" s="74">
        <f t="shared" si="24"/>
        <v>0.8356575724468539</v>
      </c>
      <c r="AG177" s="68" t="str">
        <f t="shared" si="30"/>
        <v>80%-100%</v>
      </c>
      <c r="AH177" s="75">
        <v>10381634.940950001</v>
      </c>
      <c r="AI177" s="75">
        <v>10381634.940950001</v>
      </c>
      <c r="AJ177" s="75">
        <v>7010266</v>
      </c>
      <c r="AK177" s="76">
        <f t="shared" si="25"/>
        <v>0.69004930733428893</v>
      </c>
      <c r="AL177" s="39" t="str">
        <f t="shared" si="31"/>
        <v>50% - 70%</v>
      </c>
      <c r="AM177" s="77" t="str">
        <f t="shared" si="32"/>
        <v>Lower Range</v>
      </c>
      <c r="AN177" s="78" t="s">
        <v>76</v>
      </c>
      <c r="AO177" s="78"/>
      <c r="AP177" s="78" t="s">
        <v>76</v>
      </c>
      <c r="AQ177" s="49"/>
      <c r="AR177" s="79"/>
      <c r="AS177" s="79"/>
      <c r="AT177" s="80"/>
      <c r="AU177" s="52">
        <f t="shared" si="26"/>
        <v>0</v>
      </c>
    </row>
    <row r="178" spans="1:47" ht="15" customHeight="1">
      <c r="A178" s="53" t="s">
        <v>66</v>
      </c>
      <c r="B178" s="54">
        <v>167</v>
      </c>
      <c r="C178" s="55" t="s">
        <v>134</v>
      </c>
      <c r="D178" s="56" t="s">
        <v>68</v>
      </c>
      <c r="E178" s="55" t="s">
        <v>111</v>
      </c>
      <c r="F178" s="57">
        <v>43232</v>
      </c>
      <c r="G178" s="58">
        <v>31418</v>
      </c>
      <c r="H178" s="59">
        <f t="shared" si="27"/>
        <v>33.252054794520546</v>
      </c>
      <c r="I178" s="60" t="s">
        <v>339</v>
      </c>
      <c r="J178" s="61" t="s">
        <v>85</v>
      </c>
      <c r="K178" s="62" t="s">
        <v>85</v>
      </c>
      <c r="L178" s="63" t="s">
        <v>81</v>
      </c>
      <c r="M178" s="64" t="str">
        <f t="shared" si="28"/>
        <v>3-3-4</v>
      </c>
      <c r="N178" s="65">
        <v>42736</v>
      </c>
      <c r="O178" s="66">
        <v>43191</v>
      </c>
      <c r="P178" s="67">
        <v>9.0388883799333061E-2</v>
      </c>
      <c r="Q178" s="68" t="s">
        <v>125</v>
      </c>
      <c r="R178" s="68" t="s">
        <v>126</v>
      </c>
      <c r="S178" s="68" t="s">
        <v>127</v>
      </c>
      <c r="T178" s="69">
        <v>48</v>
      </c>
      <c r="U178" s="68"/>
      <c r="V178" s="70">
        <v>216408</v>
      </c>
      <c r="W178" s="70">
        <v>0</v>
      </c>
      <c r="X178" s="70">
        <v>45000</v>
      </c>
      <c r="Y178" s="70">
        <v>54096</v>
      </c>
      <c r="Z178" s="70">
        <v>15000</v>
      </c>
      <c r="AA178" s="70">
        <v>607063</v>
      </c>
      <c r="AB178" s="71">
        <f t="shared" si="29"/>
        <v>552967</v>
      </c>
      <c r="AC178" s="71">
        <f t="shared" si="22"/>
        <v>552967</v>
      </c>
      <c r="AD178" s="72">
        <f t="shared" si="23"/>
        <v>365</v>
      </c>
      <c r="AE178" s="73">
        <f>ROUND(VLOOKUP(Q178,'[1]Average Cost'!$A$3:$V$26,HLOOKUP('[1]Master Sheet'!E178,'[1]Average Cost'!$B$1:$V$2,2,0)),0)</f>
        <v>739403</v>
      </c>
      <c r="AF178" s="74">
        <f t="shared" si="24"/>
        <v>0.74785604061655142</v>
      </c>
      <c r="AG178" s="68" t="str">
        <f t="shared" si="30"/>
        <v>60%-80%</v>
      </c>
      <c r="AH178" s="75">
        <v>819332.73175000004</v>
      </c>
      <c r="AI178" s="75">
        <v>819332.73175000004</v>
      </c>
      <c r="AJ178" s="75">
        <v>637854</v>
      </c>
      <c r="AK178" s="76">
        <f t="shared" si="25"/>
        <v>0.67489919366327078</v>
      </c>
      <c r="AL178" s="39" t="str">
        <f t="shared" si="31"/>
        <v>50% - 70%</v>
      </c>
      <c r="AM178" s="77" t="str">
        <f t="shared" si="32"/>
        <v>Lower Range</v>
      </c>
      <c r="AN178" s="78" t="s">
        <v>118</v>
      </c>
      <c r="AO178" s="78" t="s">
        <v>340</v>
      </c>
      <c r="AP178" s="78" t="s">
        <v>76</v>
      </c>
      <c r="AQ178" s="49"/>
      <c r="AR178" s="79"/>
      <c r="AS178" s="79"/>
      <c r="AT178" s="80"/>
      <c r="AU178" s="52">
        <f t="shared" si="26"/>
        <v>0</v>
      </c>
    </row>
    <row r="179" spans="1:47" ht="15" customHeight="1">
      <c r="A179" s="53" t="s">
        <v>66</v>
      </c>
      <c r="B179" s="54">
        <v>168</v>
      </c>
      <c r="C179" s="55" t="s">
        <v>67</v>
      </c>
      <c r="D179" s="56" t="s">
        <v>68</v>
      </c>
      <c r="E179" s="55" t="s">
        <v>341</v>
      </c>
      <c r="F179" s="57">
        <v>44807</v>
      </c>
      <c r="G179" s="58">
        <v>29569</v>
      </c>
      <c r="H179" s="59">
        <f t="shared" si="27"/>
        <v>38.317808219178083</v>
      </c>
      <c r="I179" s="60" t="s">
        <v>342</v>
      </c>
      <c r="J179" s="61">
        <v>0</v>
      </c>
      <c r="K179" s="62">
        <v>0</v>
      </c>
      <c r="L179" s="63" t="s">
        <v>71</v>
      </c>
      <c r="M179" s="64" t="str">
        <f t="shared" si="28"/>
        <v>0-0-2</v>
      </c>
      <c r="N179" s="81" t="s">
        <v>72</v>
      </c>
      <c r="O179" s="62" t="s">
        <v>72</v>
      </c>
      <c r="P179" s="67">
        <v>0</v>
      </c>
      <c r="Q179" s="68" t="s">
        <v>177</v>
      </c>
      <c r="R179" s="68" t="s">
        <v>178</v>
      </c>
      <c r="S179" s="68" t="s">
        <v>179</v>
      </c>
      <c r="T179" s="69">
        <v>48</v>
      </c>
      <c r="U179" s="68"/>
      <c r="V179" s="70">
        <v>399996</v>
      </c>
      <c r="W179" s="70">
        <v>0</v>
      </c>
      <c r="X179" s="70">
        <v>0</v>
      </c>
      <c r="Y179" s="70">
        <v>99996</v>
      </c>
      <c r="Z179" s="70">
        <v>0</v>
      </c>
      <c r="AA179" s="70">
        <v>1111949</v>
      </c>
      <c r="AB179" s="71">
        <f t="shared" si="29"/>
        <v>1011953</v>
      </c>
      <c r="AC179" s="71">
        <f t="shared" si="22"/>
        <v>1011953</v>
      </c>
      <c r="AD179" s="72">
        <f t="shared" si="23"/>
        <v>210</v>
      </c>
      <c r="AE179" s="73">
        <f>ROUND(VLOOKUP(Q179,'[1]Average Cost'!$A$3:$V$26,HLOOKUP('[1]Master Sheet'!E179,'[1]Average Cost'!$B$1:$V$2,2,0)),0)</f>
        <v>876337</v>
      </c>
      <c r="AF179" s="74">
        <f t="shared" si="24"/>
        <v>1.1547532513177008</v>
      </c>
      <c r="AG179" s="68" t="str">
        <f t="shared" si="30"/>
        <v>Greater than 100%</v>
      </c>
      <c r="AH179" s="75">
        <v>1031401.0812</v>
      </c>
      <c r="AI179" s="75">
        <v>1031401.0812</v>
      </c>
      <c r="AJ179" s="75">
        <v>1020726</v>
      </c>
      <c r="AK179" s="76">
        <f t="shared" si="25"/>
        <v>0.98114401705166643</v>
      </c>
      <c r="AL179" s="39" t="str">
        <f t="shared" si="31"/>
        <v>90% - 110%</v>
      </c>
      <c r="AM179" s="77" t="str">
        <f t="shared" si="32"/>
        <v>Close to Market Reference</v>
      </c>
      <c r="AN179" s="78" t="s">
        <v>76</v>
      </c>
      <c r="AO179" s="78"/>
      <c r="AP179" s="78" t="s">
        <v>76</v>
      </c>
      <c r="AQ179" s="49"/>
      <c r="AR179" s="79"/>
      <c r="AS179" s="79"/>
      <c r="AT179" s="80"/>
      <c r="AU179" s="52">
        <f t="shared" si="26"/>
        <v>0</v>
      </c>
    </row>
    <row r="180" spans="1:47" ht="15" customHeight="1">
      <c r="A180" s="53" t="s">
        <v>66</v>
      </c>
      <c r="B180" s="25">
        <v>169</v>
      </c>
      <c r="C180" s="55" t="s">
        <v>67</v>
      </c>
      <c r="D180" s="56" t="s">
        <v>68</v>
      </c>
      <c r="E180" s="55" t="s">
        <v>343</v>
      </c>
      <c r="F180" s="57">
        <v>44318</v>
      </c>
      <c r="G180" s="58">
        <v>30241</v>
      </c>
      <c r="H180" s="59">
        <f t="shared" si="27"/>
        <v>36.476712328767121</v>
      </c>
      <c r="I180" s="60" t="s">
        <v>344</v>
      </c>
      <c r="J180" s="61">
        <v>0</v>
      </c>
      <c r="K180" s="62" t="s">
        <v>71</v>
      </c>
      <c r="L180" s="63" t="s">
        <v>129</v>
      </c>
      <c r="M180" s="64" t="str">
        <f t="shared" si="28"/>
        <v>0-2-1</v>
      </c>
      <c r="N180" s="81" t="s">
        <v>121</v>
      </c>
      <c r="O180" s="66">
        <v>43191</v>
      </c>
      <c r="P180" s="67">
        <v>4.7897260273972599E-2</v>
      </c>
      <c r="Q180" s="68" t="s">
        <v>177</v>
      </c>
      <c r="R180" s="68" t="s">
        <v>178</v>
      </c>
      <c r="S180" s="68" t="s">
        <v>179</v>
      </c>
      <c r="T180" s="69">
        <v>48</v>
      </c>
      <c r="U180" s="68"/>
      <c r="V180" s="70">
        <v>325800</v>
      </c>
      <c r="W180" s="70">
        <v>0</v>
      </c>
      <c r="X180" s="70">
        <v>0</v>
      </c>
      <c r="Y180" s="70">
        <v>81444</v>
      </c>
      <c r="Z180" s="70">
        <v>0</v>
      </c>
      <c r="AA180" s="70">
        <v>907896</v>
      </c>
      <c r="AB180" s="71">
        <f t="shared" si="29"/>
        <v>826452</v>
      </c>
      <c r="AC180" s="71">
        <f t="shared" si="22"/>
        <v>826452</v>
      </c>
      <c r="AD180" s="72">
        <f t="shared" si="23"/>
        <v>365</v>
      </c>
      <c r="AE180" s="73">
        <f>ROUND(VLOOKUP(Q180,'[1]Average Cost'!$A$3:$V$26,HLOOKUP('[1]Master Sheet'!E180,'[1]Average Cost'!$B$1:$V$2,2,0)),0)</f>
        <v>876337</v>
      </c>
      <c r="AF180" s="74">
        <f t="shared" si="24"/>
        <v>0.94307555198513815</v>
      </c>
      <c r="AG180" s="68" t="str">
        <f t="shared" si="30"/>
        <v>80%-100%</v>
      </c>
      <c r="AH180" s="75">
        <v>1031401.0812</v>
      </c>
      <c r="AI180" s="75">
        <v>1031401.0812</v>
      </c>
      <c r="AJ180" s="75">
        <v>1020726</v>
      </c>
      <c r="AK180" s="76">
        <f t="shared" si="25"/>
        <v>0.80129060853654643</v>
      </c>
      <c r="AL180" s="39" t="str">
        <f t="shared" si="31"/>
        <v>70% - 90%</v>
      </c>
      <c r="AM180" s="77" t="str">
        <f t="shared" si="32"/>
        <v>Lower Middle Range</v>
      </c>
      <c r="AN180" s="78" t="s">
        <v>76</v>
      </c>
      <c r="AO180" s="78"/>
      <c r="AP180" s="78" t="s">
        <v>76</v>
      </c>
      <c r="AQ180" s="49"/>
      <c r="AR180" s="79"/>
      <c r="AS180" s="79"/>
      <c r="AT180" s="80"/>
      <c r="AU180" s="52">
        <f t="shared" si="26"/>
        <v>0</v>
      </c>
    </row>
    <row r="181" spans="1:47" ht="15" customHeight="1">
      <c r="A181" s="53" t="s">
        <v>66</v>
      </c>
      <c r="B181" s="54">
        <v>170</v>
      </c>
      <c r="C181" s="55" t="s">
        <v>345</v>
      </c>
      <c r="D181" s="56">
        <v>10</v>
      </c>
      <c r="E181" s="55" t="s">
        <v>79</v>
      </c>
      <c r="F181" s="57">
        <v>42752</v>
      </c>
      <c r="G181" s="58">
        <v>25960</v>
      </c>
      <c r="H181" s="59">
        <f t="shared" si="27"/>
        <v>48.205479452054796</v>
      </c>
      <c r="I181" s="60" t="s">
        <v>183</v>
      </c>
      <c r="J181" s="61" t="s">
        <v>85</v>
      </c>
      <c r="K181" s="62" t="s">
        <v>85</v>
      </c>
      <c r="L181" s="63" t="s">
        <v>81</v>
      </c>
      <c r="M181" s="64" t="str">
        <f t="shared" si="28"/>
        <v>3-3-4</v>
      </c>
      <c r="N181" s="65">
        <v>42826</v>
      </c>
      <c r="O181" s="66">
        <v>43191</v>
      </c>
      <c r="P181" s="67">
        <v>6.9999999999999993E-2</v>
      </c>
      <c r="Q181" s="68" t="s">
        <v>184</v>
      </c>
      <c r="R181" s="68" t="s">
        <v>108</v>
      </c>
      <c r="S181" s="68" t="s">
        <v>109</v>
      </c>
      <c r="T181" s="69">
        <v>60</v>
      </c>
      <c r="U181" s="68"/>
      <c r="V181" s="70">
        <v>2342580</v>
      </c>
      <c r="W181" s="70">
        <v>0</v>
      </c>
      <c r="X181" s="70">
        <v>0</v>
      </c>
      <c r="Y181" s="70">
        <v>616464</v>
      </c>
      <c r="Z181" s="70">
        <v>0</v>
      </c>
      <c r="AA181" s="70">
        <v>6801066</v>
      </c>
      <c r="AB181" s="71">
        <f t="shared" si="29"/>
        <v>6184602</v>
      </c>
      <c r="AC181" s="71">
        <f t="shared" si="22"/>
        <v>6184602</v>
      </c>
      <c r="AD181" s="72">
        <f t="shared" si="23"/>
        <v>365</v>
      </c>
      <c r="AE181" s="73">
        <f>ROUND(VLOOKUP(Q181,'[1]Average Cost'!$A$3:$V$26,HLOOKUP('[1]Master Sheet'!E181,'[1]Average Cost'!$B$1:$V$2,2,0)),0)</f>
        <v>6781144</v>
      </c>
      <c r="AF181" s="74">
        <f t="shared" si="24"/>
        <v>0.91202929771141861</v>
      </c>
      <c r="AG181" s="68" t="str">
        <f t="shared" si="30"/>
        <v>80%-100%</v>
      </c>
      <c r="AH181" s="75">
        <v>8604869.25</v>
      </c>
      <c r="AI181" s="75">
        <v>8604869.25</v>
      </c>
      <c r="AJ181" s="75">
        <v>7412818</v>
      </c>
      <c r="AK181" s="76">
        <f t="shared" si="25"/>
        <v>0.71873282676549677</v>
      </c>
      <c r="AL181" s="39" t="str">
        <f t="shared" si="31"/>
        <v>70% - 90%</v>
      </c>
      <c r="AM181" s="77" t="str">
        <f t="shared" si="32"/>
        <v>Lower Middle Range</v>
      </c>
      <c r="AN181" s="78" t="s">
        <v>118</v>
      </c>
      <c r="AO181" s="78" t="s">
        <v>346</v>
      </c>
      <c r="AP181" s="78" t="s">
        <v>76</v>
      </c>
      <c r="AQ181" s="49"/>
      <c r="AR181" s="79"/>
      <c r="AS181" s="79"/>
      <c r="AT181" s="80"/>
      <c r="AU181" s="52">
        <f t="shared" si="26"/>
        <v>0</v>
      </c>
    </row>
    <row r="182" spans="1:47" ht="15" customHeight="1">
      <c r="A182" s="53" t="s">
        <v>66</v>
      </c>
      <c r="B182" s="54">
        <v>171</v>
      </c>
      <c r="C182" s="55" t="s">
        <v>116</v>
      </c>
      <c r="D182" s="56" t="s">
        <v>117</v>
      </c>
      <c r="E182" s="55" t="s">
        <v>149</v>
      </c>
      <c r="F182" s="57">
        <v>44352</v>
      </c>
      <c r="G182" s="58">
        <v>31206</v>
      </c>
      <c r="H182" s="59">
        <f t="shared" si="27"/>
        <v>33.832876712328769</v>
      </c>
      <c r="I182" s="60" t="s">
        <v>347</v>
      </c>
      <c r="J182" s="61">
        <v>0</v>
      </c>
      <c r="K182" s="62" t="s">
        <v>85</v>
      </c>
      <c r="L182" s="63" t="s">
        <v>81</v>
      </c>
      <c r="M182" s="64" t="str">
        <f t="shared" si="28"/>
        <v>0-3-4</v>
      </c>
      <c r="N182" s="81" t="s">
        <v>121</v>
      </c>
      <c r="O182" s="66">
        <v>43191</v>
      </c>
      <c r="P182" s="67">
        <v>0.17986986301369853</v>
      </c>
      <c r="Q182" s="68" t="s">
        <v>122</v>
      </c>
      <c r="R182" s="68" t="s">
        <v>108</v>
      </c>
      <c r="S182" s="68" t="s">
        <v>109</v>
      </c>
      <c r="T182" s="69">
        <v>50</v>
      </c>
      <c r="U182" s="68"/>
      <c r="V182" s="70">
        <v>235968</v>
      </c>
      <c r="W182" s="70">
        <v>0</v>
      </c>
      <c r="X182" s="70">
        <v>0</v>
      </c>
      <c r="Y182" s="70">
        <v>58992</v>
      </c>
      <c r="Z182" s="70">
        <v>0</v>
      </c>
      <c r="AA182" s="70">
        <v>660867</v>
      </c>
      <c r="AB182" s="71">
        <f t="shared" si="29"/>
        <v>601875</v>
      </c>
      <c r="AC182" s="71">
        <f t="shared" si="22"/>
        <v>601875</v>
      </c>
      <c r="AD182" s="72">
        <f t="shared" si="23"/>
        <v>365</v>
      </c>
      <c r="AE182" s="73">
        <f>ROUND(VLOOKUP(Q182,'[1]Average Cost'!$A$3:$V$26,HLOOKUP('[1]Master Sheet'!E182,'[1]Average Cost'!$B$1:$V$2,2,0)),0)</f>
        <v>1183054</v>
      </c>
      <c r="AF182" s="74">
        <f t="shared" si="24"/>
        <v>0.50874685348259674</v>
      </c>
      <c r="AG182" s="68" t="str">
        <f t="shared" si="30"/>
        <v>Less than 60%</v>
      </c>
      <c r="AH182" s="75">
        <v>1386761.5253000001</v>
      </c>
      <c r="AI182" s="75">
        <v>1386761.5253000001</v>
      </c>
      <c r="AJ182" s="75">
        <v>1186008</v>
      </c>
      <c r="AK182" s="76">
        <f t="shared" si="25"/>
        <v>0.43401478121466885</v>
      </c>
      <c r="AL182" s="39" t="str">
        <f t="shared" si="31"/>
        <v>25% - 50%</v>
      </c>
      <c r="AM182" s="77" t="str">
        <f t="shared" si="32"/>
        <v>Lower Range</v>
      </c>
      <c r="AN182" s="78" t="s">
        <v>76</v>
      </c>
      <c r="AO182" s="78"/>
      <c r="AP182" s="78" t="s">
        <v>76</v>
      </c>
      <c r="AQ182" s="49"/>
      <c r="AR182" s="79"/>
      <c r="AS182" s="79"/>
      <c r="AT182" s="80"/>
      <c r="AU182" s="52">
        <f t="shared" si="26"/>
        <v>0</v>
      </c>
    </row>
    <row r="183" spans="1:47" ht="15" customHeight="1">
      <c r="A183" s="53" t="s">
        <v>66</v>
      </c>
      <c r="B183" s="54">
        <v>172</v>
      </c>
      <c r="C183" s="55" t="s">
        <v>67</v>
      </c>
      <c r="D183" s="56" t="s">
        <v>68</v>
      </c>
      <c r="E183" s="55" t="s">
        <v>314</v>
      </c>
      <c r="F183" s="57">
        <v>44786</v>
      </c>
      <c r="G183" s="58">
        <v>30812</v>
      </c>
      <c r="H183" s="59">
        <f t="shared" si="27"/>
        <v>34.912328767123284</v>
      </c>
      <c r="I183" s="60" t="s">
        <v>348</v>
      </c>
      <c r="J183" s="61">
        <v>0</v>
      </c>
      <c r="K183" s="62">
        <v>0</v>
      </c>
      <c r="L183" s="63" t="s">
        <v>71</v>
      </c>
      <c r="M183" s="64" t="str">
        <f t="shared" si="28"/>
        <v>0-0-2</v>
      </c>
      <c r="N183" s="81" t="s">
        <v>72</v>
      </c>
      <c r="O183" s="62" t="s">
        <v>72</v>
      </c>
      <c r="P183" s="67">
        <v>0</v>
      </c>
      <c r="Q183" s="68" t="s">
        <v>73</v>
      </c>
      <c r="R183" s="38" t="s">
        <v>74</v>
      </c>
      <c r="S183" s="38" t="s">
        <v>75</v>
      </c>
      <c r="T183" s="69">
        <v>48</v>
      </c>
      <c r="U183" s="68"/>
      <c r="V183" s="70">
        <v>274548</v>
      </c>
      <c r="W183" s="70">
        <v>0</v>
      </c>
      <c r="X183" s="70">
        <v>0</v>
      </c>
      <c r="Y183" s="70">
        <v>68640</v>
      </c>
      <c r="Z183" s="70">
        <v>0</v>
      </c>
      <c r="AA183" s="70">
        <v>766957</v>
      </c>
      <c r="AB183" s="71">
        <f t="shared" si="29"/>
        <v>698317</v>
      </c>
      <c r="AC183" s="71">
        <f t="shared" si="22"/>
        <v>698317</v>
      </c>
      <c r="AD183" s="72">
        <f t="shared" si="23"/>
        <v>231</v>
      </c>
      <c r="AE183" s="73">
        <f>ROUND(VLOOKUP(Q183,'[1]Average Cost'!$A$3:$V$26,HLOOKUP('[1]Master Sheet'!E183,'[1]Average Cost'!$B$1:$V$2,2,0)),0)</f>
        <v>646385</v>
      </c>
      <c r="AF183" s="74">
        <f t="shared" si="24"/>
        <v>1.0803422109114538</v>
      </c>
      <c r="AG183" s="68" t="str">
        <f t="shared" si="30"/>
        <v>Greater than 100%</v>
      </c>
      <c r="AH183" s="75">
        <v>1040452</v>
      </c>
      <c r="AI183" s="75">
        <v>1031401.0812</v>
      </c>
      <c r="AJ183" s="75">
        <v>1040452</v>
      </c>
      <c r="AK183" s="76">
        <f t="shared" si="25"/>
        <v>0.67116695436214258</v>
      </c>
      <c r="AL183" s="39" t="str">
        <f t="shared" si="31"/>
        <v>50% - 70%</v>
      </c>
      <c r="AM183" s="77" t="str">
        <f t="shared" si="32"/>
        <v>Lower Range</v>
      </c>
      <c r="AN183" s="78" t="s">
        <v>76</v>
      </c>
      <c r="AO183" s="78"/>
      <c r="AP183" s="78" t="s">
        <v>76</v>
      </c>
      <c r="AQ183" s="49"/>
      <c r="AR183" s="79"/>
      <c r="AS183" s="79"/>
      <c r="AT183" s="80"/>
      <c r="AU183" s="52">
        <f t="shared" si="26"/>
        <v>0</v>
      </c>
    </row>
    <row r="184" spans="1:47" ht="15" customHeight="1">
      <c r="A184" s="53" t="s">
        <v>66</v>
      </c>
      <c r="B184" s="54">
        <v>173</v>
      </c>
      <c r="C184" s="55" t="s">
        <v>90</v>
      </c>
      <c r="D184" s="56" t="s">
        <v>91</v>
      </c>
      <c r="E184" s="55" t="s">
        <v>349</v>
      </c>
      <c r="F184" s="57">
        <v>44751</v>
      </c>
      <c r="G184" s="58">
        <v>30073</v>
      </c>
      <c r="H184" s="59">
        <f t="shared" si="27"/>
        <v>36.936986301369863</v>
      </c>
      <c r="I184" s="60" t="s">
        <v>232</v>
      </c>
      <c r="J184" s="61">
        <v>0</v>
      </c>
      <c r="K184" s="62">
        <v>0</v>
      </c>
      <c r="L184" s="63" t="s">
        <v>71</v>
      </c>
      <c r="M184" s="64" t="str">
        <f t="shared" si="28"/>
        <v>0-0-2</v>
      </c>
      <c r="N184" s="81" t="s">
        <v>72</v>
      </c>
      <c r="O184" s="62" t="s">
        <v>72</v>
      </c>
      <c r="P184" s="67">
        <v>0</v>
      </c>
      <c r="Q184" s="68" t="s">
        <v>73</v>
      </c>
      <c r="R184" s="38" t="s">
        <v>74</v>
      </c>
      <c r="S184" s="38" t="s">
        <v>75</v>
      </c>
      <c r="T184" s="69">
        <v>49</v>
      </c>
      <c r="U184" s="68"/>
      <c r="V184" s="70">
        <v>399996</v>
      </c>
      <c r="W184" s="70">
        <v>0</v>
      </c>
      <c r="X184" s="70">
        <v>0</v>
      </c>
      <c r="Y184" s="70">
        <v>99996</v>
      </c>
      <c r="Z184" s="70">
        <v>0</v>
      </c>
      <c r="AA184" s="70">
        <v>1111957</v>
      </c>
      <c r="AB184" s="71">
        <f t="shared" si="29"/>
        <v>1011961</v>
      </c>
      <c r="AC184" s="71">
        <f t="shared" si="22"/>
        <v>1011961</v>
      </c>
      <c r="AD184" s="72">
        <f t="shared" si="23"/>
        <v>266</v>
      </c>
      <c r="AE184" s="73">
        <f>ROUND(VLOOKUP(Q184,'[1]Average Cost'!$A$3:$V$26,HLOOKUP('[1]Master Sheet'!E184,'[1]Average Cost'!$B$1:$V$2,2,0)),0)</f>
        <v>914168</v>
      </c>
      <c r="AF184" s="74">
        <f t="shared" si="24"/>
        <v>1.106974866764096</v>
      </c>
      <c r="AG184" s="68" t="str">
        <f t="shared" si="30"/>
        <v>Greater than 100%</v>
      </c>
      <c r="AH184" s="75">
        <v>1405865.719755</v>
      </c>
      <c r="AI184" s="75">
        <v>1405865.719755</v>
      </c>
      <c r="AJ184" s="75">
        <v>1138428</v>
      </c>
      <c r="AK184" s="76">
        <f t="shared" si="25"/>
        <v>0.71981341160829659</v>
      </c>
      <c r="AL184" s="39" t="str">
        <f t="shared" si="31"/>
        <v>70% - 90%</v>
      </c>
      <c r="AM184" s="77" t="str">
        <f t="shared" si="32"/>
        <v>Lower Middle Range</v>
      </c>
      <c r="AN184" s="78" t="s">
        <v>76</v>
      </c>
      <c r="AO184" s="78"/>
      <c r="AP184" s="78" t="s">
        <v>76</v>
      </c>
      <c r="AQ184" s="49"/>
      <c r="AR184" s="79"/>
      <c r="AS184" s="79"/>
      <c r="AT184" s="80"/>
      <c r="AU184" s="52">
        <f t="shared" si="26"/>
        <v>0</v>
      </c>
    </row>
    <row r="185" spans="1:47" ht="15" customHeight="1">
      <c r="A185" s="53" t="s">
        <v>66</v>
      </c>
      <c r="B185" s="54">
        <v>174</v>
      </c>
      <c r="C185" s="55" t="s">
        <v>67</v>
      </c>
      <c r="D185" s="56" t="s">
        <v>68</v>
      </c>
      <c r="E185" s="55" t="s">
        <v>350</v>
      </c>
      <c r="F185" s="57">
        <v>43211</v>
      </c>
      <c r="G185" s="58">
        <v>26626</v>
      </c>
      <c r="H185" s="59">
        <f t="shared" si="27"/>
        <v>46.38082191780822</v>
      </c>
      <c r="I185" s="60" t="s">
        <v>284</v>
      </c>
      <c r="J185" s="61" t="s">
        <v>71</v>
      </c>
      <c r="K185" s="62" t="s">
        <v>71</v>
      </c>
      <c r="L185" s="63" t="s">
        <v>71</v>
      </c>
      <c r="M185" s="64" t="str">
        <f t="shared" si="28"/>
        <v>2-2-2</v>
      </c>
      <c r="N185" s="65">
        <v>42736</v>
      </c>
      <c r="O185" s="66">
        <v>43191</v>
      </c>
      <c r="P185" s="67">
        <v>6.9999999999999993E-2</v>
      </c>
      <c r="Q185" s="68" t="s">
        <v>73</v>
      </c>
      <c r="R185" s="38" t="s">
        <v>74</v>
      </c>
      <c r="S185" s="38" t="s">
        <v>75</v>
      </c>
      <c r="T185" s="69">
        <v>48</v>
      </c>
      <c r="U185" s="68"/>
      <c r="V185" s="70">
        <v>252672</v>
      </c>
      <c r="W185" s="70">
        <v>28332</v>
      </c>
      <c r="X185" s="70">
        <v>0</v>
      </c>
      <c r="Y185" s="70">
        <v>63168</v>
      </c>
      <c r="Z185" s="70">
        <v>0</v>
      </c>
      <c r="AA185" s="70">
        <v>735128</v>
      </c>
      <c r="AB185" s="71">
        <f t="shared" si="29"/>
        <v>671960</v>
      </c>
      <c r="AC185" s="71">
        <f t="shared" si="22"/>
        <v>643628</v>
      </c>
      <c r="AD185" s="72">
        <f t="shared" si="23"/>
        <v>365</v>
      </c>
      <c r="AE185" s="73">
        <f>ROUND(VLOOKUP(Q185,'[1]Average Cost'!$A$3:$V$26,HLOOKUP('[1]Master Sheet'!E185,'[1]Average Cost'!$B$1:$V$2,2,0)),0)</f>
        <v>646385</v>
      </c>
      <c r="AF185" s="74">
        <f t="shared" si="24"/>
        <v>1.03956620280483</v>
      </c>
      <c r="AG185" s="68" t="str">
        <f t="shared" si="30"/>
        <v>Greater than 100%</v>
      </c>
      <c r="AH185" s="75">
        <v>1040452</v>
      </c>
      <c r="AI185" s="75">
        <v>1031401.0812</v>
      </c>
      <c r="AJ185" s="75">
        <v>1040452</v>
      </c>
      <c r="AK185" s="76">
        <f t="shared" si="25"/>
        <v>0.6458346949210535</v>
      </c>
      <c r="AL185" s="39" t="str">
        <f t="shared" si="31"/>
        <v>50% - 70%</v>
      </c>
      <c r="AM185" s="77" t="str">
        <f t="shared" si="32"/>
        <v>Lower Range</v>
      </c>
      <c r="AN185" s="78" t="s">
        <v>76</v>
      </c>
      <c r="AO185" s="78"/>
      <c r="AP185" s="78" t="s">
        <v>76</v>
      </c>
      <c r="AQ185" s="49"/>
      <c r="AR185" s="79"/>
      <c r="AS185" s="79"/>
      <c r="AT185" s="80"/>
      <c r="AU185" s="52">
        <f t="shared" si="26"/>
        <v>0</v>
      </c>
    </row>
    <row r="186" spans="1:47" ht="15" customHeight="1">
      <c r="A186" s="53" t="s">
        <v>66</v>
      </c>
      <c r="B186" s="25">
        <v>175</v>
      </c>
      <c r="C186" s="55" t="s">
        <v>104</v>
      </c>
      <c r="D186" s="56" t="s">
        <v>145</v>
      </c>
      <c r="E186" s="55" t="s">
        <v>256</v>
      </c>
      <c r="F186" s="57">
        <v>41365</v>
      </c>
      <c r="G186" s="58">
        <v>26048</v>
      </c>
      <c r="H186" s="59">
        <f t="shared" si="27"/>
        <v>47.964383561643835</v>
      </c>
      <c r="I186" s="60" t="s">
        <v>322</v>
      </c>
      <c r="J186" s="61" t="s">
        <v>71</v>
      </c>
      <c r="K186" s="62" t="s">
        <v>71</v>
      </c>
      <c r="L186" s="63" t="s">
        <v>71</v>
      </c>
      <c r="M186" s="64" t="str">
        <f t="shared" si="28"/>
        <v>2-2-2</v>
      </c>
      <c r="N186" s="65" t="s">
        <v>86</v>
      </c>
      <c r="O186" s="66">
        <v>43191</v>
      </c>
      <c r="P186" s="67">
        <v>6.7499999999999991E-2</v>
      </c>
      <c r="Q186" s="68" t="s">
        <v>87</v>
      </c>
      <c r="R186" s="68" t="s">
        <v>88</v>
      </c>
      <c r="S186" s="68" t="s">
        <v>89</v>
      </c>
      <c r="T186" s="69">
        <v>45</v>
      </c>
      <c r="U186" s="68"/>
      <c r="V186" s="70">
        <v>114348</v>
      </c>
      <c r="W186" s="70">
        <v>0</v>
      </c>
      <c r="X186" s="70">
        <v>0</v>
      </c>
      <c r="Y186" s="70">
        <v>0</v>
      </c>
      <c r="Z186" s="70">
        <v>0</v>
      </c>
      <c r="AA186" s="70">
        <v>239290.4</v>
      </c>
      <c r="AB186" s="71">
        <f t="shared" si="29"/>
        <v>239290.4</v>
      </c>
      <c r="AC186" s="71">
        <f t="shared" si="22"/>
        <v>239290.4</v>
      </c>
      <c r="AD186" s="72">
        <f t="shared" si="23"/>
        <v>365</v>
      </c>
      <c r="AE186" s="73">
        <f>ROUND(VLOOKUP(Q186,'[1]Average Cost'!$A$3:$V$26,HLOOKUP('[1]Master Sheet'!E186,'[1]Average Cost'!$B$1:$V$2,2,0)),0)</f>
        <v>233903</v>
      </c>
      <c r="AF186" s="74">
        <f t="shared" si="24"/>
        <v>1.0230326246349983</v>
      </c>
      <c r="AG186" s="68" t="str">
        <f t="shared" si="30"/>
        <v>Greater than 100%</v>
      </c>
      <c r="AH186" s="75">
        <v>457695</v>
      </c>
      <c r="AI186" s="75">
        <v>382087.75</v>
      </c>
      <c r="AJ186" s="75">
        <v>457695</v>
      </c>
      <c r="AK186" s="76">
        <f t="shared" si="25"/>
        <v>0.52281628595462037</v>
      </c>
      <c r="AL186" s="39" t="str">
        <f t="shared" si="31"/>
        <v>50% - 70%</v>
      </c>
      <c r="AM186" s="77" t="str">
        <f t="shared" si="32"/>
        <v>Lower Range</v>
      </c>
      <c r="AN186" s="78" t="s">
        <v>76</v>
      </c>
      <c r="AO186" s="78"/>
      <c r="AP186" s="78" t="s">
        <v>135</v>
      </c>
      <c r="AQ186" s="49"/>
      <c r="AR186" s="79"/>
      <c r="AS186" s="79"/>
      <c r="AT186" s="80"/>
      <c r="AU186" s="52">
        <f t="shared" si="26"/>
        <v>0</v>
      </c>
    </row>
    <row r="187" spans="1:47" ht="15" customHeight="1">
      <c r="A187" s="53" t="s">
        <v>66</v>
      </c>
      <c r="B187" s="54">
        <v>176</v>
      </c>
      <c r="C187" s="55" t="s">
        <v>152</v>
      </c>
      <c r="D187" s="56" t="s">
        <v>83</v>
      </c>
      <c r="E187" s="55" t="s">
        <v>79</v>
      </c>
      <c r="F187" s="57">
        <v>44044</v>
      </c>
      <c r="G187" s="58">
        <v>32579</v>
      </c>
      <c r="H187" s="59">
        <f t="shared" si="27"/>
        <v>30.07123287671233</v>
      </c>
      <c r="I187" s="60" t="s">
        <v>213</v>
      </c>
      <c r="J187" s="61" t="s">
        <v>81</v>
      </c>
      <c r="K187" s="62" t="s">
        <v>85</v>
      </c>
      <c r="L187" s="63" t="s">
        <v>85</v>
      </c>
      <c r="M187" s="64" t="str">
        <f t="shared" si="28"/>
        <v>4-3-3</v>
      </c>
      <c r="N187" s="81" t="s">
        <v>121</v>
      </c>
      <c r="O187" s="66">
        <v>43191</v>
      </c>
      <c r="P187" s="67">
        <v>0.09</v>
      </c>
      <c r="Q187" s="68" t="s">
        <v>87</v>
      </c>
      <c r="R187" s="68" t="s">
        <v>88</v>
      </c>
      <c r="S187" s="68" t="s">
        <v>89</v>
      </c>
      <c r="T187" s="69">
        <v>46</v>
      </c>
      <c r="U187" s="68"/>
      <c r="V187" s="70">
        <v>152400</v>
      </c>
      <c r="W187" s="70">
        <v>0</v>
      </c>
      <c r="X187" s="70">
        <v>0</v>
      </c>
      <c r="Y187" s="70">
        <v>0</v>
      </c>
      <c r="Z187" s="70">
        <v>0</v>
      </c>
      <c r="AA187" s="70">
        <v>392951</v>
      </c>
      <c r="AB187" s="71">
        <f t="shared" si="29"/>
        <v>392951</v>
      </c>
      <c r="AC187" s="71">
        <f t="shared" si="22"/>
        <v>392951</v>
      </c>
      <c r="AD187" s="72">
        <f t="shared" si="23"/>
        <v>365</v>
      </c>
      <c r="AE187" s="73">
        <f>ROUND(VLOOKUP(Q187,'[1]Average Cost'!$A$3:$V$26,HLOOKUP('[1]Master Sheet'!E187,'[1]Average Cost'!$B$1:$V$2,2,0)),0)</f>
        <v>293696</v>
      </c>
      <c r="AF187" s="74">
        <f t="shared" si="24"/>
        <v>1.3379514872521245</v>
      </c>
      <c r="AG187" s="68" t="str">
        <f t="shared" si="30"/>
        <v>Greater than 100%</v>
      </c>
      <c r="AH187" s="75">
        <v>512626</v>
      </c>
      <c r="AI187" s="75">
        <v>449515</v>
      </c>
      <c r="AJ187" s="75">
        <v>512626</v>
      </c>
      <c r="AK187" s="76">
        <f t="shared" si="25"/>
        <v>0.76654520059458553</v>
      </c>
      <c r="AL187" s="39" t="str">
        <f t="shared" si="31"/>
        <v>70% - 90%</v>
      </c>
      <c r="AM187" s="77" t="str">
        <f t="shared" si="32"/>
        <v>Lower Middle Range</v>
      </c>
      <c r="AN187" s="78" t="s">
        <v>118</v>
      </c>
      <c r="AO187" s="78" t="s">
        <v>351</v>
      </c>
      <c r="AP187" s="78" t="s">
        <v>135</v>
      </c>
      <c r="AQ187" s="49"/>
      <c r="AR187" s="79"/>
      <c r="AS187" s="79"/>
      <c r="AT187" s="80"/>
      <c r="AU187" s="52">
        <f t="shared" si="26"/>
        <v>0</v>
      </c>
    </row>
    <row r="188" spans="1:47" ht="15" customHeight="1">
      <c r="A188" s="53" t="s">
        <v>66</v>
      </c>
      <c r="B188" s="54">
        <v>177</v>
      </c>
      <c r="C188" s="55" t="s">
        <v>104</v>
      </c>
      <c r="D188" s="56" t="s">
        <v>145</v>
      </c>
      <c r="E188" s="55" t="s">
        <v>256</v>
      </c>
      <c r="F188" s="57">
        <v>42156</v>
      </c>
      <c r="G188" s="58">
        <v>31460</v>
      </c>
      <c r="H188" s="59">
        <f t="shared" si="27"/>
        <v>33.136986301369866</v>
      </c>
      <c r="I188" s="60" t="s">
        <v>322</v>
      </c>
      <c r="J188" s="61" t="s">
        <v>85</v>
      </c>
      <c r="K188" s="62" t="s">
        <v>71</v>
      </c>
      <c r="L188" s="63" t="s">
        <v>71</v>
      </c>
      <c r="M188" s="64" t="str">
        <f t="shared" si="28"/>
        <v>3-2-2</v>
      </c>
      <c r="N188" s="65" t="s">
        <v>86</v>
      </c>
      <c r="O188" s="66">
        <v>43191</v>
      </c>
      <c r="P188" s="67">
        <v>0.1</v>
      </c>
      <c r="Q188" s="68" t="s">
        <v>87</v>
      </c>
      <c r="R188" s="68" t="s">
        <v>88</v>
      </c>
      <c r="S188" s="68" t="s">
        <v>89</v>
      </c>
      <c r="T188" s="69">
        <v>45</v>
      </c>
      <c r="U188" s="68"/>
      <c r="V188" s="70">
        <v>114348</v>
      </c>
      <c r="W188" s="70">
        <v>0</v>
      </c>
      <c r="X188" s="70">
        <v>0</v>
      </c>
      <c r="Y188" s="70">
        <v>0</v>
      </c>
      <c r="Z188" s="70">
        <v>0</v>
      </c>
      <c r="AA188" s="70">
        <v>241087.91</v>
      </c>
      <c r="AB188" s="71">
        <f t="shared" si="29"/>
        <v>241087.91</v>
      </c>
      <c r="AC188" s="71">
        <f t="shared" si="22"/>
        <v>241087.91</v>
      </c>
      <c r="AD188" s="72">
        <f t="shared" si="23"/>
        <v>365</v>
      </c>
      <c r="AE188" s="73">
        <f>ROUND(VLOOKUP(Q188,'[1]Average Cost'!$A$3:$V$26,HLOOKUP('[1]Master Sheet'!E188,'[1]Average Cost'!$B$1:$V$2,2,0)),0)</f>
        <v>233903</v>
      </c>
      <c r="AF188" s="74">
        <f t="shared" si="24"/>
        <v>1.0307174769028187</v>
      </c>
      <c r="AG188" s="68" t="str">
        <f t="shared" si="30"/>
        <v>Greater than 100%</v>
      </c>
      <c r="AH188" s="75">
        <v>457695</v>
      </c>
      <c r="AI188" s="75">
        <v>382087.75</v>
      </c>
      <c r="AJ188" s="75">
        <v>457695</v>
      </c>
      <c r="AK188" s="76">
        <f t="shared" si="25"/>
        <v>0.52674359562590811</v>
      </c>
      <c r="AL188" s="39" t="str">
        <f t="shared" si="31"/>
        <v>50% - 70%</v>
      </c>
      <c r="AM188" s="77" t="str">
        <f t="shared" si="32"/>
        <v>Lower Range</v>
      </c>
      <c r="AN188" s="78" t="s">
        <v>76</v>
      </c>
      <c r="AO188" s="78"/>
      <c r="AP188" s="78" t="s">
        <v>76</v>
      </c>
      <c r="AQ188" s="49"/>
      <c r="AR188" s="79"/>
      <c r="AS188" s="79"/>
      <c r="AT188" s="80"/>
      <c r="AU188" s="52">
        <f t="shared" si="26"/>
        <v>0</v>
      </c>
    </row>
    <row r="189" spans="1:47" ht="15" customHeight="1">
      <c r="A189" s="53" t="s">
        <v>66</v>
      </c>
      <c r="B189" s="54">
        <v>178</v>
      </c>
      <c r="C189" s="55" t="s">
        <v>134</v>
      </c>
      <c r="D189" s="56" t="s">
        <v>68</v>
      </c>
      <c r="E189" s="55" t="s">
        <v>209</v>
      </c>
      <c r="F189" s="57">
        <v>40544</v>
      </c>
      <c r="G189" s="58">
        <v>30850</v>
      </c>
      <c r="H189" s="59">
        <f t="shared" si="27"/>
        <v>34.80821917808219</v>
      </c>
      <c r="I189" s="60" t="s">
        <v>352</v>
      </c>
      <c r="J189" s="61" t="s">
        <v>85</v>
      </c>
      <c r="K189" s="62" t="s">
        <v>85</v>
      </c>
      <c r="L189" s="63" t="s">
        <v>85</v>
      </c>
      <c r="M189" s="64" t="str">
        <f t="shared" si="28"/>
        <v>3-3-3</v>
      </c>
      <c r="N189" s="65">
        <v>42736</v>
      </c>
      <c r="O189" s="66">
        <v>43191</v>
      </c>
      <c r="P189" s="67">
        <v>0.11966559083819404</v>
      </c>
      <c r="Q189" s="68" t="s">
        <v>87</v>
      </c>
      <c r="R189" s="68" t="s">
        <v>88</v>
      </c>
      <c r="S189" s="68" t="s">
        <v>89</v>
      </c>
      <c r="T189" s="69">
        <v>48</v>
      </c>
      <c r="U189" s="68"/>
      <c r="V189" s="70">
        <v>150324</v>
      </c>
      <c r="W189" s="70">
        <v>0</v>
      </c>
      <c r="X189" s="70">
        <v>0</v>
      </c>
      <c r="Y189" s="70">
        <v>37584</v>
      </c>
      <c r="Z189" s="70">
        <v>0</v>
      </c>
      <c r="AA189" s="70">
        <v>425363</v>
      </c>
      <c r="AB189" s="71">
        <f t="shared" si="29"/>
        <v>387779</v>
      </c>
      <c r="AC189" s="71">
        <f t="shared" si="22"/>
        <v>387779</v>
      </c>
      <c r="AD189" s="72">
        <f t="shared" si="23"/>
        <v>365</v>
      </c>
      <c r="AE189" s="73">
        <f>ROUND(VLOOKUP(Q189,'[1]Average Cost'!$A$3:$V$26,HLOOKUP('[1]Master Sheet'!E189,'[1]Average Cost'!$B$1:$V$2,2,0)),0)</f>
        <v>494548</v>
      </c>
      <c r="AF189" s="74">
        <f t="shared" si="24"/>
        <v>0.78410791267986124</v>
      </c>
      <c r="AG189" s="68" t="str">
        <f t="shared" si="30"/>
        <v>60%-80%</v>
      </c>
      <c r="AH189" s="75">
        <v>884944.25</v>
      </c>
      <c r="AI189" s="75">
        <v>884944.25</v>
      </c>
      <c r="AJ189" s="75">
        <v>648969</v>
      </c>
      <c r="AK189" s="76">
        <f t="shared" si="25"/>
        <v>0.43819596545206096</v>
      </c>
      <c r="AL189" s="39" t="str">
        <f t="shared" si="31"/>
        <v>25% - 50%</v>
      </c>
      <c r="AM189" s="77" t="str">
        <f t="shared" si="32"/>
        <v>Lower Range</v>
      </c>
      <c r="AN189" s="78" t="s">
        <v>76</v>
      </c>
      <c r="AO189" s="78"/>
      <c r="AP189" s="78" t="s">
        <v>76</v>
      </c>
      <c r="AQ189" s="49"/>
      <c r="AR189" s="79"/>
      <c r="AS189" s="79"/>
      <c r="AT189" s="80"/>
      <c r="AU189" s="52">
        <f t="shared" si="26"/>
        <v>0</v>
      </c>
    </row>
    <row r="190" spans="1:47" ht="15" customHeight="1">
      <c r="A190" s="53" t="s">
        <v>66</v>
      </c>
      <c r="B190" s="54">
        <v>179</v>
      </c>
      <c r="C190" s="55" t="s">
        <v>167</v>
      </c>
      <c r="D190" s="56" t="s">
        <v>83</v>
      </c>
      <c r="E190" s="55" t="s">
        <v>111</v>
      </c>
      <c r="F190" s="57">
        <v>42186</v>
      </c>
      <c r="G190" s="58">
        <v>30180</v>
      </c>
      <c r="H190" s="59">
        <f t="shared" si="27"/>
        <v>36.643835616438359</v>
      </c>
      <c r="I190" s="60" t="s">
        <v>353</v>
      </c>
      <c r="J190" s="61" t="s">
        <v>85</v>
      </c>
      <c r="K190" s="62" t="s">
        <v>85</v>
      </c>
      <c r="L190" s="63" t="s">
        <v>129</v>
      </c>
      <c r="M190" s="64" t="str">
        <f t="shared" si="28"/>
        <v>3-3-1</v>
      </c>
      <c r="N190" s="65">
        <v>42826</v>
      </c>
      <c r="O190" s="66">
        <v>43191</v>
      </c>
      <c r="P190" s="67">
        <v>0.10000000000000002</v>
      </c>
      <c r="Q190" s="68" t="s">
        <v>113</v>
      </c>
      <c r="R190" s="68" t="s">
        <v>114</v>
      </c>
      <c r="S190" s="68" t="s">
        <v>115</v>
      </c>
      <c r="T190" s="69">
        <v>46</v>
      </c>
      <c r="U190" s="68"/>
      <c r="V190" s="70">
        <v>127344</v>
      </c>
      <c r="W190" s="70">
        <v>0</v>
      </c>
      <c r="X190" s="70">
        <v>31500</v>
      </c>
      <c r="Y190" s="70">
        <v>0</v>
      </c>
      <c r="Z190" s="70">
        <v>10500</v>
      </c>
      <c r="AA190" s="70">
        <v>330311</v>
      </c>
      <c r="AB190" s="71">
        <f t="shared" si="29"/>
        <v>330311</v>
      </c>
      <c r="AC190" s="71">
        <f t="shared" si="22"/>
        <v>330311</v>
      </c>
      <c r="AD190" s="72">
        <f t="shared" si="23"/>
        <v>365</v>
      </c>
      <c r="AE190" s="73">
        <f>ROUND(VLOOKUP(Q190,'[1]Average Cost'!$A$3:$V$26,HLOOKUP('[1]Master Sheet'!E190,'[1]Average Cost'!$B$1:$V$2,2,0)),0)</f>
        <v>362968</v>
      </c>
      <c r="AF190" s="74">
        <f t="shared" si="24"/>
        <v>0.91002788124572964</v>
      </c>
      <c r="AG190" s="68" t="str">
        <f t="shared" si="30"/>
        <v>80%-100%</v>
      </c>
      <c r="AH190" s="75">
        <v>573555.75</v>
      </c>
      <c r="AI190" s="75">
        <v>573555.75</v>
      </c>
      <c r="AJ190" s="75">
        <v>404172</v>
      </c>
      <c r="AK190" s="76">
        <f t="shared" si="25"/>
        <v>0.57590042467536939</v>
      </c>
      <c r="AL190" s="39" t="str">
        <f t="shared" si="31"/>
        <v>50% - 70%</v>
      </c>
      <c r="AM190" s="77" t="str">
        <f t="shared" si="32"/>
        <v>Lower Range</v>
      </c>
      <c r="AN190" s="78" t="s">
        <v>76</v>
      </c>
      <c r="AO190" s="78"/>
      <c r="AP190" s="78" t="s">
        <v>76</v>
      </c>
      <c r="AQ190" s="49"/>
      <c r="AR190" s="79"/>
      <c r="AS190" s="79"/>
      <c r="AT190" s="80"/>
      <c r="AU190" s="52">
        <f t="shared" si="26"/>
        <v>0</v>
      </c>
    </row>
    <row r="191" spans="1:47" ht="15" customHeight="1">
      <c r="A191" s="53" t="s">
        <v>66</v>
      </c>
      <c r="B191" s="54">
        <v>180</v>
      </c>
      <c r="C191" s="55" t="s">
        <v>144</v>
      </c>
      <c r="D191" s="56" t="s">
        <v>145</v>
      </c>
      <c r="E191" s="55" t="s">
        <v>111</v>
      </c>
      <c r="F191" s="57">
        <v>42461</v>
      </c>
      <c r="G191" s="58">
        <v>31015</v>
      </c>
      <c r="H191" s="59">
        <f t="shared" si="27"/>
        <v>34.356164383561641</v>
      </c>
      <c r="I191" s="60" t="s">
        <v>353</v>
      </c>
      <c r="J191" s="61" t="s">
        <v>71</v>
      </c>
      <c r="K191" s="62" t="s">
        <v>71</v>
      </c>
      <c r="L191" s="63" t="s">
        <v>71</v>
      </c>
      <c r="M191" s="64" t="str">
        <f t="shared" si="28"/>
        <v>2-2-2</v>
      </c>
      <c r="N191" s="65">
        <v>42736</v>
      </c>
      <c r="O191" s="66">
        <v>43191</v>
      </c>
      <c r="P191" s="67">
        <v>0.10889150566303536</v>
      </c>
      <c r="Q191" s="68" t="s">
        <v>113</v>
      </c>
      <c r="R191" s="68" t="s">
        <v>114</v>
      </c>
      <c r="S191" s="68" t="s">
        <v>115</v>
      </c>
      <c r="T191" s="69">
        <v>45</v>
      </c>
      <c r="U191" s="68"/>
      <c r="V191" s="70">
        <v>102648</v>
      </c>
      <c r="W191" s="70">
        <v>0</v>
      </c>
      <c r="X191" s="70">
        <v>27000</v>
      </c>
      <c r="Y191" s="70">
        <v>0</v>
      </c>
      <c r="Z191" s="70">
        <v>9000</v>
      </c>
      <c r="AA191" s="70">
        <v>256619.3</v>
      </c>
      <c r="AB191" s="71">
        <f t="shared" si="29"/>
        <v>256619.3</v>
      </c>
      <c r="AC191" s="71">
        <f t="shared" si="22"/>
        <v>256619.3</v>
      </c>
      <c r="AD191" s="72">
        <f t="shared" si="23"/>
        <v>365</v>
      </c>
      <c r="AE191" s="73">
        <f>ROUND(VLOOKUP(Q191,'[1]Average Cost'!$A$3:$V$26,HLOOKUP('[1]Master Sheet'!E191,'[1]Average Cost'!$B$1:$V$2,2,0)),0)</f>
        <v>313202</v>
      </c>
      <c r="AF191" s="74">
        <f t="shared" si="24"/>
        <v>0.81934119194641153</v>
      </c>
      <c r="AG191" s="68" t="str">
        <f t="shared" si="30"/>
        <v>80%-100%</v>
      </c>
      <c r="AH191" s="75">
        <v>487522.38750000001</v>
      </c>
      <c r="AI191" s="75">
        <v>487522.38750000001</v>
      </c>
      <c r="AJ191" s="75">
        <v>336103</v>
      </c>
      <c r="AK191" s="76">
        <f t="shared" si="25"/>
        <v>0.52637439137089881</v>
      </c>
      <c r="AL191" s="39" t="str">
        <f t="shared" si="31"/>
        <v>50% - 70%</v>
      </c>
      <c r="AM191" s="77" t="str">
        <f t="shared" si="32"/>
        <v>Lower Range</v>
      </c>
      <c r="AN191" s="78" t="s">
        <v>76</v>
      </c>
      <c r="AO191" s="78"/>
      <c r="AP191" s="78" t="s">
        <v>76</v>
      </c>
      <c r="AQ191" s="49"/>
      <c r="AR191" s="79"/>
      <c r="AS191" s="79"/>
      <c r="AT191" s="80"/>
      <c r="AU191" s="52">
        <f t="shared" si="26"/>
        <v>0</v>
      </c>
    </row>
    <row r="192" spans="1:47" ht="15" customHeight="1">
      <c r="A192" s="53" t="s">
        <v>66</v>
      </c>
      <c r="B192" s="25">
        <v>181</v>
      </c>
      <c r="C192" s="55" t="s">
        <v>116</v>
      </c>
      <c r="D192" s="56" t="s">
        <v>117</v>
      </c>
      <c r="E192" s="55" t="s">
        <v>111</v>
      </c>
      <c r="F192" s="57">
        <v>44758</v>
      </c>
      <c r="G192" s="58">
        <v>31277</v>
      </c>
      <c r="H192" s="59">
        <f t="shared" si="27"/>
        <v>33.638356164383559</v>
      </c>
      <c r="I192" s="60" t="s">
        <v>326</v>
      </c>
      <c r="J192" s="61">
        <v>0</v>
      </c>
      <c r="K192" s="62">
        <v>0</v>
      </c>
      <c r="L192" s="63" t="s">
        <v>85</v>
      </c>
      <c r="M192" s="64" t="str">
        <f t="shared" si="28"/>
        <v>0-0-3</v>
      </c>
      <c r="N192" s="81" t="s">
        <v>72</v>
      </c>
      <c r="O192" s="62" t="s">
        <v>72</v>
      </c>
      <c r="P192" s="67">
        <v>0</v>
      </c>
      <c r="Q192" s="68" t="s">
        <v>327</v>
      </c>
      <c r="R192" s="68" t="s">
        <v>114</v>
      </c>
      <c r="S192" s="68" t="s">
        <v>115</v>
      </c>
      <c r="T192" s="69">
        <v>50</v>
      </c>
      <c r="U192" s="68"/>
      <c r="V192" s="70">
        <v>418176</v>
      </c>
      <c r="W192" s="70">
        <v>0</v>
      </c>
      <c r="X192" s="70">
        <v>90000</v>
      </c>
      <c r="Y192" s="70">
        <v>104544</v>
      </c>
      <c r="Z192" s="70">
        <v>30000</v>
      </c>
      <c r="AA192" s="70">
        <v>1161944</v>
      </c>
      <c r="AB192" s="71">
        <f t="shared" si="29"/>
        <v>1057400</v>
      </c>
      <c r="AC192" s="71">
        <f t="shared" si="22"/>
        <v>1057400</v>
      </c>
      <c r="AD192" s="72">
        <f t="shared" si="23"/>
        <v>259</v>
      </c>
      <c r="AE192" s="73">
        <f>ROUND(VLOOKUP(Q192,'[1]Average Cost'!$A$3:$V$26,HLOOKUP('[1]Master Sheet'!E192,'[1]Average Cost'!$B$1:$V$2,2,0)),0)</f>
        <v>1149991</v>
      </c>
      <c r="AF192" s="74">
        <f t="shared" si="24"/>
        <v>0.91948545684270577</v>
      </c>
      <c r="AG192" s="68" t="str">
        <f t="shared" si="30"/>
        <v>80%-100%</v>
      </c>
      <c r="AH192" s="75">
        <v>1721846.3458</v>
      </c>
      <c r="AI192" s="75">
        <v>1721846.3458</v>
      </c>
      <c r="AJ192" s="75">
        <v>1369116</v>
      </c>
      <c r="AK192" s="76">
        <f t="shared" si="25"/>
        <v>0.61410822317522962</v>
      </c>
      <c r="AL192" s="39" t="str">
        <f t="shared" si="31"/>
        <v>50% - 70%</v>
      </c>
      <c r="AM192" s="77" t="str">
        <f t="shared" si="32"/>
        <v>Lower Range</v>
      </c>
      <c r="AN192" s="78" t="s">
        <v>76</v>
      </c>
      <c r="AO192" s="78"/>
      <c r="AP192" s="78" t="s">
        <v>76</v>
      </c>
      <c r="AQ192" s="49"/>
      <c r="AR192" s="79"/>
      <c r="AS192" s="79"/>
      <c r="AT192" s="80"/>
      <c r="AU192" s="52">
        <f t="shared" si="26"/>
        <v>0</v>
      </c>
    </row>
    <row r="193" spans="1:47" ht="15" customHeight="1">
      <c r="A193" s="53" t="s">
        <v>66</v>
      </c>
      <c r="B193" s="54">
        <v>182</v>
      </c>
      <c r="C193" s="55" t="s">
        <v>354</v>
      </c>
      <c r="D193" s="56" t="s">
        <v>355</v>
      </c>
      <c r="E193" s="55" t="s">
        <v>79</v>
      </c>
      <c r="F193" s="57">
        <v>44656</v>
      </c>
      <c r="G193" s="58">
        <v>25838</v>
      </c>
      <c r="H193" s="59">
        <f t="shared" si="27"/>
        <v>48.539726027397258</v>
      </c>
      <c r="I193" s="60" t="s">
        <v>261</v>
      </c>
      <c r="J193" s="61">
        <v>0</v>
      </c>
      <c r="K193" s="62">
        <v>0</v>
      </c>
      <c r="L193" s="82" t="s">
        <v>129</v>
      </c>
      <c r="M193" s="64" t="str">
        <f t="shared" si="28"/>
        <v>0-0-1</v>
      </c>
      <c r="N193" s="81" t="s">
        <v>72</v>
      </c>
      <c r="O193" s="62" t="s">
        <v>72</v>
      </c>
      <c r="P193" s="67">
        <v>0</v>
      </c>
      <c r="Q193" s="68" t="s">
        <v>218</v>
      </c>
      <c r="R193" s="68" t="s">
        <v>219</v>
      </c>
      <c r="S193" s="68" t="s">
        <v>220</v>
      </c>
      <c r="T193" s="69">
        <v>58</v>
      </c>
      <c r="U193" s="68"/>
      <c r="V193" s="70">
        <v>1833336</v>
      </c>
      <c r="W193" s="70">
        <v>0</v>
      </c>
      <c r="X193" s="70">
        <v>0</v>
      </c>
      <c r="Y193" s="70">
        <v>916668</v>
      </c>
      <c r="Z193" s="70">
        <v>0</v>
      </c>
      <c r="AA193" s="70">
        <v>5519925</v>
      </c>
      <c r="AB193" s="71">
        <f t="shared" si="29"/>
        <v>4603257</v>
      </c>
      <c r="AC193" s="71">
        <f t="shared" si="22"/>
        <v>4603257</v>
      </c>
      <c r="AD193" s="72">
        <f t="shared" si="23"/>
        <v>361</v>
      </c>
      <c r="AE193" s="73">
        <f>ROUND(VLOOKUP(Q193,'[1]Average Cost'!$A$3:$V$26,HLOOKUP('[1]Master Sheet'!E193,'[1]Average Cost'!$B$1:$V$2,2,0)),0)</f>
        <v>5500003</v>
      </c>
      <c r="AF193" s="74">
        <f t="shared" si="24"/>
        <v>0.83695536166071183</v>
      </c>
      <c r="AG193" s="68" t="str">
        <f t="shared" si="30"/>
        <v>80%-100%</v>
      </c>
      <c r="AH193" s="75">
        <v>5750638</v>
      </c>
      <c r="AI193" s="75">
        <v>7178030.0228000004</v>
      </c>
      <c r="AJ193" s="75">
        <v>5750638</v>
      </c>
      <c r="AK193" s="76">
        <f t="shared" si="25"/>
        <v>0.80047761657054395</v>
      </c>
      <c r="AL193" s="39" t="str">
        <f t="shared" si="31"/>
        <v>70% - 90%</v>
      </c>
      <c r="AM193" s="77" t="str">
        <f t="shared" si="32"/>
        <v>Lower Middle Range</v>
      </c>
      <c r="AN193" s="78" t="s">
        <v>135</v>
      </c>
      <c r="AO193" s="78"/>
      <c r="AP193" s="78" t="s">
        <v>135</v>
      </c>
      <c r="AQ193" s="49"/>
      <c r="AR193" s="79"/>
      <c r="AS193" s="79"/>
      <c r="AT193" s="80"/>
      <c r="AU193" s="52">
        <f t="shared" si="26"/>
        <v>0</v>
      </c>
    </row>
    <row r="194" spans="1:47" ht="15" customHeight="1">
      <c r="A194" s="53" t="s">
        <v>66</v>
      </c>
      <c r="B194" s="54">
        <v>183</v>
      </c>
      <c r="C194" s="55" t="s">
        <v>134</v>
      </c>
      <c r="D194" s="56" t="s">
        <v>68</v>
      </c>
      <c r="E194" s="55" t="s">
        <v>79</v>
      </c>
      <c r="F194" s="57">
        <v>44198</v>
      </c>
      <c r="G194" s="58">
        <v>33912</v>
      </c>
      <c r="H194" s="59">
        <f t="shared" si="27"/>
        <v>26.419178082191781</v>
      </c>
      <c r="I194" s="60" t="s">
        <v>356</v>
      </c>
      <c r="J194" s="61">
        <v>0</v>
      </c>
      <c r="K194" s="62" t="s">
        <v>71</v>
      </c>
      <c r="L194" s="63" t="s">
        <v>71</v>
      </c>
      <c r="M194" s="64" t="str">
        <f t="shared" si="28"/>
        <v>0-2-2</v>
      </c>
      <c r="N194" s="81" t="s">
        <v>121</v>
      </c>
      <c r="O194" s="66">
        <v>43191</v>
      </c>
      <c r="P194" s="67">
        <v>6.7499999999999991E-2</v>
      </c>
      <c r="Q194" s="68" t="s">
        <v>131</v>
      </c>
      <c r="R194" s="68" t="s">
        <v>132</v>
      </c>
      <c r="S194" s="68" t="s">
        <v>133</v>
      </c>
      <c r="T194" s="69">
        <v>48</v>
      </c>
      <c r="U194" s="68"/>
      <c r="V194" s="70">
        <v>223200</v>
      </c>
      <c r="W194" s="70">
        <v>0</v>
      </c>
      <c r="X194" s="70">
        <v>0</v>
      </c>
      <c r="Y194" s="70">
        <v>55800</v>
      </c>
      <c r="Z194" s="70">
        <v>0</v>
      </c>
      <c r="AA194" s="70">
        <v>625749</v>
      </c>
      <c r="AB194" s="71">
        <f t="shared" si="29"/>
        <v>569949</v>
      </c>
      <c r="AC194" s="71">
        <f t="shared" si="22"/>
        <v>569949</v>
      </c>
      <c r="AD194" s="72">
        <f t="shared" si="23"/>
        <v>365</v>
      </c>
      <c r="AE194" s="73">
        <f>ROUND(VLOOKUP(Q194,'[1]Average Cost'!$A$3:$V$26,HLOOKUP('[1]Master Sheet'!E194,'[1]Average Cost'!$B$1:$V$2,2,0)),0)</f>
        <v>562355</v>
      </c>
      <c r="AF194" s="74">
        <f t="shared" si="24"/>
        <v>1.0135039254563398</v>
      </c>
      <c r="AG194" s="68" t="str">
        <f t="shared" si="30"/>
        <v>Greater than 100%</v>
      </c>
      <c r="AH194" s="75">
        <v>1056496</v>
      </c>
      <c r="AI194" s="75">
        <v>1069590.6568</v>
      </c>
      <c r="AJ194" s="75">
        <v>1056496</v>
      </c>
      <c r="AK194" s="76">
        <f t="shared" si="25"/>
        <v>0.53947104390362099</v>
      </c>
      <c r="AL194" s="39" t="str">
        <f t="shared" si="31"/>
        <v>50% - 70%</v>
      </c>
      <c r="AM194" s="77" t="str">
        <f t="shared" si="32"/>
        <v>Lower Range</v>
      </c>
      <c r="AN194" s="78" t="s">
        <v>76</v>
      </c>
      <c r="AO194" s="78"/>
      <c r="AP194" s="78" t="s">
        <v>76</v>
      </c>
      <c r="AQ194" s="49"/>
      <c r="AR194" s="79"/>
      <c r="AS194" s="79"/>
      <c r="AT194" s="80"/>
      <c r="AU194" s="52">
        <f t="shared" si="26"/>
        <v>0</v>
      </c>
    </row>
    <row r="195" spans="1:47" ht="15" customHeight="1">
      <c r="A195" s="53" t="s">
        <v>66</v>
      </c>
      <c r="B195" s="54">
        <v>184</v>
      </c>
      <c r="C195" s="55" t="s">
        <v>134</v>
      </c>
      <c r="D195" s="56" t="s">
        <v>68</v>
      </c>
      <c r="E195" s="55" t="s">
        <v>256</v>
      </c>
      <c r="F195" s="57">
        <v>41827</v>
      </c>
      <c r="G195" s="58">
        <v>31623</v>
      </c>
      <c r="H195" s="59">
        <f t="shared" si="27"/>
        <v>32.69041095890411</v>
      </c>
      <c r="I195" s="60" t="s">
        <v>128</v>
      </c>
      <c r="J195" s="61" t="s">
        <v>85</v>
      </c>
      <c r="K195" s="62" t="s">
        <v>71</v>
      </c>
      <c r="L195" s="63" t="s">
        <v>85</v>
      </c>
      <c r="M195" s="64" t="str">
        <f t="shared" si="28"/>
        <v>3-2-3</v>
      </c>
      <c r="N195" s="65">
        <v>42736</v>
      </c>
      <c r="O195" s="66">
        <v>43191</v>
      </c>
      <c r="P195" s="67">
        <v>0.14166715164340982</v>
      </c>
      <c r="Q195" s="68" t="s">
        <v>131</v>
      </c>
      <c r="R195" s="68" t="s">
        <v>132</v>
      </c>
      <c r="S195" s="68" t="s">
        <v>133</v>
      </c>
      <c r="T195" s="69">
        <v>48</v>
      </c>
      <c r="U195" s="68"/>
      <c r="V195" s="70">
        <v>188328</v>
      </c>
      <c r="W195" s="70">
        <v>0</v>
      </c>
      <c r="X195" s="70">
        <v>0</v>
      </c>
      <c r="Y195" s="70">
        <v>47076</v>
      </c>
      <c r="Z195" s="70">
        <v>0</v>
      </c>
      <c r="AA195" s="70">
        <v>529839</v>
      </c>
      <c r="AB195" s="71">
        <f t="shared" si="29"/>
        <v>482763</v>
      </c>
      <c r="AC195" s="71">
        <f t="shared" si="22"/>
        <v>482763</v>
      </c>
      <c r="AD195" s="72">
        <f t="shared" si="23"/>
        <v>365</v>
      </c>
      <c r="AE195" s="73">
        <f>ROUND(VLOOKUP(Q195,'[1]Average Cost'!$A$3:$V$26,HLOOKUP('[1]Master Sheet'!E195,'[1]Average Cost'!$B$1:$V$2,2,0)),0)</f>
        <v>562355</v>
      </c>
      <c r="AF195" s="74">
        <f t="shared" si="24"/>
        <v>0.85846662695272558</v>
      </c>
      <c r="AG195" s="68" t="str">
        <f t="shared" si="30"/>
        <v>80%-100%</v>
      </c>
      <c r="AH195" s="75">
        <v>1056496</v>
      </c>
      <c r="AI195" s="75">
        <v>1006041.8382999999</v>
      </c>
      <c r="AJ195" s="75">
        <v>1056496</v>
      </c>
      <c r="AK195" s="76">
        <f t="shared" si="25"/>
        <v>0.45694730505368691</v>
      </c>
      <c r="AL195" s="39" t="str">
        <f t="shared" si="31"/>
        <v>25% - 50%</v>
      </c>
      <c r="AM195" s="77" t="str">
        <f t="shared" si="32"/>
        <v>Lower Range</v>
      </c>
      <c r="AN195" s="78" t="s">
        <v>118</v>
      </c>
      <c r="AO195" s="78" t="s">
        <v>357</v>
      </c>
      <c r="AP195" s="78" t="s">
        <v>76</v>
      </c>
      <c r="AQ195" s="49"/>
      <c r="AR195" s="79"/>
      <c r="AS195" s="79"/>
      <c r="AT195" s="80"/>
      <c r="AU195" s="52">
        <f t="shared" si="26"/>
        <v>0</v>
      </c>
    </row>
    <row r="196" spans="1:47" ht="15" customHeight="1">
      <c r="A196" s="53" t="s">
        <v>66</v>
      </c>
      <c r="B196" s="54">
        <v>185</v>
      </c>
      <c r="C196" s="55" t="s">
        <v>104</v>
      </c>
      <c r="D196" s="56" t="s">
        <v>83</v>
      </c>
      <c r="E196" s="55" t="s">
        <v>273</v>
      </c>
      <c r="F196" s="57">
        <v>41867</v>
      </c>
      <c r="G196" s="58">
        <v>29483</v>
      </c>
      <c r="H196" s="59">
        <f t="shared" si="27"/>
        <v>38.553424657534244</v>
      </c>
      <c r="I196" s="60" t="s">
        <v>274</v>
      </c>
      <c r="J196" s="61" t="s">
        <v>71</v>
      </c>
      <c r="K196" s="62" t="s">
        <v>71</v>
      </c>
      <c r="L196" s="63" t="s">
        <v>71</v>
      </c>
      <c r="M196" s="64" t="str">
        <f t="shared" si="28"/>
        <v>2-2-2</v>
      </c>
      <c r="N196" s="65">
        <v>42095</v>
      </c>
      <c r="O196" s="66">
        <v>43191</v>
      </c>
      <c r="P196" s="67">
        <v>8.7499999999999981E-2</v>
      </c>
      <c r="Q196" s="68" t="s">
        <v>107</v>
      </c>
      <c r="R196" s="68" t="s">
        <v>108</v>
      </c>
      <c r="S196" s="68" t="s">
        <v>109</v>
      </c>
      <c r="T196" s="69">
        <v>46</v>
      </c>
      <c r="U196" s="68"/>
      <c r="V196" s="70">
        <v>140916</v>
      </c>
      <c r="W196" s="70">
        <v>0</v>
      </c>
      <c r="X196" s="70">
        <v>0</v>
      </c>
      <c r="Y196" s="70">
        <v>0</v>
      </c>
      <c r="Z196" s="70">
        <v>0</v>
      </c>
      <c r="AA196" s="70">
        <v>364237</v>
      </c>
      <c r="AB196" s="71">
        <f t="shared" si="29"/>
        <v>364237</v>
      </c>
      <c r="AC196" s="71">
        <f t="shared" si="22"/>
        <v>364237</v>
      </c>
      <c r="AD196" s="72">
        <f t="shared" si="23"/>
        <v>365</v>
      </c>
      <c r="AE196" s="73">
        <f>ROUND(VLOOKUP(Q196,'[1]Average Cost'!$A$3:$V$26,HLOOKUP('[1]Master Sheet'!E196,'[1]Average Cost'!$B$1:$V$2,2,0)),0)</f>
        <v>532955</v>
      </c>
      <c r="AF196" s="74">
        <f t="shared" si="24"/>
        <v>0.68342918257639018</v>
      </c>
      <c r="AG196" s="68" t="str">
        <f t="shared" si="30"/>
        <v>60%-80%</v>
      </c>
      <c r="AH196" s="75">
        <v>614929.19200000004</v>
      </c>
      <c r="AI196" s="75">
        <v>614929.19200000004</v>
      </c>
      <c r="AJ196" s="75">
        <v>557251</v>
      </c>
      <c r="AK196" s="76">
        <f t="shared" si="25"/>
        <v>0.592323481692832</v>
      </c>
      <c r="AL196" s="39" t="str">
        <f t="shared" si="31"/>
        <v>50% - 70%</v>
      </c>
      <c r="AM196" s="77" t="str">
        <f t="shared" si="32"/>
        <v>Lower Range</v>
      </c>
      <c r="AN196" s="78" t="s">
        <v>76</v>
      </c>
      <c r="AO196" s="78"/>
      <c r="AP196" s="78" t="s">
        <v>76</v>
      </c>
      <c r="AQ196" s="49"/>
      <c r="AR196" s="79"/>
      <c r="AS196" s="79"/>
      <c r="AT196" s="80"/>
      <c r="AU196" s="52">
        <f t="shared" si="26"/>
        <v>0</v>
      </c>
    </row>
    <row r="197" spans="1:47" ht="15" customHeight="1">
      <c r="A197" s="53" t="s">
        <v>66</v>
      </c>
      <c r="B197" s="54">
        <v>186</v>
      </c>
      <c r="C197" s="55" t="s">
        <v>358</v>
      </c>
      <c r="D197" s="56" t="s">
        <v>297</v>
      </c>
      <c r="E197" s="55" t="s">
        <v>79</v>
      </c>
      <c r="F197" s="57">
        <v>41760</v>
      </c>
      <c r="G197" s="58">
        <v>32500</v>
      </c>
      <c r="H197" s="59">
        <f t="shared" si="27"/>
        <v>30.287671232876711</v>
      </c>
      <c r="I197" s="60" t="s">
        <v>100</v>
      </c>
      <c r="J197" s="61" t="s">
        <v>129</v>
      </c>
      <c r="K197" s="62" t="s">
        <v>71</v>
      </c>
      <c r="L197" s="63" t="s">
        <v>71</v>
      </c>
      <c r="M197" s="64" t="str">
        <f t="shared" si="28"/>
        <v>1-2-2</v>
      </c>
      <c r="N197" s="65" t="s">
        <v>86</v>
      </c>
      <c r="O197" s="66">
        <v>43191</v>
      </c>
      <c r="P197" s="67">
        <v>5.2499999999999998E-2</v>
      </c>
      <c r="Q197" s="68" t="s">
        <v>101</v>
      </c>
      <c r="R197" s="68" t="s">
        <v>141</v>
      </c>
      <c r="S197" s="68" t="s">
        <v>142</v>
      </c>
      <c r="T197" s="69">
        <v>43</v>
      </c>
      <c r="U197" s="68"/>
      <c r="V197" s="70">
        <v>118044</v>
      </c>
      <c r="W197" s="70">
        <v>0</v>
      </c>
      <c r="X197" s="70">
        <v>0</v>
      </c>
      <c r="Y197" s="70">
        <v>0</v>
      </c>
      <c r="Z197" s="70">
        <v>0</v>
      </c>
      <c r="AA197" s="70">
        <v>259282.84</v>
      </c>
      <c r="AB197" s="71">
        <f t="shared" si="29"/>
        <v>259282.84</v>
      </c>
      <c r="AC197" s="71">
        <f t="shared" si="22"/>
        <v>259282.84</v>
      </c>
      <c r="AD197" s="72">
        <f t="shared" si="23"/>
        <v>365</v>
      </c>
      <c r="AE197" s="73">
        <f>ROUND(VLOOKUP(Q197,'[1]Average Cost'!$A$3:$V$26,HLOOKUP('[1]Master Sheet'!E197,'[1]Average Cost'!$B$1:$V$2,2,0)),0)</f>
        <v>259463</v>
      </c>
      <c r="AF197" s="74">
        <f t="shared" si="24"/>
        <v>0.99930564280841583</v>
      </c>
      <c r="AG197" s="68" t="str">
        <f t="shared" si="30"/>
        <v>80%-100%</v>
      </c>
      <c r="AH197" s="75">
        <v>280003</v>
      </c>
      <c r="AI197" s="75">
        <v>264854.19424500002</v>
      </c>
      <c r="AJ197" s="75">
        <v>280003</v>
      </c>
      <c r="AK197" s="76">
        <f t="shared" si="25"/>
        <v>0.92600022142619898</v>
      </c>
      <c r="AL197" s="39" t="str">
        <f t="shared" si="31"/>
        <v>90% - 110%</v>
      </c>
      <c r="AM197" s="77" t="str">
        <f t="shared" si="32"/>
        <v>Close to Market Reference</v>
      </c>
      <c r="AN197" s="78" t="s">
        <v>76</v>
      </c>
      <c r="AO197" s="78"/>
      <c r="AP197" s="78" t="s">
        <v>76</v>
      </c>
      <c r="AQ197" s="49"/>
      <c r="AR197" s="79"/>
      <c r="AS197" s="79"/>
      <c r="AT197" s="80"/>
      <c r="AU197" s="52">
        <f t="shared" si="26"/>
        <v>0</v>
      </c>
    </row>
    <row r="198" spans="1:47" ht="15" customHeight="1">
      <c r="A198" s="53" t="s">
        <v>66</v>
      </c>
      <c r="B198" s="25">
        <v>187</v>
      </c>
      <c r="C198" s="55" t="s">
        <v>265</v>
      </c>
      <c r="D198" s="56" t="s">
        <v>331</v>
      </c>
      <c r="E198" s="55" t="s">
        <v>79</v>
      </c>
      <c r="F198" s="57">
        <v>43564</v>
      </c>
      <c r="G198" s="58">
        <v>29790</v>
      </c>
      <c r="H198" s="59">
        <f t="shared" si="27"/>
        <v>37.712328767123289</v>
      </c>
      <c r="I198" s="60" t="s">
        <v>223</v>
      </c>
      <c r="J198" s="61" t="s">
        <v>71</v>
      </c>
      <c r="K198" s="62" t="s">
        <v>71</v>
      </c>
      <c r="L198" s="63" t="s">
        <v>85</v>
      </c>
      <c r="M198" s="64" t="str">
        <f t="shared" si="28"/>
        <v>2-2-3</v>
      </c>
      <c r="N198" s="81" t="s">
        <v>121</v>
      </c>
      <c r="O198" s="66">
        <v>43191</v>
      </c>
      <c r="P198" s="67">
        <v>7.2499999999999995E-2</v>
      </c>
      <c r="Q198" s="68" t="s">
        <v>224</v>
      </c>
      <c r="R198" s="68" t="s">
        <v>108</v>
      </c>
      <c r="S198" s="68" t="s">
        <v>109</v>
      </c>
      <c r="T198" s="69">
        <v>55</v>
      </c>
      <c r="U198" s="68"/>
      <c r="V198" s="70">
        <v>1062588</v>
      </c>
      <c r="W198" s="70">
        <v>0</v>
      </c>
      <c r="X198" s="70">
        <v>0</v>
      </c>
      <c r="Y198" s="70">
        <v>419448</v>
      </c>
      <c r="Z198" s="70">
        <v>0</v>
      </c>
      <c r="AA198" s="70">
        <v>3231670</v>
      </c>
      <c r="AB198" s="71">
        <f t="shared" si="29"/>
        <v>2812222</v>
      </c>
      <c r="AC198" s="71">
        <f t="shared" si="22"/>
        <v>2812222</v>
      </c>
      <c r="AD198" s="72">
        <f t="shared" si="23"/>
        <v>365</v>
      </c>
      <c r="AE198" s="73">
        <f>ROUND(VLOOKUP(Q198,'[1]Average Cost'!$A$3:$V$26,HLOOKUP('[1]Master Sheet'!E198,'[1]Average Cost'!$B$1:$V$2,2,0)),0)</f>
        <v>3062183</v>
      </c>
      <c r="AF198" s="74">
        <f t="shared" si="24"/>
        <v>0.91837163226364982</v>
      </c>
      <c r="AG198" s="68" t="str">
        <f t="shared" si="30"/>
        <v>80%-100%</v>
      </c>
      <c r="AH198" s="75">
        <v>3515618.1614399999</v>
      </c>
      <c r="AI198" s="75">
        <v>3515618.1614399999</v>
      </c>
      <c r="AJ198" s="75">
        <v>2974107</v>
      </c>
      <c r="AK198" s="76">
        <f t="shared" si="25"/>
        <v>0.79992248044597414</v>
      </c>
      <c r="AL198" s="39" t="str">
        <f t="shared" si="31"/>
        <v>70% - 90%</v>
      </c>
      <c r="AM198" s="77" t="str">
        <f t="shared" si="32"/>
        <v>Lower Middle Range</v>
      </c>
      <c r="AN198" s="78" t="s">
        <v>118</v>
      </c>
      <c r="AO198" s="78" t="s">
        <v>359</v>
      </c>
      <c r="AP198" s="78" t="s">
        <v>76</v>
      </c>
      <c r="AQ198" s="49"/>
      <c r="AR198" s="79"/>
      <c r="AS198" s="79"/>
      <c r="AT198" s="80"/>
      <c r="AU198" s="52">
        <f t="shared" si="26"/>
        <v>0</v>
      </c>
    </row>
    <row r="199" spans="1:47" ht="15" customHeight="1">
      <c r="A199" s="53" t="s">
        <v>66</v>
      </c>
      <c r="B199" s="54">
        <v>188</v>
      </c>
      <c r="C199" s="55" t="s">
        <v>144</v>
      </c>
      <c r="D199" s="56" t="s">
        <v>145</v>
      </c>
      <c r="E199" s="55" t="s">
        <v>149</v>
      </c>
      <c r="F199" s="57">
        <v>43750</v>
      </c>
      <c r="G199" s="58">
        <v>32921</v>
      </c>
      <c r="H199" s="59">
        <f t="shared" si="27"/>
        <v>29.134246575342466</v>
      </c>
      <c r="I199" s="60" t="s">
        <v>347</v>
      </c>
      <c r="J199" s="61">
        <v>0</v>
      </c>
      <c r="K199" s="62" t="s">
        <v>71</v>
      </c>
      <c r="L199" s="63" t="s">
        <v>71</v>
      </c>
      <c r="M199" s="64" t="str">
        <f t="shared" si="28"/>
        <v>0-2-2</v>
      </c>
      <c r="N199" s="65">
        <v>42887</v>
      </c>
      <c r="O199" s="66">
        <v>43191</v>
      </c>
      <c r="P199" s="67">
        <v>6.7499999999999935E-2</v>
      </c>
      <c r="Q199" s="68" t="s">
        <v>122</v>
      </c>
      <c r="R199" s="68" t="s">
        <v>108</v>
      </c>
      <c r="S199" s="68" t="s">
        <v>109</v>
      </c>
      <c r="T199" s="69">
        <v>45</v>
      </c>
      <c r="U199" s="68"/>
      <c r="V199" s="70">
        <v>102312</v>
      </c>
      <c r="W199" s="70">
        <v>0</v>
      </c>
      <c r="X199" s="70">
        <v>0</v>
      </c>
      <c r="Y199" s="70">
        <v>0</v>
      </c>
      <c r="Z199" s="70">
        <v>0</v>
      </c>
      <c r="AA199" s="70">
        <v>255770.51</v>
      </c>
      <c r="AB199" s="71">
        <f t="shared" si="29"/>
        <v>255770.51</v>
      </c>
      <c r="AC199" s="71">
        <f t="shared" si="22"/>
        <v>255770.51</v>
      </c>
      <c r="AD199" s="72">
        <f t="shared" si="23"/>
        <v>365</v>
      </c>
      <c r="AE199" s="73">
        <f>ROUND(VLOOKUP(Q199,'[1]Average Cost'!$A$3:$V$26,HLOOKUP('[1]Master Sheet'!E199,'[1]Average Cost'!$B$1:$V$2,2,0)),0)</f>
        <v>248477</v>
      </c>
      <c r="AF199" s="74">
        <f t="shared" si="24"/>
        <v>1.0293528576085513</v>
      </c>
      <c r="AG199" s="68" t="str">
        <f t="shared" si="30"/>
        <v>Greater than 100%</v>
      </c>
      <c r="AH199" s="75">
        <v>555898.31988999993</v>
      </c>
      <c r="AI199" s="75">
        <v>555898.31988999993</v>
      </c>
      <c r="AJ199" s="75">
        <v>409037</v>
      </c>
      <c r="AK199" s="76">
        <f t="shared" si="25"/>
        <v>0.46010304555446646</v>
      </c>
      <c r="AL199" s="39" t="str">
        <f t="shared" si="31"/>
        <v>25% - 50%</v>
      </c>
      <c r="AM199" s="77" t="str">
        <f t="shared" si="32"/>
        <v>Lower Range</v>
      </c>
      <c r="AN199" s="78" t="s">
        <v>76</v>
      </c>
      <c r="AO199" s="78"/>
      <c r="AP199" s="78" t="s">
        <v>76</v>
      </c>
      <c r="AQ199" s="49"/>
      <c r="AR199" s="79"/>
      <c r="AS199" s="79"/>
      <c r="AT199" s="80"/>
      <c r="AU199" s="52">
        <f t="shared" si="26"/>
        <v>0</v>
      </c>
    </row>
    <row r="200" spans="1:47" ht="15" customHeight="1">
      <c r="A200" s="53" t="s">
        <v>66</v>
      </c>
      <c r="B200" s="54">
        <v>189</v>
      </c>
      <c r="C200" s="55" t="s">
        <v>296</v>
      </c>
      <c r="D200" s="56" t="s">
        <v>297</v>
      </c>
      <c r="E200" s="55" t="s">
        <v>111</v>
      </c>
      <c r="F200" s="57">
        <v>42875</v>
      </c>
      <c r="G200" s="58">
        <v>30559</v>
      </c>
      <c r="H200" s="59">
        <f t="shared" si="27"/>
        <v>35.605479452054794</v>
      </c>
      <c r="I200" s="60" t="s">
        <v>227</v>
      </c>
      <c r="J200" s="61" t="s">
        <v>85</v>
      </c>
      <c r="K200" s="62" t="s">
        <v>85</v>
      </c>
      <c r="L200" s="63" t="s">
        <v>81</v>
      </c>
      <c r="M200" s="64" t="str">
        <f t="shared" si="28"/>
        <v>3-3-4</v>
      </c>
      <c r="N200" s="65" t="s">
        <v>124</v>
      </c>
      <c r="O200" s="66">
        <v>43191</v>
      </c>
      <c r="P200" s="67">
        <v>0.11749999999999999</v>
      </c>
      <c r="Q200" s="68" t="s">
        <v>151</v>
      </c>
      <c r="R200" s="68" t="s">
        <v>126</v>
      </c>
      <c r="S200" s="68" t="s">
        <v>127</v>
      </c>
      <c r="T200" s="69">
        <v>43</v>
      </c>
      <c r="U200" s="68"/>
      <c r="V200" s="70">
        <v>91500</v>
      </c>
      <c r="W200" s="70">
        <v>0</v>
      </c>
      <c r="X200" s="70">
        <v>9000</v>
      </c>
      <c r="Y200" s="70">
        <v>0</v>
      </c>
      <c r="Z200" s="70">
        <v>3000</v>
      </c>
      <c r="AA200" s="70">
        <v>206422.11</v>
      </c>
      <c r="AB200" s="71">
        <f t="shared" si="29"/>
        <v>206422.11</v>
      </c>
      <c r="AC200" s="71">
        <f t="shared" si="22"/>
        <v>206422.11</v>
      </c>
      <c r="AD200" s="72">
        <f t="shared" si="23"/>
        <v>365</v>
      </c>
      <c r="AE200" s="73">
        <f>ROUND(VLOOKUP(Q200,'[1]Average Cost'!$A$3:$V$26,HLOOKUP('[1]Master Sheet'!E200,'[1]Average Cost'!$B$1:$V$2,2,0)),0)</f>
        <v>273522</v>
      </c>
      <c r="AF200" s="74">
        <f t="shared" si="24"/>
        <v>0.75468192686511504</v>
      </c>
      <c r="AG200" s="68" t="str">
        <f t="shared" si="30"/>
        <v>60%-80%</v>
      </c>
      <c r="AH200" s="75">
        <v>309807</v>
      </c>
      <c r="AI200" s="75">
        <v>270805.1464575</v>
      </c>
      <c r="AJ200" s="75">
        <v>309807</v>
      </c>
      <c r="AK200" s="76">
        <f t="shared" si="25"/>
        <v>0.66629259506725147</v>
      </c>
      <c r="AL200" s="39" t="str">
        <f t="shared" si="31"/>
        <v>50% - 70%</v>
      </c>
      <c r="AM200" s="77" t="str">
        <f t="shared" si="32"/>
        <v>Lower Range</v>
      </c>
      <c r="AN200" s="78" t="s">
        <v>118</v>
      </c>
      <c r="AO200" s="78" t="s">
        <v>360</v>
      </c>
      <c r="AP200" s="78" t="s">
        <v>135</v>
      </c>
      <c r="AQ200" s="49"/>
      <c r="AR200" s="79"/>
      <c r="AS200" s="79"/>
      <c r="AT200" s="80"/>
      <c r="AU200" s="52">
        <f t="shared" si="26"/>
        <v>0</v>
      </c>
    </row>
    <row r="201" spans="1:47" ht="15" customHeight="1">
      <c r="A201" s="53" t="s">
        <v>66</v>
      </c>
      <c r="B201" s="54">
        <v>190</v>
      </c>
      <c r="C201" s="55" t="s">
        <v>116</v>
      </c>
      <c r="D201" s="56" t="s">
        <v>117</v>
      </c>
      <c r="E201" s="55" t="s">
        <v>111</v>
      </c>
      <c r="F201" s="57">
        <v>42574</v>
      </c>
      <c r="G201" s="58">
        <v>29618</v>
      </c>
      <c r="H201" s="59">
        <f t="shared" si="27"/>
        <v>38.183561643835617</v>
      </c>
      <c r="I201" s="60" t="s">
        <v>361</v>
      </c>
      <c r="J201" s="61" t="s">
        <v>81</v>
      </c>
      <c r="K201" s="62" t="s">
        <v>85</v>
      </c>
      <c r="L201" s="63" t="s">
        <v>85</v>
      </c>
      <c r="M201" s="64" t="str">
        <f t="shared" si="28"/>
        <v>4-3-3</v>
      </c>
      <c r="N201" s="65">
        <v>42826</v>
      </c>
      <c r="O201" s="66">
        <v>43191</v>
      </c>
      <c r="P201" s="67">
        <v>0.09</v>
      </c>
      <c r="Q201" s="68" t="s">
        <v>151</v>
      </c>
      <c r="R201" s="68" t="s">
        <v>126</v>
      </c>
      <c r="S201" s="68" t="s">
        <v>127</v>
      </c>
      <c r="T201" s="69">
        <v>50</v>
      </c>
      <c r="U201" s="68"/>
      <c r="V201" s="70">
        <v>311616</v>
      </c>
      <c r="W201" s="70">
        <v>0</v>
      </c>
      <c r="X201" s="70">
        <v>90000</v>
      </c>
      <c r="Y201" s="70">
        <v>77904</v>
      </c>
      <c r="Z201" s="70">
        <v>30000</v>
      </c>
      <c r="AA201" s="70">
        <v>868896</v>
      </c>
      <c r="AB201" s="71">
        <f t="shared" si="29"/>
        <v>790992</v>
      </c>
      <c r="AC201" s="71">
        <f t="shared" si="22"/>
        <v>790992</v>
      </c>
      <c r="AD201" s="72">
        <f t="shared" si="23"/>
        <v>365</v>
      </c>
      <c r="AE201" s="73">
        <f>ROUND(VLOOKUP(Q201,'[1]Average Cost'!$A$3:$V$26,HLOOKUP('[1]Master Sheet'!E201,'[1]Average Cost'!$B$1:$V$2,2,0)),0)</f>
        <v>914764</v>
      </c>
      <c r="AF201" s="74">
        <f t="shared" si="24"/>
        <v>0.86469515634633631</v>
      </c>
      <c r="AG201" s="68" t="str">
        <f t="shared" si="30"/>
        <v>80%-100%</v>
      </c>
      <c r="AH201" s="75">
        <v>1261805.4918750001</v>
      </c>
      <c r="AI201" s="75">
        <v>1261805.4918750001</v>
      </c>
      <c r="AJ201" s="75">
        <v>1169974</v>
      </c>
      <c r="AK201" s="76">
        <f t="shared" si="25"/>
        <v>0.62687316317241004</v>
      </c>
      <c r="AL201" s="39" t="str">
        <f t="shared" si="31"/>
        <v>50% - 70%</v>
      </c>
      <c r="AM201" s="77" t="str">
        <f t="shared" si="32"/>
        <v>Lower Range</v>
      </c>
      <c r="AN201" s="78" t="s">
        <v>76</v>
      </c>
      <c r="AO201" s="78"/>
      <c r="AP201" s="78" t="s">
        <v>76</v>
      </c>
      <c r="AQ201" s="49"/>
      <c r="AR201" s="79"/>
      <c r="AS201" s="79"/>
      <c r="AT201" s="80"/>
      <c r="AU201" s="52">
        <f t="shared" si="26"/>
        <v>0</v>
      </c>
    </row>
    <row r="202" spans="1:47" ht="15" customHeight="1">
      <c r="A202" s="53" t="s">
        <v>66</v>
      </c>
      <c r="B202" s="54">
        <v>191</v>
      </c>
      <c r="C202" s="55" t="s">
        <v>152</v>
      </c>
      <c r="D202" s="56" t="s">
        <v>83</v>
      </c>
      <c r="E202" s="55" t="s">
        <v>79</v>
      </c>
      <c r="F202" s="57">
        <v>44366</v>
      </c>
      <c r="G202" s="58">
        <v>34732</v>
      </c>
      <c r="H202" s="59">
        <f t="shared" si="27"/>
        <v>24.172602739726027</v>
      </c>
      <c r="I202" s="60" t="s">
        <v>100</v>
      </c>
      <c r="J202" s="61">
        <v>0</v>
      </c>
      <c r="K202" s="62" t="s">
        <v>85</v>
      </c>
      <c r="L202" s="63" t="s">
        <v>71</v>
      </c>
      <c r="M202" s="64" t="str">
        <f t="shared" si="28"/>
        <v>0-3-2</v>
      </c>
      <c r="N202" s="65">
        <v>43270</v>
      </c>
      <c r="O202" s="66">
        <v>43270</v>
      </c>
      <c r="P202" s="67">
        <v>0.17499999999999999</v>
      </c>
      <c r="Q202" s="68" t="s">
        <v>101</v>
      </c>
      <c r="R202" s="68" t="s">
        <v>141</v>
      </c>
      <c r="S202" s="68" t="s">
        <v>142</v>
      </c>
      <c r="T202" s="69">
        <v>46</v>
      </c>
      <c r="U202" s="68"/>
      <c r="V202" s="70">
        <v>164496</v>
      </c>
      <c r="W202" s="70">
        <v>0</v>
      </c>
      <c r="X202" s="70">
        <v>0</v>
      </c>
      <c r="Y202" s="70">
        <v>0</v>
      </c>
      <c r="Z202" s="70">
        <v>0</v>
      </c>
      <c r="AA202" s="70">
        <v>423197</v>
      </c>
      <c r="AB202" s="71">
        <f t="shared" si="29"/>
        <v>423197</v>
      </c>
      <c r="AC202" s="71">
        <f t="shared" si="22"/>
        <v>423197</v>
      </c>
      <c r="AD202" s="72">
        <f t="shared" si="23"/>
        <v>365</v>
      </c>
      <c r="AE202" s="73">
        <f>ROUND(VLOOKUP(Q202,'[1]Average Cost'!$A$3:$V$26,HLOOKUP('[1]Master Sheet'!E202,'[1]Average Cost'!$B$1:$V$2,2,0)),0)</f>
        <v>335659</v>
      </c>
      <c r="AF202" s="74">
        <f t="shared" si="24"/>
        <v>1.2607944372115749</v>
      </c>
      <c r="AG202" s="68" t="str">
        <f t="shared" si="30"/>
        <v>Greater than 100%</v>
      </c>
      <c r="AH202" s="75">
        <v>593268</v>
      </c>
      <c r="AI202" s="75">
        <v>589024.36600000004</v>
      </c>
      <c r="AJ202" s="75">
        <v>593268</v>
      </c>
      <c r="AK202" s="76">
        <f t="shared" si="25"/>
        <v>0.71333191744708968</v>
      </c>
      <c r="AL202" s="39" t="str">
        <f t="shared" si="31"/>
        <v>70% - 90%</v>
      </c>
      <c r="AM202" s="77" t="str">
        <f t="shared" si="32"/>
        <v>Lower Middle Range</v>
      </c>
      <c r="AN202" s="78" t="s">
        <v>76</v>
      </c>
      <c r="AO202" s="78"/>
      <c r="AP202" s="78" t="s">
        <v>118</v>
      </c>
      <c r="AQ202" s="49"/>
      <c r="AR202" s="79"/>
      <c r="AS202" s="79"/>
      <c r="AT202" s="80"/>
      <c r="AU202" s="52">
        <f t="shared" si="26"/>
        <v>0</v>
      </c>
    </row>
    <row r="203" spans="1:47" ht="15" customHeight="1">
      <c r="A203" s="53" t="s">
        <v>66</v>
      </c>
      <c r="B203" s="54">
        <v>192</v>
      </c>
      <c r="C203" s="55" t="s">
        <v>134</v>
      </c>
      <c r="D203" s="56" t="s">
        <v>68</v>
      </c>
      <c r="E203" s="55" t="s">
        <v>79</v>
      </c>
      <c r="F203" s="57">
        <v>44117</v>
      </c>
      <c r="G203" s="58">
        <v>32404</v>
      </c>
      <c r="H203" s="59">
        <f t="shared" si="27"/>
        <v>30.550684931506851</v>
      </c>
      <c r="I203" s="60" t="s">
        <v>362</v>
      </c>
      <c r="J203" s="61">
        <v>0</v>
      </c>
      <c r="K203" s="62" t="s">
        <v>71</v>
      </c>
      <c r="L203" s="63" t="s">
        <v>71</v>
      </c>
      <c r="M203" s="64" t="str">
        <f t="shared" si="28"/>
        <v>0-2-2</v>
      </c>
      <c r="N203" s="81" t="s">
        <v>121</v>
      </c>
      <c r="O203" s="66">
        <v>43191</v>
      </c>
      <c r="P203" s="67">
        <v>7.2499999999999995E-2</v>
      </c>
      <c r="Q203" s="68" t="s">
        <v>363</v>
      </c>
      <c r="R203" s="68" t="s">
        <v>108</v>
      </c>
      <c r="S203" s="68" t="s">
        <v>109</v>
      </c>
      <c r="T203" s="69">
        <v>48</v>
      </c>
      <c r="U203" s="68"/>
      <c r="V203" s="70">
        <v>265200</v>
      </c>
      <c r="W203" s="70">
        <v>0</v>
      </c>
      <c r="X203" s="70">
        <v>0</v>
      </c>
      <c r="Y203" s="70">
        <v>66300</v>
      </c>
      <c r="Z203" s="70">
        <v>0</v>
      </c>
      <c r="AA203" s="70">
        <v>741253</v>
      </c>
      <c r="AB203" s="71">
        <f t="shared" si="29"/>
        <v>674953</v>
      </c>
      <c r="AC203" s="71">
        <f t="shared" si="22"/>
        <v>674953</v>
      </c>
      <c r="AD203" s="72">
        <f t="shared" si="23"/>
        <v>365</v>
      </c>
      <c r="AE203" s="73">
        <f>ROUND(VLOOKUP(Q203,'[1]Average Cost'!$A$3:$V$26,HLOOKUP('[1]Master Sheet'!E203,'[1]Average Cost'!$B$1:$V$2,2,0)),0)</f>
        <v>699182</v>
      </c>
      <c r="AF203" s="74">
        <f t="shared" si="24"/>
        <v>0.96534664794002134</v>
      </c>
      <c r="AG203" s="68" t="str">
        <f t="shared" si="30"/>
        <v>80%-100%</v>
      </c>
      <c r="AH203" s="75">
        <v>892288</v>
      </c>
      <c r="AI203" s="75">
        <v>892288</v>
      </c>
      <c r="AJ203" s="75">
        <v>798942</v>
      </c>
      <c r="AK203" s="76">
        <f t="shared" si="25"/>
        <v>0.75642953844498639</v>
      </c>
      <c r="AL203" s="39" t="str">
        <f t="shared" si="31"/>
        <v>70% - 90%</v>
      </c>
      <c r="AM203" s="77" t="str">
        <f t="shared" si="32"/>
        <v>Lower Middle Range</v>
      </c>
      <c r="AN203" s="78" t="s">
        <v>76</v>
      </c>
      <c r="AO203" s="78"/>
      <c r="AP203" s="78" t="s">
        <v>76</v>
      </c>
      <c r="AQ203" s="49"/>
      <c r="AR203" s="79"/>
      <c r="AS203" s="79"/>
      <c r="AT203" s="80"/>
      <c r="AU203" s="52">
        <f t="shared" si="26"/>
        <v>0</v>
      </c>
    </row>
    <row r="204" spans="1:47" ht="15" customHeight="1">
      <c r="A204" s="53" t="s">
        <v>66</v>
      </c>
      <c r="B204" s="25">
        <v>193</v>
      </c>
      <c r="C204" s="55" t="s">
        <v>67</v>
      </c>
      <c r="D204" s="56" t="s">
        <v>68</v>
      </c>
      <c r="E204" s="55" t="s">
        <v>310</v>
      </c>
      <c r="F204" s="57">
        <v>44779</v>
      </c>
      <c r="G204" s="58">
        <v>31454</v>
      </c>
      <c r="H204" s="59">
        <f t="shared" si="27"/>
        <v>33.153424657534245</v>
      </c>
      <c r="I204" s="60" t="s">
        <v>234</v>
      </c>
      <c r="J204" s="61">
        <v>0</v>
      </c>
      <c r="K204" s="62">
        <v>0</v>
      </c>
      <c r="L204" s="63" t="s">
        <v>71</v>
      </c>
      <c r="M204" s="64" t="str">
        <f t="shared" si="28"/>
        <v>0-0-2</v>
      </c>
      <c r="N204" s="81" t="s">
        <v>72</v>
      </c>
      <c r="O204" s="62" t="s">
        <v>72</v>
      </c>
      <c r="P204" s="67">
        <v>0</v>
      </c>
      <c r="Q204" s="68" t="s">
        <v>73</v>
      </c>
      <c r="R204" s="38" t="s">
        <v>74</v>
      </c>
      <c r="S204" s="38" t="s">
        <v>75</v>
      </c>
      <c r="T204" s="69">
        <v>48</v>
      </c>
      <c r="U204" s="68"/>
      <c r="V204" s="70">
        <v>309096</v>
      </c>
      <c r="W204" s="70">
        <v>0</v>
      </c>
      <c r="X204" s="70">
        <v>0</v>
      </c>
      <c r="Y204" s="70">
        <v>77268</v>
      </c>
      <c r="Z204" s="70">
        <v>0</v>
      </c>
      <c r="AA204" s="70">
        <v>861961</v>
      </c>
      <c r="AB204" s="71">
        <f t="shared" si="29"/>
        <v>784693</v>
      </c>
      <c r="AC204" s="71">
        <f t="shared" ref="AC204:AC267" si="33">AB204-W204</f>
        <v>784693</v>
      </c>
      <c r="AD204" s="72">
        <f t="shared" ref="AD204:AD267" si="34">IF(($AE$10-F204)+1&gt;365,365,($AE$10-F204)+1)</f>
        <v>238</v>
      </c>
      <c r="AE204" s="73">
        <f>ROUND(VLOOKUP(Q204,'[1]Average Cost'!$A$3:$V$26,HLOOKUP('[1]Master Sheet'!E204,'[1]Average Cost'!$B$1:$V$2,2,0)),0)</f>
        <v>646385</v>
      </c>
      <c r="AF204" s="74">
        <f t="shared" ref="AF204:AF267" si="35">AB204/AE204</f>
        <v>1.213971549463555</v>
      </c>
      <c r="AG204" s="68" t="str">
        <f t="shared" si="30"/>
        <v>Greater than 100%</v>
      </c>
      <c r="AH204" s="75">
        <v>1040452</v>
      </c>
      <c r="AI204" s="75">
        <v>1031401.0812</v>
      </c>
      <c r="AJ204" s="75">
        <v>1040452</v>
      </c>
      <c r="AK204" s="76">
        <f t="shared" ref="AK204:AK267" si="36">AB204/AH204</f>
        <v>0.75418471971796874</v>
      </c>
      <c r="AL204" s="39" t="str">
        <f t="shared" si="31"/>
        <v>70% - 90%</v>
      </c>
      <c r="AM204" s="77" t="str">
        <f t="shared" si="32"/>
        <v>Lower Middle Range</v>
      </c>
      <c r="AN204" s="78" t="s">
        <v>76</v>
      </c>
      <c r="AO204" s="78"/>
      <c r="AP204" s="78" t="s">
        <v>76</v>
      </c>
      <c r="AQ204" s="49"/>
      <c r="AR204" s="79"/>
      <c r="AS204" s="79"/>
      <c r="AT204" s="80"/>
      <c r="AU204" s="52">
        <f t="shared" ref="AU204:AU267" si="37">AT204/AH204</f>
        <v>0</v>
      </c>
    </row>
    <row r="205" spans="1:47" ht="15" customHeight="1">
      <c r="A205" s="53" t="s">
        <v>66</v>
      </c>
      <c r="B205" s="54">
        <v>194</v>
      </c>
      <c r="C205" s="55" t="s">
        <v>90</v>
      </c>
      <c r="D205" s="56" t="s">
        <v>91</v>
      </c>
      <c r="E205" s="55" t="s">
        <v>253</v>
      </c>
      <c r="F205" s="57">
        <v>44800</v>
      </c>
      <c r="G205" s="58">
        <v>30621</v>
      </c>
      <c r="H205" s="59">
        <f t="shared" ref="H205:H268" si="38">($I$10-G205)/365</f>
        <v>35.435616438356163</v>
      </c>
      <c r="I205" s="60" t="s">
        <v>158</v>
      </c>
      <c r="J205" s="61">
        <v>0</v>
      </c>
      <c r="K205" s="62">
        <v>0</v>
      </c>
      <c r="L205" s="63" t="s">
        <v>85</v>
      </c>
      <c r="M205" s="64" t="str">
        <f t="shared" ref="M205:M268" si="39">LEFT(J205,1)&amp;"-"&amp;LEFT(K205,1)&amp;"-"&amp;LEFT(L205,1)</f>
        <v>0-0-3</v>
      </c>
      <c r="N205" s="81" t="s">
        <v>72</v>
      </c>
      <c r="O205" s="62" t="s">
        <v>72</v>
      </c>
      <c r="P205" s="67">
        <v>0</v>
      </c>
      <c r="Q205" s="68" t="s">
        <v>73</v>
      </c>
      <c r="R205" s="38" t="s">
        <v>74</v>
      </c>
      <c r="S205" s="38" t="s">
        <v>75</v>
      </c>
      <c r="T205" s="69">
        <v>49</v>
      </c>
      <c r="U205" s="68"/>
      <c r="V205" s="70">
        <v>290904</v>
      </c>
      <c r="W205" s="70">
        <v>0</v>
      </c>
      <c r="X205" s="70">
        <v>0</v>
      </c>
      <c r="Y205" s="70">
        <v>72732</v>
      </c>
      <c r="Z205" s="70">
        <v>0</v>
      </c>
      <c r="AA205" s="70">
        <v>811945</v>
      </c>
      <c r="AB205" s="71">
        <f t="shared" ref="AB205:AB268" si="40">AA205-Y205</f>
        <v>739213</v>
      </c>
      <c r="AC205" s="71">
        <f t="shared" si="33"/>
        <v>739213</v>
      </c>
      <c r="AD205" s="72">
        <f t="shared" si="34"/>
        <v>217</v>
      </c>
      <c r="AE205" s="73">
        <f>ROUND(VLOOKUP(Q205,'[1]Average Cost'!$A$3:$V$26,HLOOKUP('[1]Master Sheet'!E205,'[1]Average Cost'!$B$1:$V$2,2,0)),0)</f>
        <v>914168</v>
      </c>
      <c r="AF205" s="74">
        <f t="shared" si="35"/>
        <v>0.80861832835977632</v>
      </c>
      <c r="AG205" s="68" t="str">
        <f t="shared" ref="AG205:AG268" si="41">IF(AF205&lt;60%,"Less than 60%",IF(AF205&lt;80%,"60%-80%",IF(AF205&lt;100%,"80%-100%","Greater than 100%")))</f>
        <v>80%-100%</v>
      </c>
      <c r="AH205" s="75">
        <v>1405865.719755</v>
      </c>
      <c r="AI205" s="75">
        <v>1405865.719755</v>
      </c>
      <c r="AJ205" s="75">
        <v>1138428</v>
      </c>
      <c r="AK205" s="76">
        <f t="shared" si="36"/>
        <v>0.52580626272672937</v>
      </c>
      <c r="AL205" s="39" t="str">
        <f t="shared" ref="AL205:AL268" si="42">IF(AK205&lt;50%,"25% - 50%",IF(AK205&lt;70%,"50% - 70%",IF(AK205&lt;90%,"70% - 90%",IF(AK205&lt;110%,"90% - 110%",IF(AK205&lt;130%,"110% - 130%","&gt;130%")))))</f>
        <v>50% - 70%</v>
      </c>
      <c r="AM205" s="77" t="str">
        <f t="shared" ref="AM205:AM268" si="43">IF(AK205&lt;70%,"Lower Range",IF(AK205&lt;85%,"Lower Middle Range",IF(AK205&lt;100%,"Close to Market Reference",IF(AK205&lt;115%,"Upper Middle Range","Upper Range"))))</f>
        <v>Lower Range</v>
      </c>
      <c r="AN205" s="78" t="s">
        <v>76</v>
      </c>
      <c r="AO205" s="78"/>
      <c r="AP205" s="78" t="s">
        <v>76</v>
      </c>
      <c r="AQ205" s="49"/>
      <c r="AR205" s="79"/>
      <c r="AS205" s="79"/>
      <c r="AT205" s="80"/>
      <c r="AU205" s="52">
        <f t="shared" si="37"/>
        <v>0</v>
      </c>
    </row>
    <row r="206" spans="1:47" ht="15" customHeight="1">
      <c r="A206" s="53" t="s">
        <v>66</v>
      </c>
      <c r="B206" s="54">
        <v>195</v>
      </c>
      <c r="C206" s="55" t="s">
        <v>67</v>
      </c>
      <c r="D206" s="56" t="s">
        <v>68</v>
      </c>
      <c r="E206" s="55" t="s">
        <v>364</v>
      </c>
      <c r="F206" s="57">
        <v>43358</v>
      </c>
      <c r="G206" s="58">
        <v>30724</v>
      </c>
      <c r="H206" s="59">
        <f t="shared" si="38"/>
        <v>35.153424657534245</v>
      </c>
      <c r="I206" s="60" t="s">
        <v>365</v>
      </c>
      <c r="J206" s="61" t="s">
        <v>71</v>
      </c>
      <c r="K206" s="62" t="s">
        <v>85</v>
      </c>
      <c r="L206" s="63" t="s">
        <v>81</v>
      </c>
      <c r="M206" s="64" t="str">
        <f t="shared" si="39"/>
        <v>2-3-4</v>
      </c>
      <c r="N206" s="65">
        <v>43191</v>
      </c>
      <c r="O206" s="66">
        <v>43191</v>
      </c>
      <c r="P206" s="67">
        <v>0.15</v>
      </c>
      <c r="Q206" s="68" t="s">
        <v>73</v>
      </c>
      <c r="R206" s="38" t="s">
        <v>74</v>
      </c>
      <c r="S206" s="38" t="s">
        <v>75</v>
      </c>
      <c r="T206" s="69">
        <v>48</v>
      </c>
      <c r="U206" s="68"/>
      <c r="V206" s="70">
        <v>193728</v>
      </c>
      <c r="W206" s="70">
        <v>0</v>
      </c>
      <c r="X206" s="70">
        <v>0</v>
      </c>
      <c r="Y206" s="70">
        <v>48432</v>
      </c>
      <c r="Z206" s="70">
        <v>0</v>
      </c>
      <c r="AA206" s="70">
        <v>544714</v>
      </c>
      <c r="AB206" s="71">
        <f t="shared" si="40"/>
        <v>496282</v>
      </c>
      <c r="AC206" s="71">
        <f t="shared" si="33"/>
        <v>496282</v>
      </c>
      <c r="AD206" s="72">
        <f t="shared" si="34"/>
        <v>365</v>
      </c>
      <c r="AE206" s="73">
        <f>ROUND(VLOOKUP(Q206,'[1]Average Cost'!$A$3:$V$26,HLOOKUP('[1]Master Sheet'!E206,'[1]Average Cost'!$B$1:$V$2,2,0)),0)</f>
        <v>646385</v>
      </c>
      <c r="AF206" s="74">
        <f t="shared" si="35"/>
        <v>0.76778081174532209</v>
      </c>
      <c r="AG206" s="68" t="str">
        <f t="shared" si="41"/>
        <v>60%-80%</v>
      </c>
      <c r="AH206" s="75">
        <v>1040452</v>
      </c>
      <c r="AI206" s="75">
        <v>1031401.0812</v>
      </c>
      <c r="AJ206" s="75">
        <v>1040452</v>
      </c>
      <c r="AK206" s="76">
        <f t="shared" si="36"/>
        <v>0.476986924913403</v>
      </c>
      <c r="AL206" s="39" t="str">
        <f t="shared" si="42"/>
        <v>25% - 50%</v>
      </c>
      <c r="AM206" s="77" t="str">
        <f t="shared" si="43"/>
        <v>Lower Range</v>
      </c>
      <c r="AN206" s="78" t="s">
        <v>118</v>
      </c>
      <c r="AO206" s="78" t="s">
        <v>366</v>
      </c>
      <c r="AP206" s="78" t="s">
        <v>76</v>
      </c>
      <c r="AQ206" s="49"/>
      <c r="AR206" s="79"/>
      <c r="AS206" s="79"/>
      <c r="AT206" s="80"/>
      <c r="AU206" s="52">
        <f t="shared" si="37"/>
        <v>0</v>
      </c>
    </row>
    <row r="207" spans="1:47" ht="15" customHeight="1">
      <c r="A207" s="53" t="s">
        <v>66</v>
      </c>
      <c r="B207" s="54">
        <v>196</v>
      </c>
      <c r="C207" s="55" t="s">
        <v>67</v>
      </c>
      <c r="D207" s="56" t="s">
        <v>68</v>
      </c>
      <c r="E207" s="55" t="s">
        <v>79</v>
      </c>
      <c r="F207" s="57">
        <v>44744</v>
      </c>
      <c r="G207" s="58">
        <v>32022</v>
      </c>
      <c r="H207" s="59">
        <f t="shared" si="38"/>
        <v>31.597260273972601</v>
      </c>
      <c r="I207" s="60" t="s">
        <v>232</v>
      </c>
      <c r="J207" s="61">
        <v>0</v>
      </c>
      <c r="K207" s="62">
        <v>0</v>
      </c>
      <c r="L207" s="63" t="s">
        <v>129</v>
      </c>
      <c r="M207" s="64" t="str">
        <f t="shared" si="39"/>
        <v>0-0-1</v>
      </c>
      <c r="N207" s="81" t="s">
        <v>72</v>
      </c>
      <c r="O207" s="62" t="s">
        <v>72</v>
      </c>
      <c r="P207" s="67">
        <v>0</v>
      </c>
      <c r="Q207" s="68" t="s">
        <v>73</v>
      </c>
      <c r="R207" s="38" t="s">
        <v>74</v>
      </c>
      <c r="S207" s="38" t="s">
        <v>75</v>
      </c>
      <c r="T207" s="69">
        <v>48</v>
      </c>
      <c r="U207" s="68"/>
      <c r="V207" s="70">
        <v>218184</v>
      </c>
      <c r="W207" s="70">
        <v>0</v>
      </c>
      <c r="X207" s="70">
        <v>0</v>
      </c>
      <c r="Y207" s="70">
        <v>54540</v>
      </c>
      <c r="Z207" s="70">
        <v>0</v>
      </c>
      <c r="AA207" s="70">
        <v>611958</v>
      </c>
      <c r="AB207" s="71">
        <f t="shared" si="40"/>
        <v>557418</v>
      </c>
      <c r="AC207" s="71">
        <f t="shared" si="33"/>
        <v>557418</v>
      </c>
      <c r="AD207" s="72">
        <f t="shared" si="34"/>
        <v>273</v>
      </c>
      <c r="AE207" s="73">
        <f>ROUND(VLOOKUP(Q207,'[1]Average Cost'!$A$3:$V$26,HLOOKUP('[1]Master Sheet'!E207,'[1]Average Cost'!$B$1:$V$2,2,0)),0)</f>
        <v>646385</v>
      </c>
      <c r="AF207" s="74">
        <f t="shared" si="35"/>
        <v>0.86236221446970462</v>
      </c>
      <c r="AG207" s="68" t="str">
        <f t="shared" si="41"/>
        <v>80%-100%</v>
      </c>
      <c r="AH207" s="75">
        <v>1040452</v>
      </c>
      <c r="AI207" s="75">
        <v>1031401.0812</v>
      </c>
      <c r="AJ207" s="75">
        <v>1040452</v>
      </c>
      <c r="AK207" s="76">
        <f t="shared" si="36"/>
        <v>0.535746002698827</v>
      </c>
      <c r="AL207" s="39" t="str">
        <f t="shared" si="42"/>
        <v>50% - 70%</v>
      </c>
      <c r="AM207" s="77" t="str">
        <f t="shared" si="43"/>
        <v>Lower Range</v>
      </c>
      <c r="AN207" s="78" t="s">
        <v>76</v>
      </c>
      <c r="AO207" s="78"/>
      <c r="AP207" s="78" t="s">
        <v>76</v>
      </c>
      <c r="AQ207" s="49"/>
      <c r="AR207" s="79"/>
      <c r="AS207" s="79"/>
      <c r="AT207" s="80"/>
      <c r="AU207" s="52">
        <f t="shared" si="37"/>
        <v>0</v>
      </c>
    </row>
    <row r="208" spans="1:47" ht="15" customHeight="1">
      <c r="A208" s="53" t="s">
        <v>66</v>
      </c>
      <c r="B208" s="54">
        <v>197</v>
      </c>
      <c r="C208" s="55" t="s">
        <v>67</v>
      </c>
      <c r="D208" s="56" t="s">
        <v>68</v>
      </c>
      <c r="E208" s="55" t="s">
        <v>161</v>
      </c>
      <c r="F208" s="57">
        <v>41764</v>
      </c>
      <c r="G208" s="58">
        <v>30358</v>
      </c>
      <c r="H208" s="59">
        <f t="shared" si="38"/>
        <v>36.156164383561645</v>
      </c>
      <c r="I208" s="60" t="s">
        <v>204</v>
      </c>
      <c r="J208" s="61" t="s">
        <v>85</v>
      </c>
      <c r="K208" s="62" t="s">
        <v>85</v>
      </c>
      <c r="L208" s="63" t="s">
        <v>85</v>
      </c>
      <c r="M208" s="64" t="str">
        <f t="shared" si="39"/>
        <v>3-3-3</v>
      </c>
      <c r="N208" s="65">
        <v>42736</v>
      </c>
      <c r="O208" s="66">
        <v>43191</v>
      </c>
      <c r="P208" s="67">
        <v>0.21</v>
      </c>
      <c r="Q208" s="68" t="s">
        <v>73</v>
      </c>
      <c r="R208" s="38" t="s">
        <v>74</v>
      </c>
      <c r="S208" s="38" t="s">
        <v>75</v>
      </c>
      <c r="T208" s="69">
        <v>48</v>
      </c>
      <c r="U208" s="68"/>
      <c r="V208" s="70">
        <v>234588</v>
      </c>
      <c r="W208" s="70">
        <v>0</v>
      </c>
      <c r="X208" s="70">
        <v>0</v>
      </c>
      <c r="Y208" s="70">
        <v>58644</v>
      </c>
      <c r="Z208" s="70">
        <v>0</v>
      </c>
      <c r="AA208" s="70">
        <v>657088</v>
      </c>
      <c r="AB208" s="71">
        <f t="shared" si="40"/>
        <v>598444</v>
      </c>
      <c r="AC208" s="71">
        <f t="shared" si="33"/>
        <v>598444</v>
      </c>
      <c r="AD208" s="72">
        <f t="shared" si="34"/>
        <v>365</v>
      </c>
      <c r="AE208" s="73">
        <f>ROUND(VLOOKUP(Q208,'[1]Average Cost'!$A$3:$V$26,HLOOKUP('[1]Master Sheet'!E208,'[1]Average Cost'!$B$1:$V$2,2,0)),0)</f>
        <v>646385</v>
      </c>
      <c r="AF208" s="74">
        <f t="shared" si="35"/>
        <v>0.92583212791138403</v>
      </c>
      <c r="AG208" s="68" t="str">
        <f t="shared" si="41"/>
        <v>80%-100%</v>
      </c>
      <c r="AH208" s="75">
        <v>1040452</v>
      </c>
      <c r="AI208" s="75">
        <v>1031401.0812</v>
      </c>
      <c r="AJ208" s="75">
        <v>1040452</v>
      </c>
      <c r="AK208" s="76">
        <f t="shared" si="36"/>
        <v>0.57517694232891092</v>
      </c>
      <c r="AL208" s="39" t="str">
        <f t="shared" si="42"/>
        <v>50% - 70%</v>
      </c>
      <c r="AM208" s="77" t="str">
        <f t="shared" si="43"/>
        <v>Lower Range</v>
      </c>
      <c r="AN208" s="78" t="s">
        <v>76</v>
      </c>
      <c r="AO208" s="78"/>
      <c r="AP208" s="78" t="s">
        <v>76</v>
      </c>
      <c r="AQ208" s="49"/>
      <c r="AR208" s="79"/>
      <c r="AS208" s="79"/>
      <c r="AT208" s="80"/>
      <c r="AU208" s="52">
        <f t="shared" si="37"/>
        <v>0</v>
      </c>
    </row>
    <row r="209" spans="1:47" ht="15" customHeight="1">
      <c r="A209" s="53" t="s">
        <v>66</v>
      </c>
      <c r="B209" s="54">
        <v>198</v>
      </c>
      <c r="C209" s="55" t="s">
        <v>67</v>
      </c>
      <c r="D209" s="56" t="s">
        <v>68</v>
      </c>
      <c r="E209" s="55" t="s">
        <v>367</v>
      </c>
      <c r="F209" s="57">
        <v>44576</v>
      </c>
      <c r="G209" s="58">
        <v>31093</v>
      </c>
      <c r="H209" s="59">
        <f t="shared" si="38"/>
        <v>34.142465753424659</v>
      </c>
      <c r="I209" s="60" t="s">
        <v>284</v>
      </c>
      <c r="J209" s="61">
        <v>0</v>
      </c>
      <c r="K209" s="62">
        <v>0</v>
      </c>
      <c r="L209" s="63" t="s">
        <v>71</v>
      </c>
      <c r="M209" s="64" t="str">
        <f t="shared" si="39"/>
        <v>0-0-2</v>
      </c>
      <c r="N209" s="81" t="s">
        <v>72</v>
      </c>
      <c r="O209" s="62" t="s">
        <v>72</v>
      </c>
      <c r="P209" s="67">
        <v>0</v>
      </c>
      <c r="Q209" s="68" t="s">
        <v>73</v>
      </c>
      <c r="R209" s="38" t="s">
        <v>74</v>
      </c>
      <c r="S209" s="38" t="s">
        <v>75</v>
      </c>
      <c r="T209" s="69">
        <v>48</v>
      </c>
      <c r="U209" s="68"/>
      <c r="V209" s="70">
        <v>254544</v>
      </c>
      <c r="W209" s="70">
        <v>0</v>
      </c>
      <c r="X209" s="70">
        <v>0</v>
      </c>
      <c r="Y209" s="70">
        <v>63636</v>
      </c>
      <c r="Z209" s="70">
        <v>0</v>
      </c>
      <c r="AA209" s="70">
        <v>711946</v>
      </c>
      <c r="AB209" s="71">
        <f t="shared" si="40"/>
        <v>648310</v>
      </c>
      <c r="AC209" s="71">
        <f t="shared" si="33"/>
        <v>648310</v>
      </c>
      <c r="AD209" s="72">
        <f t="shared" si="34"/>
        <v>365</v>
      </c>
      <c r="AE209" s="73">
        <f>ROUND(VLOOKUP(Q209,'[1]Average Cost'!$A$3:$V$26,HLOOKUP('[1]Master Sheet'!E209,'[1]Average Cost'!$B$1:$V$2,2,0)),0)</f>
        <v>646385</v>
      </c>
      <c r="AF209" s="74">
        <f t="shared" si="35"/>
        <v>1.002978101286385</v>
      </c>
      <c r="AG209" s="68" t="str">
        <f t="shared" si="41"/>
        <v>Greater than 100%</v>
      </c>
      <c r="AH209" s="75">
        <v>1040452</v>
      </c>
      <c r="AI209" s="75">
        <v>1031401.0812</v>
      </c>
      <c r="AJ209" s="75">
        <v>1040452</v>
      </c>
      <c r="AK209" s="76">
        <f t="shared" si="36"/>
        <v>0.62310418933309752</v>
      </c>
      <c r="AL209" s="39" t="str">
        <f t="shared" si="42"/>
        <v>50% - 70%</v>
      </c>
      <c r="AM209" s="77" t="str">
        <f t="shared" si="43"/>
        <v>Lower Range</v>
      </c>
      <c r="AN209" s="78" t="s">
        <v>76</v>
      </c>
      <c r="AO209" s="78"/>
      <c r="AP209" s="78" t="s">
        <v>76</v>
      </c>
      <c r="AQ209" s="49"/>
      <c r="AR209" s="79"/>
      <c r="AS209" s="79"/>
      <c r="AT209" s="80"/>
      <c r="AU209" s="52">
        <f t="shared" si="37"/>
        <v>0</v>
      </c>
    </row>
    <row r="210" spans="1:47" ht="15" customHeight="1">
      <c r="A210" s="53" t="s">
        <v>66</v>
      </c>
      <c r="B210" s="25">
        <v>199</v>
      </c>
      <c r="C210" s="55" t="s">
        <v>136</v>
      </c>
      <c r="D210" s="56" t="s">
        <v>91</v>
      </c>
      <c r="E210" s="55" t="s">
        <v>302</v>
      </c>
      <c r="F210" s="57">
        <v>43407</v>
      </c>
      <c r="G210" s="58">
        <v>30376</v>
      </c>
      <c r="H210" s="59">
        <f t="shared" si="38"/>
        <v>36.106849315068494</v>
      </c>
      <c r="I210" s="60" t="s">
        <v>368</v>
      </c>
      <c r="J210" s="61" t="s">
        <v>85</v>
      </c>
      <c r="K210" s="62" t="s">
        <v>85</v>
      </c>
      <c r="L210" s="63" t="s">
        <v>71</v>
      </c>
      <c r="M210" s="64" t="str">
        <f t="shared" si="39"/>
        <v>3-3-2</v>
      </c>
      <c r="N210" s="65">
        <v>43191</v>
      </c>
      <c r="O210" s="66">
        <v>43191</v>
      </c>
      <c r="P210" s="67">
        <v>0.1063886598218412</v>
      </c>
      <c r="Q210" s="68" t="s">
        <v>113</v>
      </c>
      <c r="R210" s="68" t="s">
        <v>114</v>
      </c>
      <c r="S210" s="68" t="s">
        <v>115</v>
      </c>
      <c r="T210" s="69">
        <v>49</v>
      </c>
      <c r="U210" s="68"/>
      <c r="V210" s="70">
        <v>221988</v>
      </c>
      <c r="W210" s="70">
        <v>0</v>
      </c>
      <c r="X210" s="70">
        <v>0</v>
      </c>
      <c r="Y210" s="70">
        <v>55500</v>
      </c>
      <c r="Z210" s="70">
        <v>0</v>
      </c>
      <c r="AA210" s="70">
        <v>622414</v>
      </c>
      <c r="AB210" s="71">
        <f t="shared" si="40"/>
        <v>566914</v>
      </c>
      <c r="AC210" s="71">
        <f t="shared" si="33"/>
        <v>566914</v>
      </c>
      <c r="AD210" s="72">
        <f t="shared" si="34"/>
        <v>365</v>
      </c>
      <c r="AE210" s="73">
        <f>ROUND(VLOOKUP(Q210,'[1]Average Cost'!$A$3:$V$26,HLOOKUP('[1]Master Sheet'!E210,'[1]Average Cost'!$B$1:$V$2,2,0)),0)</f>
        <v>724636</v>
      </c>
      <c r="AF210" s="74">
        <f t="shared" si="35"/>
        <v>0.78234313503607333</v>
      </c>
      <c r="AG210" s="68" t="str">
        <f t="shared" si="41"/>
        <v>60%-80%</v>
      </c>
      <c r="AH210" s="75">
        <v>1072534.66809375</v>
      </c>
      <c r="AI210" s="75">
        <v>1072534.66809375</v>
      </c>
      <c r="AJ210" s="75">
        <v>1041277</v>
      </c>
      <c r="AK210" s="76">
        <f t="shared" si="36"/>
        <v>0.52857405626579357</v>
      </c>
      <c r="AL210" s="39" t="str">
        <f t="shared" si="42"/>
        <v>50% - 70%</v>
      </c>
      <c r="AM210" s="77" t="str">
        <f t="shared" si="43"/>
        <v>Lower Range</v>
      </c>
      <c r="AN210" s="78" t="s">
        <v>76</v>
      </c>
      <c r="AO210" s="78"/>
      <c r="AP210" s="78" t="s">
        <v>76</v>
      </c>
      <c r="AQ210" s="49"/>
      <c r="AR210" s="79"/>
      <c r="AS210" s="79"/>
      <c r="AT210" s="80"/>
      <c r="AU210" s="52">
        <f t="shared" si="37"/>
        <v>0</v>
      </c>
    </row>
    <row r="211" spans="1:47" ht="15" customHeight="1">
      <c r="A211" s="53" t="s">
        <v>66</v>
      </c>
      <c r="B211" s="54">
        <v>200</v>
      </c>
      <c r="C211" s="55" t="s">
        <v>193</v>
      </c>
      <c r="D211" s="56" t="s">
        <v>145</v>
      </c>
      <c r="E211" s="55" t="s">
        <v>111</v>
      </c>
      <c r="F211" s="57">
        <v>41365</v>
      </c>
      <c r="G211" s="58">
        <v>26593</v>
      </c>
      <c r="H211" s="59">
        <f t="shared" si="38"/>
        <v>46.471232876712328</v>
      </c>
      <c r="I211" s="60" t="s">
        <v>369</v>
      </c>
      <c r="J211" s="61" t="s">
        <v>129</v>
      </c>
      <c r="K211" s="62" t="s">
        <v>71</v>
      </c>
      <c r="L211" s="63" t="s">
        <v>71</v>
      </c>
      <c r="M211" s="64" t="str">
        <f t="shared" si="39"/>
        <v>1-2-2</v>
      </c>
      <c r="N211" s="65">
        <v>42370</v>
      </c>
      <c r="O211" s="66">
        <v>43191</v>
      </c>
      <c r="P211" s="67">
        <v>9.5987823827256416E-2</v>
      </c>
      <c r="Q211" s="68" t="s">
        <v>113</v>
      </c>
      <c r="R211" s="68" t="s">
        <v>114</v>
      </c>
      <c r="S211" s="68" t="s">
        <v>115</v>
      </c>
      <c r="T211" s="69">
        <v>45</v>
      </c>
      <c r="U211" s="68"/>
      <c r="V211" s="70">
        <v>127644</v>
      </c>
      <c r="W211" s="70">
        <v>0</v>
      </c>
      <c r="X211" s="70">
        <v>27000</v>
      </c>
      <c r="Y211" s="70">
        <v>0</v>
      </c>
      <c r="Z211" s="70">
        <v>9000</v>
      </c>
      <c r="AA211" s="70">
        <v>339230</v>
      </c>
      <c r="AB211" s="71">
        <f t="shared" si="40"/>
        <v>339230</v>
      </c>
      <c r="AC211" s="71">
        <f t="shared" si="33"/>
        <v>339230</v>
      </c>
      <c r="AD211" s="72">
        <f t="shared" si="34"/>
        <v>365</v>
      </c>
      <c r="AE211" s="73">
        <f>ROUND(VLOOKUP(Q211,'[1]Average Cost'!$A$3:$V$26,HLOOKUP('[1]Master Sheet'!E211,'[1]Average Cost'!$B$1:$V$2,2,0)),0)</f>
        <v>313202</v>
      </c>
      <c r="AF211" s="74">
        <f t="shared" si="35"/>
        <v>1.0831029176058902</v>
      </c>
      <c r="AG211" s="68" t="str">
        <f t="shared" si="41"/>
        <v>Greater than 100%</v>
      </c>
      <c r="AH211" s="75">
        <v>499185.67754499998</v>
      </c>
      <c r="AI211" s="75">
        <v>499185.67754499998</v>
      </c>
      <c r="AJ211" s="75">
        <v>334149</v>
      </c>
      <c r="AK211" s="76">
        <f t="shared" si="36"/>
        <v>0.67956677296579593</v>
      </c>
      <c r="AL211" s="39" t="str">
        <f t="shared" si="42"/>
        <v>50% - 70%</v>
      </c>
      <c r="AM211" s="77" t="str">
        <f t="shared" si="43"/>
        <v>Lower Range</v>
      </c>
      <c r="AN211" s="78" t="s">
        <v>76</v>
      </c>
      <c r="AO211" s="78"/>
      <c r="AP211" s="78" t="s">
        <v>76</v>
      </c>
      <c r="AQ211" s="49"/>
      <c r="AR211" s="79"/>
      <c r="AS211" s="79"/>
      <c r="AT211" s="80"/>
      <c r="AU211" s="52">
        <f t="shared" si="37"/>
        <v>0</v>
      </c>
    </row>
    <row r="212" spans="1:47" ht="15" customHeight="1">
      <c r="A212" s="53" t="s">
        <v>66</v>
      </c>
      <c r="B212" s="54">
        <v>201</v>
      </c>
      <c r="C212" s="55" t="s">
        <v>67</v>
      </c>
      <c r="D212" s="56" t="s">
        <v>68</v>
      </c>
      <c r="E212" s="55" t="s">
        <v>370</v>
      </c>
      <c r="F212" s="57">
        <v>43171</v>
      </c>
      <c r="G212" s="58">
        <v>30230</v>
      </c>
      <c r="H212" s="59">
        <f t="shared" si="38"/>
        <v>36.506849315068493</v>
      </c>
      <c r="I212" s="60" t="s">
        <v>344</v>
      </c>
      <c r="J212" s="61" t="s">
        <v>85</v>
      </c>
      <c r="K212" s="62" t="s">
        <v>85</v>
      </c>
      <c r="L212" s="63" t="s">
        <v>71</v>
      </c>
      <c r="M212" s="64" t="str">
        <f t="shared" si="39"/>
        <v>3-3-2</v>
      </c>
      <c r="N212" s="65">
        <v>43282</v>
      </c>
      <c r="O212" s="66">
        <v>43282</v>
      </c>
      <c r="P212" s="67">
        <v>0.26</v>
      </c>
      <c r="Q212" s="68" t="s">
        <v>177</v>
      </c>
      <c r="R212" s="68" t="s">
        <v>178</v>
      </c>
      <c r="S212" s="68" t="s">
        <v>179</v>
      </c>
      <c r="T212" s="69">
        <v>48</v>
      </c>
      <c r="U212" s="68"/>
      <c r="V212" s="70">
        <v>272724</v>
      </c>
      <c r="W212" s="70">
        <v>0</v>
      </c>
      <c r="X212" s="70">
        <v>0</v>
      </c>
      <c r="Y212" s="70">
        <v>68184</v>
      </c>
      <c r="Z212" s="70">
        <v>0</v>
      </c>
      <c r="AA212" s="70">
        <v>761958</v>
      </c>
      <c r="AB212" s="71">
        <f t="shared" si="40"/>
        <v>693774</v>
      </c>
      <c r="AC212" s="71">
        <f t="shared" si="33"/>
        <v>693774</v>
      </c>
      <c r="AD212" s="72">
        <f t="shared" si="34"/>
        <v>365</v>
      </c>
      <c r="AE212" s="73">
        <f>ROUND(VLOOKUP(Q212,'[1]Average Cost'!$A$3:$V$26,HLOOKUP('[1]Master Sheet'!E212,'[1]Average Cost'!$B$1:$V$2,2,0)),0)</f>
        <v>876337</v>
      </c>
      <c r="AF212" s="74">
        <f t="shared" si="35"/>
        <v>0.79167489219330012</v>
      </c>
      <c r="AG212" s="68" t="str">
        <f t="shared" si="41"/>
        <v>60%-80%</v>
      </c>
      <c r="AH212" s="75">
        <v>1031401.0812</v>
      </c>
      <c r="AI212" s="75">
        <v>1031401.0812</v>
      </c>
      <c r="AJ212" s="75">
        <v>836996</v>
      </c>
      <c r="AK212" s="76">
        <f t="shared" si="36"/>
        <v>0.67265199993082958</v>
      </c>
      <c r="AL212" s="39" t="str">
        <f t="shared" si="42"/>
        <v>50% - 70%</v>
      </c>
      <c r="AM212" s="77" t="str">
        <f t="shared" si="43"/>
        <v>Lower Range</v>
      </c>
      <c r="AN212" s="78" t="s">
        <v>76</v>
      </c>
      <c r="AO212" s="78"/>
      <c r="AP212" s="78" t="s">
        <v>76</v>
      </c>
      <c r="AQ212" s="49"/>
      <c r="AR212" s="79"/>
      <c r="AS212" s="79"/>
      <c r="AT212" s="80"/>
      <c r="AU212" s="52">
        <f t="shared" si="37"/>
        <v>0</v>
      </c>
    </row>
    <row r="213" spans="1:47" ht="15" customHeight="1">
      <c r="A213" s="53" t="s">
        <v>66</v>
      </c>
      <c r="B213" s="54">
        <v>202</v>
      </c>
      <c r="C213" s="55" t="s">
        <v>104</v>
      </c>
      <c r="D213" s="56" t="s">
        <v>145</v>
      </c>
      <c r="E213" s="55" t="s">
        <v>371</v>
      </c>
      <c r="F213" s="57">
        <v>41658</v>
      </c>
      <c r="G213" s="58">
        <v>27921</v>
      </c>
      <c r="H213" s="59">
        <f t="shared" si="38"/>
        <v>42.832876712328769</v>
      </c>
      <c r="I213" s="60" t="s">
        <v>352</v>
      </c>
      <c r="J213" s="61" t="s">
        <v>85</v>
      </c>
      <c r="K213" s="62" t="s">
        <v>71</v>
      </c>
      <c r="L213" s="63" t="s">
        <v>71</v>
      </c>
      <c r="M213" s="64" t="str">
        <f t="shared" si="39"/>
        <v>3-2-2</v>
      </c>
      <c r="N213" s="65" t="s">
        <v>86</v>
      </c>
      <c r="O213" s="66">
        <v>43191</v>
      </c>
      <c r="P213" s="67">
        <v>6.7499999999999991E-2</v>
      </c>
      <c r="Q213" s="68" t="s">
        <v>87</v>
      </c>
      <c r="R213" s="68" t="s">
        <v>88</v>
      </c>
      <c r="S213" s="68" t="s">
        <v>89</v>
      </c>
      <c r="T213" s="69">
        <v>45</v>
      </c>
      <c r="U213" s="68"/>
      <c r="V213" s="70">
        <v>99972</v>
      </c>
      <c r="W213" s="70">
        <v>0</v>
      </c>
      <c r="X213" s="70">
        <v>0</v>
      </c>
      <c r="Y213" s="70">
        <v>0</v>
      </c>
      <c r="Z213" s="70">
        <v>0</v>
      </c>
      <c r="AA213" s="70">
        <v>261876.13</v>
      </c>
      <c r="AB213" s="71">
        <f t="shared" si="40"/>
        <v>261876.13</v>
      </c>
      <c r="AC213" s="71">
        <f t="shared" si="33"/>
        <v>261876.13</v>
      </c>
      <c r="AD213" s="72">
        <f t="shared" si="34"/>
        <v>365</v>
      </c>
      <c r="AE213" s="73">
        <f>ROUND(VLOOKUP(Q213,'[1]Average Cost'!$A$3:$V$26,HLOOKUP('[1]Master Sheet'!E213,'[1]Average Cost'!$B$1:$V$2,2,0)),0)</f>
        <v>233903</v>
      </c>
      <c r="AF213" s="74">
        <f t="shared" si="35"/>
        <v>1.1195928654185709</v>
      </c>
      <c r="AG213" s="68" t="str">
        <f t="shared" si="41"/>
        <v>Greater than 100%</v>
      </c>
      <c r="AH213" s="75">
        <v>457695</v>
      </c>
      <c r="AI213" s="75">
        <v>382087.75</v>
      </c>
      <c r="AJ213" s="75">
        <v>457695</v>
      </c>
      <c r="AK213" s="76">
        <f t="shared" si="36"/>
        <v>0.57216296878925921</v>
      </c>
      <c r="AL213" s="39" t="str">
        <f t="shared" si="42"/>
        <v>50% - 70%</v>
      </c>
      <c r="AM213" s="77" t="str">
        <f t="shared" si="43"/>
        <v>Lower Range</v>
      </c>
      <c r="AN213" s="78" t="s">
        <v>76</v>
      </c>
      <c r="AO213" s="78"/>
      <c r="AP213" s="78" t="s">
        <v>76</v>
      </c>
      <c r="AQ213" s="49"/>
      <c r="AR213" s="79"/>
      <c r="AS213" s="79"/>
      <c r="AT213" s="80"/>
      <c r="AU213" s="52">
        <f t="shared" si="37"/>
        <v>0</v>
      </c>
    </row>
    <row r="214" spans="1:47" ht="15" customHeight="1">
      <c r="A214" s="53" t="s">
        <v>66</v>
      </c>
      <c r="B214" s="54">
        <v>203</v>
      </c>
      <c r="C214" s="55" t="s">
        <v>136</v>
      </c>
      <c r="D214" s="56" t="s">
        <v>91</v>
      </c>
      <c r="E214" s="55" t="s">
        <v>79</v>
      </c>
      <c r="F214" s="57">
        <v>40695</v>
      </c>
      <c r="G214" s="58">
        <v>29895</v>
      </c>
      <c r="H214" s="59">
        <f t="shared" si="38"/>
        <v>37.424657534246577</v>
      </c>
      <c r="I214" s="60" t="s">
        <v>213</v>
      </c>
      <c r="J214" s="61" t="s">
        <v>71</v>
      </c>
      <c r="K214" s="62" t="s">
        <v>85</v>
      </c>
      <c r="L214" s="63" t="s">
        <v>71</v>
      </c>
      <c r="M214" s="64" t="str">
        <f t="shared" si="39"/>
        <v>2-3-2</v>
      </c>
      <c r="N214" s="65">
        <v>42095</v>
      </c>
      <c r="O214" s="66">
        <v>43191</v>
      </c>
      <c r="P214" s="67">
        <v>0.17249999999999999</v>
      </c>
      <c r="Q214" s="68" t="s">
        <v>87</v>
      </c>
      <c r="R214" s="68" t="s">
        <v>88</v>
      </c>
      <c r="S214" s="68" t="s">
        <v>89</v>
      </c>
      <c r="T214" s="69">
        <v>49</v>
      </c>
      <c r="U214" s="68"/>
      <c r="V214" s="70">
        <v>169260</v>
      </c>
      <c r="W214" s="70">
        <v>0</v>
      </c>
      <c r="X214" s="70">
        <v>0</v>
      </c>
      <c r="Y214" s="70">
        <v>36084</v>
      </c>
      <c r="Z214" s="70">
        <v>0</v>
      </c>
      <c r="AA214" s="70">
        <v>408889</v>
      </c>
      <c r="AB214" s="71">
        <f t="shared" si="40"/>
        <v>372805</v>
      </c>
      <c r="AC214" s="71">
        <f t="shared" si="33"/>
        <v>372805</v>
      </c>
      <c r="AD214" s="72">
        <f t="shared" si="34"/>
        <v>365</v>
      </c>
      <c r="AE214" s="73">
        <f>ROUND(VLOOKUP(Q214,'[1]Average Cost'!$A$3:$V$26,HLOOKUP('[1]Master Sheet'!E214,'[1]Average Cost'!$B$1:$V$2,2,0)),0)</f>
        <v>681533</v>
      </c>
      <c r="AF214" s="74">
        <f t="shared" si="35"/>
        <v>0.54700946249117799</v>
      </c>
      <c r="AG214" s="68" t="str">
        <f t="shared" si="41"/>
        <v>Less than 60%</v>
      </c>
      <c r="AH214" s="75">
        <v>1139404.175</v>
      </c>
      <c r="AI214" s="75">
        <v>1139404.175</v>
      </c>
      <c r="AJ214" s="75">
        <v>737398</v>
      </c>
      <c r="AK214" s="76">
        <f t="shared" si="36"/>
        <v>0.3271929383618416</v>
      </c>
      <c r="AL214" s="39" t="str">
        <f t="shared" si="42"/>
        <v>25% - 50%</v>
      </c>
      <c r="AM214" s="77" t="str">
        <f t="shared" si="43"/>
        <v>Lower Range</v>
      </c>
      <c r="AN214" s="78" t="s">
        <v>76</v>
      </c>
      <c r="AO214" s="78"/>
      <c r="AP214" s="78" t="s">
        <v>135</v>
      </c>
      <c r="AQ214" s="49"/>
      <c r="AR214" s="79"/>
      <c r="AS214" s="79"/>
      <c r="AT214" s="80"/>
      <c r="AU214" s="52">
        <f t="shared" si="37"/>
        <v>0</v>
      </c>
    </row>
    <row r="215" spans="1:47" ht="15" customHeight="1">
      <c r="A215" s="53" t="s">
        <v>66</v>
      </c>
      <c r="B215" s="54">
        <v>204</v>
      </c>
      <c r="C215" s="55" t="s">
        <v>82</v>
      </c>
      <c r="D215" s="56" t="s">
        <v>83</v>
      </c>
      <c r="E215" s="55" t="s">
        <v>372</v>
      </c>
      <c r="F215" s="57">
        <v>37043</v>
      </c>
      <c r="G215" s="58">
        <v>25369</v>
      </c>
      <c r="H215" s="59">
        <f t="shared" si="38"/>
        <v>49.824657534246576</v>
      </c>
      <c r="I215" s="60" t="s">
        <v>373</v>
      </c>
      <c r="J215" s="61" t="s">
        <v>71</v>
      </c>
      <c r="K215" s="62" t="s">
        <v>85</v>
      </c>
      <c r="L215" s="63" t="s">
        <v>71</v>
      </c>
      <c r="M215" s="64" t="str">
        <f t="shared" si="39"/>
        <v>2-3-2</v>
      </c>
      <c r="N215" s="65" t="s">
        <v>86</v>
      </c>
      <c r="O215" s="66">
        <v>43191</v>
      </c>
      <c r="P215" s="67">
        <v>9.7499999999999989E-2</v>
      </c>
      <c r="Q215" s="68" t="s">
        <v>87</v>
      </c>
      <c r="R215" s="68" t="s">
        <v>88</v>
      </c>
      <c r="S215" s="68" t="s">
        <v>89</v>
      </c>
      <c r="T215" s="69">
        <v>46</v>
      </c>
      <c r="U215" s="68"/>
      <c r="V215" s="70">
        <v>129912</v>
      </c>
      <c r="W215" s="70">
        <v>0</v>
      </c>
      <c r="X215" s="70">
        <v>0</v>
      </c>
      <c r="Y215" s="70">
        <v>0</v>
      </c>
      <c r="Z215" s="70">
        <v>0</v>
      </c>
      <c r="AA215" s="70">
        <v>336743</v>
      </c>
      <c r="AB215" s="71">
        <f t="shared" si="40"/>
        <v>336743</v>
      </c>
      <c r="AC215" s="71">
        <f t="shared" si="33"/>
        <v>336743</v>
      </c>
      <c r="AD215" s="72">
        <f t="shared" si="34"/>
        <v>365</v>
      </c>
      <c r="AE215" s="73">
        <f>ROUND(VLOOKUP(Q215,'[1]Average Cost'!$A$3:$V$26,HLOOKUP('[1]Master Sheet'!E215,'[1]Average Cost'!$B$1:$V$2,2,0)),0)</f>
        <v>293696</v>
      </c>
      <c r="AF215" s="74">
        <f t="shared" si="35"/>
        <v>1.1465699226410984</v>
      </c>
      <c r="AG215" s="68" t="str">
        <f t="shared" si="41"/>
        <v>Greater than 100%</v>
      </c>
      <c r="AH215" s="75">
        <v>512626</v>
      </c>
      <c r="AI215" s="75">
        <v>449515</v>
      </c>
      <c r="AJ215" s="75">
        <v>512626</v>
      </c>
      <c r="AK215" s="76">
        <f t="shared" si="36"/>
        <v>0.65689801141573001</v>
      </c>
      <c r="AL215" s="39" t="str">
        <f t="shared" si="42"/>
        <v>50% - 70%</v>
      </c>
      <c r="AM215" s="77" t="str">
        <f t="shared" si="43"/>
        <v>Lower Range</v>
      </c>
      <c r="AN215" s="78" t="s">
        <v>76</v>
      </c>
      <c r="AO215" s="78"/>
      <c r="AP215" s="78" t="s">
        <v>76</v>
      </c>
      <c r="AQ215" s="49"/>
      <c r="AR215" s="79"/>
      <c r="AS215" s="79"/>
      <c r="AT215" s="80"/>
      <c r="AU215" s="52">
        <f t="shared" si="37"/>
        <v>0</v>
      </c>
    </row>
    <row r="216" spans="1:47" ht="15" customHeight="1">
      <c r="A216" s="53" t="s">
        <v>66</v>
      </c>
      <c r="B216" s="25">
        <v>205</v>
      </c>
      <c r="C216" s="55" t="s">
        <v>104</v>
      </c>
      <c r="D216" s="56" t="s">
        <v>145</v>
      </c>
      <c r="E216" s="55" t="s">
        <v>319</v>
      </c>
      <c r="F216" s="57">
        <v>41365</v>
      </c>
      <c r="G216" s="58">
        <v>31212</v>
      </c>
      <c r="H216" s="59">
        <f t="shared" si="38"/>
        <v>33.816438356164383</v>
      </c>
      <c r="I216" s="60" t="s">
        <v>374</v>
      </c>
      <c r="J216" s="61" t="s">
        <v>85</v>
      </c>
      <c r="K216" s="62" t="s">
        <v>85</v>
      </c>
      <c r="L216" s="63" t="s">
        <v>71</v>
      </c>
      <c r="M216" s="64" t="str">
        <f t="shared" si="39"/>
        <v>3-3-2</v>
      </c>
      <c r="N216" s="65" t="s">
        <v>86</v>
      </c>
      <c r="O216" s="66">
        <v>43191</v>
      </c>
      <c r="P216" s="67">
        <v>7.7499999999999999E-2</v>
      </c>
      <c r="Q216" s="68" t="s">
        <v>87</v>
      </c>
      <c r="R216" s="68" t="s">
        <v>88</v>
      </c>
      <c r="S216" s="68" t="s">
        <v>89</v>
      </c>
      <c r="T216" s="69">
        <v>45</v>
      </c>
      <c r="U216" s="68"/>
      <c r="V216" s="70">
        <v>116496</v>
      </c>
      <c r="W216" s="70">
        <v>0</v>
      </c>
      <c r="X216" s="70">
        <v>0</v>
      </c>
      <c r="Y216" s="70">
        <v>0</v>
      </c>
      <c r="Z216" s="70">
        <v>0</v>
      </c>
      <c r="AA216" s="70">
        <v>303192</v>
      </c>
      <c r="AB216" s="71">
        <f t="shared" si="40"/>
        <v>303192</v>
      </c>
      <c r="AC216" s="71">
        <f t="shared" si="33"/>
        <v>303192</v>
      </c>
      <c r="AD216" s="72">
        <f t="shared" si="34"/>
        <v>365</v>
      </c>
      <c r="AE216" s="73">
        <f>ROUND(VLOOKUP(Q216,'[1]Average Cost'!$A$3:$V$26,HLOOKUP('[1]Master Sheet'!E216,'[1]Average Cost'!$B$1:$V$2,2,0)),0)</f>
        <v>233903</v>
      </c>
      <c r="AF216" s="74">
        <f t="shared" si="35"/>
        <v>1.2962296336515564</v>
      </c>
      <c r="AG216" s="68" t="str">
        <f t="shared" si="41"/>
        <v>Greater than 100%</v>
      </c>
      <c r="AH216" s="75">
        <v>457695</v>
      </c>
      <c r="AI216" s="75">
        <v>382087.75</v>
      </c>
      <c r="AJ216" s="75">
        <v>457695</v>
      </c>
      <c r="AK216" s="76">
        <f t="shared" si="36"/>
        <v>0.66243240585979746</v>
      </c>
      <c r="AL216" s="39" t="str">
        <f t="shared" si="42"/>
        <v>50% - 70%</v>
      </c>
      <c r="AM216" s="77" t="str">
        <f t="shared" si="43"/>
        <v>Lower Range</v>
      </c>
      <c r="AN216" s="78" t="s">
        <v>76</v>
      </c>
      <c r="AO216" s="78"/>
      <c r="AP216" s="78" t="s">
        <v>76</v>
      </c>
      <c r="AQ216" s="49"/>
      <c r="AR216" s="79"/>
      <c r="AS216" s="79"/>
      <c r="AT216" s="80"/>
      <c r="AU216" s="52">
        <f t="shared" si="37"/>
        <v>0</v>
      </c>
    </row>
    <row r="217" spans="1:47" ht="15" customHeight="1">
      <c r="A217" s="53" t="s">
        <v>66</v>
      </c>
      <c r="B217" s="54">
        <v>206</v>
      </c>
      <c r="C217" s="55" t="s">
        <v>144</v>
      </c>
      <c r="D217" s="56" t="s">
        <v>145</v>
      </c>
      <c r="E217" s="55" t="s">
        <v>111</v>
      </c>
      <c r="F217" s="57">
        <v>41682</v>
      </c>
      <c r="G217" s="58">
        <v>29365</v>
      </c>
      <c r="H217" s="59">
        <f t="shared" si="38"/>
        <v>38.876712328767127</v>
      </c>
      <c r="I217" s="60" t="s">
        <v>375</v>
      </c>
      <c r="J217" s="61" t="s">
        <v>71</v>
      </c>
      <c r="K217" s="62" t="s">
        <v>85</v>
      </c>
      <c r="L217" s="63" t="s">
        <v>85</v>
      </c>
      <c r="M217" s="64" t="str">
        <f t="shared" si="39"/>
        <v>2-3-3</v>
      </c>
      <c r="N217" s="65" t="s">
        <v>86</v>
      </c>
      <c r="O217" s="66">
        <v>43191</v>
      </c>
      <c r="P217" s="67">
        <v>7.7499999999999999E-2</v>
      </c>
      <c r="Q217" s="68" t="s">
        <v>113</v>
      </c>
      <c r="R217" s="68" t="s">
        <v>114</v>
      </c>
      <c r="S217" s="68" t="s">
        <v>115</v>
      </c>
      <c r="T217" s="69">
        <v>45</v>
      </c>
      <c r="U217" s="68"/>
      <c r="V217" s="70">
        <v>153288</v>
      </c>
      <c r="W217" s="70">
        <v>0</v>
      </c>
      <c r="X217" s="70">
        <v>27000</v>
      </c>
      <c r="Y217" s="70">
        <v>0</v>
      </c>
      <c r="Z217" s="70">
        <v>9000</v>
      </c>
      <c r="AA217" s="70">
        <v>395165</v>
      </c>
      <c r="AB217" s="71">
        <f t="shared" si="40"/>
        <v>395165</v>
      </c>
      <c r="AC217" s="71">
        <f t="shared" si="33"/>
        <v>395165</v>
      </c>
      <c r="AD217" s="72">
        <f t="shared" si="34"/>
        <v>365</v>
      </c>
      <c r="AE217" s="73">
        <f>ROUND(VLOOKUP(Q217,'[1]Average Cost'!$A$3:$V$26,HLOOKUP('[1]Master Sheet'!E217,'[1]Average Cost'!$B$1:$V$2,2,0)),0)</f>
        <v>313202</v>
      </c>
      <c r="AF217" s="74">
        <f t="shared" si="35"/>
        <v>1.2616937312022274</v>
      </c>
      <c r="AG217" s="68" t="str">
        <f t="shared" si="41"/>
        <v>Greater than 100%</v>
      </c>
      <c r="AH217" s="75">
        <v>499185.67754499998</v>
      </c>
      <c r="AI217" s="75">
        <v>499185.67754499998</v>
      </c>
      <c r="AJ217" s="75">
        <v>336103</v>
      </c>
      <c r="AK217" s="76">
        <f t="shared" si="36"/>
        <v>0.79161926668935156</v>
      </c>
      <c r="AL217" s="39" t="str">
        <f t="shared" si="42"/>
        <v>70% - 90%</v>
      </c>
      <c r="AM217" s="77" t="str">
        <f t="shared" si="43"/>
        <v>Lower Middle Range</v>
      </c>
      <c r="AN217" s="78" t="s">
        <v>76</v>
      </c>
      <c r="AO217" s="78"/>
      <c r="AP217" s="78" t="s">
        <v>76</v>
      </c>
      <c r="AQ217" s="49"/>
      <c r="AR217" s="79"/>
      <c r="AS217" s="79"/>
      <c r="AT217" s="80"/>
      <c r="AU217" s="52">
        <f t="shared" si="37"/>
        <v>0</v>
      </c>
    </row>
    <row r="218" spans="1:47" ht="15" customHeight="1">
      <c r="A218" s="53" t="s">
        <v>66</v>
      </c>
      <c r="B218" s="54">
        <v>207</v>
      </c>
      <c r="C218" s="55" t="s">
        <v>134</v>
      </c>
      <c r="D218" s="56" t="s">
        <v>68</v>
      </c>
      <c r="E218" s="55" t="s">
        <v>111</v>
      </c>
      <c r="F218" s="57">
        <v>43617</v>
      </c>
      <c r="G218" s="58">
        <v>32023</v>
      </c>
      <c r="H218" s="59">
        <f t="shared" si="38"/>
        <v>31.594520547945205</v>
      </c>
      <c r="I218" s="60" t="s">
        <v>376</v>
      </c>
      <c r="J218" s="61" t="s">
        <v>85</v>
      </c>
      <c r="K218" s="62" t="s">
        <v>129</v>
      </c>
      <c r="L218" s="63" t="s">
        <v>85</v>
      </c>
      <c r="M218" s="64" t="str">
        <f t="shared" si="39"/>
        <v>3-1-3</v>
      </c>
      <c r="N218" s="81" t="s">
        <v>121</v>
      </c>
      <c r="O218" s="66">
        <v>43191</v>
      </c>
      <c r="P218" s="67">
        <v>0.04</v>
      </c>
      <c r="Q218" s="68" t="s">
        <v>125</v>
      </c>
      <c r="R218" s="68" t="s">
        <v>126</v>
      </c>
      <c r="S218" s="68" t="s">
        <v>127</v>
      </c>
      <c r="T218" s="69">
        <v>48</v>
      </c>
      <c r="U218" s="68"/>
      <c r="V218" s="70">
        <v>292116</v>
      </c>
      <c r="W218" s="70">
        <v>0</v>
      </c>
      <c r="X218" s="70">
        <v>45000</v>
      </c>
      <c r="Y218" s="70">
        <v>73032</v>
      </c>
      <c r="Z218" s="70">
        <v>15000</v>
      </c>
      <c r="AA218" s="70">
        <v>815282</v>
      </c>
      <c r="AB218" s="71">
        <f t="shared" si="40"/>
        <v>742250</v>
      </c>
      <c r="AC218" s="71">
        <f t="shared" si="33"/>
        <v>742250</v>
      </c>
      <c r="AD218" s="72">
        <f t="shared" si="34"/>
        <v>365</v>
      </c>
      <c r="AE218" s="73">
        <f>ROUND(VLOOKUP(Q218,'[1]Average Cost'!$A$3:$V$26,HLOOKUP('[1]Master Sheet'!E218,'[1]Average Cost'!$B$1:$V$2,2,0)),0)</f>
        <v>739403</v>
      </c>
      <c r="AF218" s="74">
        <f t="shared" si="35"/>
        <v>1.0038504036364473</v>
      </c>
      <c r="AG218" s="68" t="str">
        <f t="shared" si="41"/>
        <v>Greater than 100%</v>
      </c>
      <c r="AH218" s="75">
        <v>811167.42264999996</v>
      </c>
      <c r="AI218" s="75">
        <v>811167.42264999996</v>
      </c>
      <c r="AJ218" s="75">
        <v>637854</v>
      </c>
      <c r="AK218" s="76">
        <f t="shared" si="36"/>
        <v>0.91503921295944812</v>
      </c>
      <c r="AL218" s="39" t="str">
        <f t="shared" si="42"/>
        <v>90% - 110%</v>
      </c>
      <c r="AM218" s="77" t="str">
        <f t="shared" si="43"/>
        <v>Close to Market Reference</v>
      </c>
      <c r="AN218" s="78" t="s">
        <v>76</v>
      </c>
      <c r="AO218" s="78"/>
      <c r="AP218" s="78" t="s">
        <v>135</v>
      </c>
      <c r="AQ218" s="49"/>
      <c r="AR218" s="79"/>
      <c r="AS218" s="79"/>
      <c r="AT218" s="80"/>
      <c r="AU218" s="52">
        <f t="shared" si="37"/>
        <v>0</v>
      </c>
    </row>
    <row r="219" spans="1:47" ht="15" customHeight="1">
      <c r="A219" s="53" t="s">
        <v>66</v>
      </c>
      <c r="B219" s="54">
        <v>208</v>
      </c>
      <c r="C219" s="55" t="s">
        <v>377</v>
      </c>
      <c r="D219" s="56" t="s">
        <v>145</v>
      </c>
      <c r="E219" s="55" t="s">
        <v>111</v>
      </c>
      <c r="F219" s="57">
        <v>44214</v>
      </c>
      <c r="G219" s="58">
        <v>33617</v>
      </c>
      <c r="H219" s="59">
        <f t="shared" si="38"/>
        <v>27.227397260273971</v>
      </c>
      <c r="I219" s="60" t="s">
        <v>378</v>
      </c>
      <c r="J219" s="61">
        <v>0</v>
      </c>
      <c r="K219" s="62" t="s">
        <v>85</v>
      </c>
      <c r="L219" s="63" t="s">
        <v>85</v>
      </c>
      <c r="M219" s="64" t="str">
        <f t="shared" si="39"/>
        <v>0-3-3</v>
      </c>
      <c r="N219" s="81" t="s">
        <v>121</v>
      </c>
      <c r="O219" s="66">
        <v>43191</v>
      </c>
      <c r="P219" s="67">
        <v>8.9999999999999983E-2</v>
      </c>
      <c r="Q219" s="68" t="s">
        <v>125</v>
      </c>
      <c r="R219" s="68" t="s">
        <v>126</v>
      </c>
      <c r="S219" s="68" t="s">
        <v>127</v>
      </c>
      <c r="T219" s="69">
        <v>45</v>
      </c>
      <c r="U219" s="68"/>
      <c r="V219" s="70">
        <v>125124</v>
      </c>
      <c r="W219" s="70">
        <v>0</v>
      </c>
      <c r="X219" s="70">
        <v>27000</v>
      </c>
      <c r="Y219" s="70">
        <v>0</v>
      </c>
      <c r="Z219" s="70">
        <v>9000</v>
      </c>
      <c r="AA219" s="70">
        <v>324778</v>
      </c>
      <c r="AB219" s="71">
        <f t="shared" si="40"/>
        <v>324778</v>
      </c>
      <c r="AC219" s="71">
        <f t="shared" si="33"/>
        <v>324778</v>
      </c>
      <c r="AD219" s="72">
        <f t="shared" si="34"/>
        <v>365</v>
      </c>
      <c r="AE219" s="73">
        <f>ROUND(VLOOKUP(Q219,'[1]Average Cost'!$A$3:$V$26,HLOOKUP('[1]Master Sheet'!E219,'[1]Average Cost'!$B$1:$V$2,2,0)),0)</f>
        <v>274452</v>
      </c>
      <c r="AF219" s="74">
        <f t="shared" si="35"/>
        <v>1.1833690408523165</v>
      </c>
      <c r="AG219" s="68" t="str">
        <f t="shared" si="41"/>
        <v>Greater than 100%</v>
      </c>
      <c r="AH219" s="75">
        <v>487522.38750000001</v>
      </c>
      <c r="AI219" s="75">
        <v>487522.38750000001</v>
      </c>
      <c r="AJ219" s="75">
        <v>366996</v>
      </c>
      <c r="AK219" s="76">
        <f t="shared" si="36"/>
        <v>0.6661806889842572</v>
      </c>
      <c r="AL219" s="39" t="str">
        <f t="shared" si="42"/>
        <v>50% - 70%</v>
      </c>
      <c r="AM219" s="77" t="str">
        <f t="shared" si="43"/>
        <v>Lower Range</v>
      </c>
      <c r="AN219" s="78" t="s">
        <v>76</v>
      </c>
      <c r="AO219" s="78"/>
      <c r="AP219" s="78" t="s">
        <v>76</v>
      </c>
      <c r="AQ219" s="49"/>
      <c r="AR219" s="79"/>
      <c r="AS219" s="79"/>
      <c r="AT219" s="80"/>
      <c r="AU219" s="52">
        <f t="shared" si="37"/>
        <v>0</v>
      </c>
    </row>
    <row r="220" spans="1:47" ht="15" customHeight="1">
      <c r="A220" s="53" t="s">
        <v>66</v>
      </c>
      <c r="B220" s="54">
        <v>209</v>
      </c>
      <c r="C220" s="55" t="s">
        <v>136</v>
      </c>
      <c r="D220" s="56" t="s">
        <v>91</v>
      </c>
      <c r="E220" s="55" t="s">
        <v>79</v>
      </c>
      <c r="F220" s="57">
        <v>42784</v>
      </c>
      <c r="G220" s="58">
        <v>32079</v>
      </c>
      <c r="H220" s="59">
        <f t="shared" si="38"/>
        <v>31.44109589041096</v>
      </c>
      <c r="I220" s="60" t="s">
        <v>272</v>
      </c>
      <c r="J220" s="61" t="s">
        <v>85</v>
      </c>
      <c r="K220" s="62" t="s">
        <v>81</v>
      </c>
      <c r="L220" s="63" t="s">
        <v>85</v>
      </c>
      <c r="M220" s="64" t="str">
        <f t="shared" si="39"/>
        <v>3-4-3</v>
      </c>
      <c r="N220" s="65">
        <v>43191</v>
      </c>
      <c r="O220" s="66">
        <v>43191</v>
      </c>
      <c r="P220" s="67">
        <v>0.315</v>
      </c>
      <c r="Q220" s="68" t="s">
        <v>177</v>
      </c>
      <c r="R220" s="68" t="s">
        <v>178</v>
      </c>
      <c r="S220" s="68" t="s">
        <v>179</v>
      </c>
      <c r="T220" s="69">
        <v>49</v>
      </c>
      <c r="U220" s="68"/>
      <c r="V220" s="70">
        <v>397560</v>
      </c>
      <c r="W220" s="70">
        <v>0</v>
      </c>
      <c r="X220" s="70">
        <v>0</v>
      </c>
      <c r="Y220" s="70">
        <v>99396</v>
      </c>
      <c r="Z220" s="70">
        <v>0</v>
      </c>
      <c r="AA220" s="70">
        <v>1105251</v>
      </c>
      <c r="AB220" s="71">
        <f t="shared" si="40"/>
        <v>1005855</v>
      </c>
      <c r="AC220" s="71">
        <f t="shared" si="33"/>
        <v>1005855</v>
      </c>
      <c r="AD220" s="72">
        <f t="shared" si="34"/>
        <v>365</v>
      </c>
      <c r="AE220" s="73">
        <f>ROUND(VLOOKUP(Q220,'[1]Average Cost'!$A$3:$V$26,HLOOKUP('[1]Master Sheet'!E220,'[1]Average Cost'!$B$1:$V$2,2,0)),0)</f>
        <v>1090263</v>
      </c>
      <c r="AF220" s="74">
        <f t="shared" si="35"/>
        <v>0.92258014809270794</v>
      </c>
      <c r="AG220" s="68" t="str">
        <f t="shared" si="41"/>
        <v>80%-100%</v>
      </c>
      <c r="AH220" s="75">
        <v>1405865.719755</v>
      </c>
      <c r="AI220" s="75">
        <v>1405865.719755</v>
      </c>
      <c r="AJ220" s="75">
        <v>1020726</v>
      </c>
      <c r="AK220" s="76">
        <f t="shared" si="36"/>
        <v>0.7154701803066158</v>
      </c>
      <c r="AL220" s="39" t="str">
        <f t="shared" si="42"/>
        <v>70% - 90%</v>
      </c>
      <c r="AM220" s="77" t="str">
        <f t="shared" si="43"/>
        <v>Lower Middle Range</v>
      </c>
      <c r="AN220" s="78" t="s">
        <v>118</v>
      </c>
      <c r="AO220" s="78" t="s">
        <v>379</v>
      </c>
      <c r="AP220" s="78" t="s">
        <v>76</v>
      </c>
      <c r="AQ220" s="49"/>
      <c r="AR220" s="79"/>
      <c r="AS220" s="79"/>
      <c r="AT220" s="80"/>
      <c r="AU220" s="52">
        <f t="shared" si="37"/>
        <v>0</v>
      </c>
    </row>
    <row r="221" spans="1:47" ht="15" customHeight="1">
      <c r="A221" s="53" t="s">
        <v>66</v>
      </c>
      <c r="B221" s="54">
        <v>210</v>
      </c>
      <c r="C221" s="55" t="s">
        <v>67</v>
      </c>
      <c r="D221" s="56" t="s">
        <v>91</v>
      </c>
      <c r="E221" s="55" t="s">
        <v>283</v>
      </c>
      <c r="F221" s="57">
        <v>43956</v>
      </c>
      <c r="G221" s="58">
        <v>31415</v>
      </c>
      <c r="H221" s="59">
        <f t="shared" si="38"/>
        <v>33.260273972602739</v>
      </c>
      <c r="I221" s="60" t="s">
        <v>380</v>
      </c>
      <c r="J221" s="61" t="s">
        <v>71</v>
      </c>
      <c r="K221" s="62" t="s">
        <v>85</v>
      </c>
      <c r="L221" s="63" t="s">
        <v>85</v>
      </c>
      <c r="M221" s="64" t="str">
        <f t="shared" si="39"/>
        <v>2-3-3</v>
      </c>
      <c r="N221" s="81" t="s">
        <v>121</v>
      </c>
      <c r="O221" s="66">
        <v>43191</v>
      </c>
      <c r="P221" s="67">
        <v>8.5000000000000006E-2</v>
      </c>
      <c r="Q221" s="68" t="s">
        <v>177</v>
      </c>
      <c r="R221" s="68" t="s">
        <v>178</v>
      </c>
      <c r="S221" s="68" t="s">
        <v>179</v>
      </c>
      <c r="T221" s="69">
        <v>49</v>
      </c>
      <c r="U221" s="68"/>
      <c r="V221" s="70">
        <v>379728</v>
      </c>
      <c r="W221" s="70">
        <v>0</v>
      </c>
      <c r="X221" s="70">
        <v>0</v>
      </c>
      <c r="Y221" s="70">
        <v>94932</v>
      </c>
      <c r="Z221" s="70">
        <v>0</v>
      </c>
      <c r="AA221" s="70">
        <v>1056209</v>
      </c>
      <c r="AB221" s="71">
        <f t="shared" si="40"/>
        <v>961277</v>
      </c>
      <c r="AC221" s="71">
        <f t="shared" si="33"/>
        <v>961277</v>
      </c>
      <c r="AD221" s="72">
        <f t="shared" si="34"/>
        <v>365</v>
      </c>
      <c r="AE221" s="73">
        <f>ROUND(VLOOKUP(Q221,'[1]Average Cost'!$A$3:$V$26,HLOOKUP('[1]Master Sheet'!E221,'[1]Average Cost'!$B$1:$V$2,2,0)),0)</f>
        <v>1090263</v>
      </c>
      <c r="AF221" s="74">
        <f t="shared" si="35"/>
        <v>0.8816927658739222</v>
      </c>
      <c r="AG221" s="68" t="str">
        <f t="shared" si="41"/>
        <v>80%-100%</v>
      </c>
      <c r="AH221" s="75">
        <v>1405865.719755</v>
      </c>
      <c r="AI221" s="75">
        <v>1405865.719755</v>
      </c>
      <c r="AJ221" s="75">
        <v>1000465</v>
      </c>
      <c r="AK221" s="76">
        <f t="shared" si="36"/>
        <v>0.68376160432130151</v>
      </c>
      <c r="AL221" s="39" t="str">
        <f t="shared" si="42"/>
        <v>50% - 70%</v>
      </c>
      <c r="AM221" s="77" t="str">
        <f t="shared" si="43"/>
        <v>Lower Range</v>
      </c>
      <c r="AN221" s="78" t="s">
        <v>76</v>
      </c>
      <c r="AO221" s="78"/>
      <c r="AP221" s="78" t="s">
        <v>135</v>
      </c>
      <c r="AQ221" s="49"/>
      <c r="AR221" s="79"/>
      <c r="AS221" s="79"/>
      <c r="AT221" s="80"/>
      <c r="AU221" s="52">
        <f t="shared" si="37"/>
        <v>0</v>
      </c>
    </row>
    <row r="222" spans="1:47" ht="15" customHeight="1">
      <c r="A222" s="53" t="s">
        <v>66</v>
      </c>
      <c r="B222" s="25">
        <v>211</v>
      </c>
      <c r="C222" s="55" t="s">
        <v>82</v>
      </c>
      <c r="D222" s="56" t="s">
        <v>95</v>
      </c>
      <c r="E222" s="55" t="s">
        <v>105</v>
      </c>
      <c r="F222" s="57">
        <v>40179</v>
      </c>
      <c r="G222" s="58">
        <v>26225</v>
      </c>
      <c r="H222" s="59">
        <f t="shared" si="38"/>
        <v>47.479452054794521</v>
      </c>
      <c r="I222" s="60" t="s">
        <v>106</v>
      </c>
      <c r="J222" s="61" t="s">
        <v>85</v>
      </c>
      <c r="K222" s="62" t="s">
        <v>71</v>
      </c>
      <c r="L222" s="63" t="s">
        <v>71</v>
      </c>
      <c r="M222" s="64" t="str">
        <f t="shared" si="39"/>
        <v>3-2-2</v>
      </c>
      <c r="N222" s="65" t="s">
        <v>86</v>
      </c>
      <c r="O222" s="66">
        <v>43191</v>
      </c>
      <c r="P222" s="67">
        <v>5.2499999999999998E-2</v>
      </c>
      <c r="Q222" s="68" t="s">
        <v>107</v>
      </c>
      <c r="R222" s="68" t="s">
        <v>108</v>
      </c>
      <c r="S222" s="68" t="s">
        <v>109</v>
      </c>
      <c r="T222" s="69">
        <v>47</v>
      </c>
      <c r="U222" s="68"/>
      <c r="V222" s="70">
        <v>176388</v>
      </c>
      <c r="W222" s="70">
        <v>180000</v>
      </c>
      <c r="X222" s="70">
        <v>0</v>
      </c>
      <c r="Y222" s="70">
        <v>44100</v>
      </c>
      <c r="Z222" s="70">
        <v>0</v>
      </c>
      <c r="AA222" s="70">
        <v>677028</v>
      </c>
      <c r="AB222" s="71">
        <f t="shared" si="40"/>
        <v>632928</v>
      </c>
      <c r="AC222" s="71">
        <f t="shared" si="33"/>
        <v>452928</v>
      </c>
      <c r="AD222" s="72">
        <f t="shared" si="34"/>
        <v>365</v>
      </c>
      <c r="AE222" s="73">
        <f>ROUND(VLOOKUP(Q222,'[1]Average Cost'!$A$3:$V$26,HLOOKUP('[1]Master Sheet'!E222,'[1]Average Cost'!$B$1:$V$2,2,0)),0)</f>
        <v>578873</v>
      </c>
      <c r="AF222" s="74">
        <f t="shared" si="35"/>
        <v>1.0933797223225128</v>
      </c>
      <c r="AG222" s="68" t="str">
        <f t="shared" si="41"/>
        <v>Greater than 100%</v>
      </c>
      <c r="AH222" s="75">
        <v>780288.01023999997</v>
      </c>
      <c r="AI222" s="75">
        <v>780288.01023999997</v>
      </c>
      <c r="AJ222" s="75">
        <v>678774</v>
      </c>
      <c r="AK222" s="76">
        <f t="shared" si="36"/>
        <v>0.81114664289833804</v>
      </c>
      <c r="AL222" s="39" t="str">
        <f t="shared" si="42"/>
        <v>70% - 90%</v>
      </c>
      <c r="AM222" s="77" t="str">
        <f t="shared" si="43"/>
        <v>Lower Middle Range</v>
      </c>
      <c r="AN222" s="78" t="s">
        <v>76</v>
      </c>
      <c r="AO222" s="78"/>
      <c r="AP222" s="78" t="s">
        <v>118</v>
      </c>
      <c r="AQ222" s="49"/>
      <c r="AR222" s="79"/>
      <c r="AS222" s="79"/>
      <c r="AT222" s="80"/>
      <c r="AU222" s="52">
        <f t="shared" si="37"/>
        <v>0</v>
      </c>
    </row>
    <row r="223" spans="1:47" ht="15" customHeight="1">
      <c r="A223" s="53" t="s">
        <v>66</v>
      </c>
      <c r="B223" s="54">
        <v>212</v>
      </c>
      <c r="C223" s="55" t="s">
        <v>134</v>
      </c>
      <c r="D223" s="56" t="s">
        <v>68</v>
      </c>
      <c r="E223" s="55" t="s">
        <v>79</v>
      </c>
      <c r="F223" s="57">
        <v>44653</v>
      </c>
      <c r="G223" s="58">
        <v>27946</v>
      </c>
      <c r="H223" s="59">
        <f t="shared" si="38"/>
        <v>42.764383561643832</v>
      </c>
      <c r="I223" s="60" t="s">
        <v>298</v>
      </c>
      <c r="J223" s="61">
        <v>0</v>
      </c>
      <c r="K223" s="62">
        <v>0</v>
      </c>
      <c r="L223" s="63" t="s">
        <v>71</v>
      </c>
      <c r="M223" s="64" t="str">
        <f t="shared" si="39"/>
        <v>0-0-2</v>
      </c>
      <c r="N223" s="81" t="s">
        <v>72</v>
      </c>
      <c r="O223" s="62" t="s">
        <v>72</v>
      </c>
      <c r="P223" s="67">
        <v>0</v>
      </c>
      <c r="Q223" s="68" t="s">
        <v>299</v>
      </c>
      <c r="R223" s="68" t="s">
        <v>108</v>
      </c>
      <c r="S223" s="68" t="s">
        <v>109</v>
      </c>
      <c r="T223" s="69">
        <v>48</v>
      </c>
      <c r="U223" s="68"/>
      <c r="V223" s="70">
        <v>203700</v>
      </c>
      <c r="W223" s="70">
        <v>0</v>
      </c>
      <c r="X223" s="70">
        <v>0</v>
      </c>
      <c r="Y223" s="70">
        <v>50928</v>
      </c>
      <c r="Z223" s="70">
        <v>0</v>
      </c>
      <c r="AA223" s="70">
        <v>572143</v>
      </c>
      <c r="AB223" s="71">
        <f t="shared" si="40"/>
        <v>521215</v>
      </c>
      <c r="AC223" s="71">
        <f t="shared" si="33"/>
        <v>521215</v>
      </c>
      <c r="AD223" s="72">
        <f t="shared" si="34"/>
        <v>364</v>
      </c>
      <c r="AE223" s="73">
        <f>ROUND(VLOOKUP(Q223,'[1]Average Cost'!$A$3:$V$26,HLOOKUP('[1]Master Sheet'!E223,'[1]Average Cost'!$B$1:$V$2,2,0)),0)</f>
        <v>584803</v>
      </c>
      <c r="AF223" s="74">
        <f t="shared" si="35"/>
        <v>0.89126594767810696</v>
      </c>
      <c r="AG223" s="68" t="str">
        <f t="shared" si="41"/>
        <v>80%-100%</v>
      </c>
      <c r="AH223" s="75">
        <v>816144</v>
      </c>
      <c r="AI223" s="75">
        <v>767643</v>
      </c>
      <c r="AJ223" s="75">
        <v>816144</v>
      </c>
      <c r="AK223" s="76">
        <f t="shared" si="36"/>
        <v>0.63863117293026717</v>
      </c>
      <c r="AL223" s="39" t="str">
        <f t="shared" si="42"/>
        <v>50% - 70%</v>
      </c>
      <c r="AM223" s="77" t="str">
        <f t="shared" si="43"/>
        <v>Lower Range</v>
      </c>
      <c r="AN223" s="78" t="s">
        <v>76</v>
      </c>
      <c r="AO223" s="78"/>
      <c r="AP223" s="78" t="s">
        <v>76</v>
      </c>
      <c r="AQ223" s="49"/>
      <c r="AR223" s="79"/>
      <c r="AS223" s="79"/>
      <c r="AT223" s="80"/>
      <c r="AU223" s="52">
        <f t="shared" si="37"/>
        <v>0</v>
      </c>
    </row>
    <row r="224" spans="1:47" ht="15" customHeight="1">
      <c r="A224" s="53" t="s">
        <v>66</v>
      </c>
      <c r="B224" s="54">
        <v>213</v>
      </c>
      <c r="C224" s="55" t="s">
        <v>134</v>
      </c>
      <c r="D224" s="56" t="s">
        <v>68</v>
      </c>
      <c r="E224" s="55" t="s">
        <v>111</v>
      </c>
      <c r="F224" s="57">
        <v>43848</v>
      </c>
      <c r="G224" s="58">
        <v>32841</v>
      </c>
      <c r="H224" s="59">
        <f t="shared" si="38"/>
        <v>29.353424657534248</v>
      </c>
      <c r="I224" s="60" t="s">
        <v>225</v>
      </c>
      <c r="J224" s="61" t="s">
        <v>71</v>
      </c>
      <c r="K224" s="62" t="s">
        <v>85</v>
      </c>
      <c r="L224" s="63" t="s">
        <v>85</v>
      </c>
      <c r="M224" s="64" t="str">
        <f t="shared" si="39"/>
        <v>2-3-3</v>
      </c>
      <c r="N224" s="81" t="s">
        <v>121</v>
      </c>
      <c r="O224" s="66">
        <v>43191</v>
      </c>
      <c r="P224" s="67">
        <v>6.8750369086324717E-2</v>
      </c>
      <c r="Q224" s="68" t="s">
        <v>113</v>
      </c>
      <c r="R224" s="68" t="s">
        <v>114</v>
      </c>
      <c r="S224" s="68" t="s">
        <v>115</v>
      </c>
      <c r="T224" s="69">
        <v>48</v>
      </c>
      <c r="U224" s="68"/>
      <c r="V224" s="70">
        <v>234288</v>
      </c>
      <c r="W224" s="70">
        <v>0</v>
      </c>
      <c r="X224" s="70">
        <v>45000</v>
      </c>
      <c r="Y224" s="70">
        <v>58572</v>
      </c>
      <c r="Z224" s="70">
        <v>15000</v>
      </c>
      <c r="AA224" s="70">
        <v>656245</v>
      </c>
      <c r="AB224" s="71">
        <f t="shared" si="40"/>
        <v>597673</v>
      </c>
      <c r="AC224" s="71">
        <f t="shared" si="33"/>
        <v>597673</v>
      </c>
      <c r="AD224" s="72">
        <f t="shared" si="34"/>
        <v>365</v>
      </c>
      <c r="AE224" s="73">
        <f>ROUND(VLOOKUP(Q224,'[1]Average Cost'!$A$3:$V$26,HLOOKUP('[1]Master Sheet'!E224,'[1]Average Cost'!$B$1:$V$2,2,0)),0)</f>
        <v>545677</v>
      </c>
      <c r="AF224" s="74">
        <f t="shared" si="35"/>
        <v>1.0952871387285885</v>
      </c>
      <c r="AG224" s="68" t="str">
        <f t="shared" si="41"/>
        <v>Greater than 100%</v>
      </c>
      <c r="AH224" s="75">
        <v>624356</v>
      </c>
      <c r="AI224" s="75">
        <v>624356</v>
      </c>
      <c r="AJ224" s="75">
        <v>565293</v>
      </c>
      <c r="AK224" s="76">
        <f t="shared" si="36"/>
        <v>0.95726316396414868</v>
      </c>
      <c r="AL224" s="39" t="str">
        <f t="shared" si="42"/>
        <v>90% - 110%</v>
      </c>
      <c r="AM224" s="77" t="str">
        <f t="shared" si="43"/>
        <v>Close to Market Reference</v>
      </c>
      <c r="AN224" s="78" t="s">
        <v>118</v>
      </c>
      <c r="AO224" s="78" t="s">
        <v>381</v>
      </c>
      <c r="AP224" s="78" t="s">
        <v>76</v>
      </c>
      <c r="AQ224" s="49"/>
      <c r="AR224" s="79"/>
      <c r="AS224" s="79"/>
      <c r="AT224" s="80"/>
      <c r="AU224" s="52">
        <f t="shared" si="37"/>
        <v>0</v>
      </c>
    </row>
    <row r="225" spans="1:47" ht="15" customHeight="1">
      <c r="A225" s="53" t="s">
        <v>66</v>
      </c>
      <c r="B225" s="54">
        <v>214</v>
      </c>
      <c r="C225" s="55" t="s">
        <v>170</v>
      </c>
      <c r="D225" s="56" t="s">
        <v>95</v>
      </c>
      <c r="E225" s="55" t="s">
        <v>111</v>
      </c>
      <c r="F225" s="57">
        <v>42186</v>
      </c>
      <c r="G225" s="58">
        <v>31963</v>
      </c>
      <c r="H225" s="59">
        <f t="shared" si="38"/>
        <v>31.758904109589039</v>
      </c>
      <c r="I225" s="60" t="s">
        <v>382</v>
      </c>
      <c r="J225" s="61" t="s">
        <v>71</v>
      </c>
      <c r="K225" s="62" t="s">
        <v>85</v>
      </c>
      <c r="L225" s="63" t="s">
        <v>129</v>
      </c>
      <c r="M225" s="64" t="str">
        <f t="shared" si="39"/>
        <v>2-3-1</v>
      </c>
      <c r="N225" s="65">
        <v>42736</v>
      </c>
      <c r="O225" s="66">
        <v>43191</v>
      </c>
      <c r="P225" s="67">
        <v>0.16782384507042244</v>
      </c>
      <c r="Q225" s="68" t="s">
        <v>122</v>
      </c>
      <c r="R225" s="68" t="s">
        <v>108</v>
      </c>
      <c r="S225" s="68" t="s">
        <v>109</v>
      </c>
      <c r="T225" s="69">
        <v>47</v>
      </c>
      <c r="U225" s="68"/>
      <c r="V225" s="70">
        <v>150756</v>
      </c>
      <c r="W225" s="70">
        <v>0</v>
      </c>
      <c r="X225" s="70">
        <v>18000</v>
      </c>
      <c r="Y225" s="70">
        <v>37692</v>
      </c>
      <c r="Z225" s="70">
        <v>6000</v>
      </c>
      <c r="AA225" s="70">
        <v>426551</v>
      </c>
      <c r="AB225" s="71">
        <f t="shared" si="40"/>
        <v>388859</v>
      </c>
      <c r="AC225" s="71">
        <f t="shared" si="33"/>
        <v>388859</v>
      </c>
      <c r="AD225" s="72">
        <f t="shared" si="34"/>
        <v>365</v>
      </c>
      <c r="AE225" s="73">
        <f>ROUND(VLOOKUP(Q225,'[1]Average Cost'!$A$3:$V$26,HLOOKUP('[1]Master Sheet'!E225,'[1]Average Cost'!$B$1:$V$2,2,0)),0)</f>
        <v>450096</v>
      </c>
      <c r="AF225" s="74">
        <f t="shared" si="35"/>
        <v>0.86394680245991962</v>
      </c>
      <c r="AG225" s="68" t="str">
        <f t="shared" si="41"/>
        <v>80%-100%</v>
      </c>
      <c r="AH225" s="75">
        <v>765877.50132500008</v>
      </c>
      <c r="AI225" s="75">
        <v>765877.50132500008</v>
      </c>
      <c r="AJ225" s="75">
        <v>673384</v>
      </c>
      <c r="AK225" s="76">
        <f t="shared" si="36"/>
        <v>0.5077300212204402</v>
      </c>
      <c r="AL225" s="39" t="str">
        <f t="shared" si="42"/>
        <v>50% - 70%</v>
      </c>
      <c r="AM225" s="77" t="str">
        <f t="shared" si="43"/>
        <v>Lower Range</v>
      </c>
      <c r="AN225" s="78" t="s">
        <v>76</v>
      </c>
      <c r="AO225" s="78"/>
      <c r="AP225" s="78" t="s">
        <v>76</v>
      </c>
      <c r="AQ225" s="49"/>
      <c r="AR225" s="79"/>
      <c r="AS225" s="79"/>
      <c r="AT225" s="80"/>
      <c r="AU225" s="52">
        <f t="shared" si="37"/>
        <v>0</v>
      </c>
    </row>
    <row r="226" spans="1:47" ht="15" customHeight="1">
      <c r="A226" s="53" t="s">
        <v>66</v>
      </c>
      <c r="B226" s="54">
        <v>215</v>
      </c>
      <c r="C226" s="55" t="s">
        <v>82</v>
      </c>
      <c r="D226" s="56" t="s">
        <v>95</v>
      </c>
      <c r="E226" s="55" t="s">
        <v>149</v>
      </c>
      <c r="F226" s="57">
        <v>44576</v>
      </c>
      <c r="G226" s="58">
        <v>32419</v>
      </c>
      <c r="H226" s="59">
        <f t="shared" si="38"/>
        <v>30.509589041095889</v>
      </c>
      <c r="I226" s="60" t="s">
        <v>201</v>
      </c>
      <c r="J226" s="61">
        <v>0</v>
      </c>
      <c r="K226" s="62">
        <v>0</v>
      </c>
      <c r="L226" s="63" t="s">
        <v>85</v>
      </c>
      <c r="M226" s="64" t="str">
        <f t="shared" si="39"/>
        <v>0-0-3</v>
      </c>
      <c r="N226" s="81" t="s">
        <v>72</v>
      </c>
      <c r="O226" s="62" t="s">
        <v>98</v>
      </c>
      <c r="P226" s="67">
        <v>0</v>
      </c>
      <c r="Q226" s="68" t="s">
        <v>151</v>
      </c>
      <c r="R226" s="68" t="s">
        <v>126</v>
      </c>
      <c r="S226" s="68" t="s">
        <v>127</v>
      </c>
      <c r="T226" s="69">
        <v>47</v>
      </c>
      <c r="U226" s="68"/>
      <c r="V226" s="70">
        <v>194448</v>
      </c>
      <c r="W226" s="70">
        <v>0</v>
      </c>
      <c r="X226" s="70">
        <v>0</v>
      </c>
      <c r="Y226" s="70">
        <v>48612</v>
      </c>
      <c r="Z226" s="70">
        <v>0</v>
      </c>
      <c r="AA226" s="70">
        <v>546672</v>
      </c>
      <c r="AB226" s="71">
        <f t="shared" si="40"/>
        <v>498060</v>
      </c>
      <c r="AC226" s="71">
        <f t="shared" si="33"/>
        <v>498060</v>
      </c>
      <c r="AD226" s="72">
        <f t="shared" si="34"/>
        <v>365</v>
      </c>
      <c r="AE226" s="73">
        <f>ROUND(VLOOKUP(Q226,'[1]Average Cost'!$A$3:$V$26,HLOOKUP('[1]Master Sheet'!E226,'[1]Average Cost'!$B$1:$V$2,2,0)),0)</f>
        <v>527218</v>
      </c>
      <c r="AF226" s="74">
        <f t="shared" si="35"/>
        <v>0.94469460450895071</v>
      </c>
      <c r="AG226" s="68" t="str">
        <f t="shared" si="41"/>
        <v>80%-100%</v>
      </c>
      <c r="AH226" s="75">
        <v>689492.30925249995</v>
      </c>
      <c r="AI226" s="75">
        <v>689492.30925249995</v>
      </c>
      <c r="AJ226" s="75">
        <v>495248</v>
      </c>
      <c r="AK226" s="76">
        <f t="shared" si="36"/>
        <v>0.72235758588803167</v>
      </c>
      <c r="AL226" s="39" t="str">
        <f t="shared" si="42"/>
        <v>70% - 90%</v>
      </c>
      <c r="AM226" s="77" t="str">
        <f t="shared" si="43"/>
        <v>Lower Middle Range</v>
      </c>
      <c r="AN226" s="78" t="s">
        <v>76</v>
      </c>
      <c r="AO226" s="78"/>
      <c r="AP226" s="78" t="s">
        <v>135</v>
      </c>
      <c r="AQ226" s="49"/>
      <c r="AR226" s="79"/>
      <c r="AS226" s="79"/>
      <c r="AT226" s="80"/>
      <c r="AU226" s="52">
        <f t="shared" si="37"/>
        <v>0</v>
      </c>
    </row>
    <row r="227" spans="1:47" ht="15" customHeight="1">
      <c r="A227" s="53" t="s">
        <v>66</v>
      </c>
      <c r="B227" s="54">
        <v>216</v>
      </c>
      <c r="C227" s="55" t="s">
        <v>377</v>
      </c>
      <c r="D227" s="56" t="s">
        <v>145</v>
      </c>
      <c r="E227" s="55" t="s">
        <v>149</v>
      </c>
      <c r="F227" s="57">
        <v>42856</v>
      </c>
      <c r="G227" s="58">
        <v>32564</v>
      </c>
      <c r="H227" s="59">
        <f t="shared" si="38"/>
        <v>30.112328767123287</v>
      </c>
      <c r="I227" s="60" t="s">
        <v>100</v>
      </c>
      <c r="J227" s="61">
        <v>0</v>
      </c>
      <c r="K227" s="62" t="s">
        <v>85</v>
      </c>
      <c r="L227" s="63" t="s">
        <v>85</v>
      </c>
      <c r="M227" s="64" t="str">
        <f t="shared" si="39"/>
        <v>0-3-3</v>
      </c>
      <c r="N227" s="65">
        <v>42887</v>
      </c>
      <c r="O227" s="66">
        <v>43191</v>
      </c>
      <c r="P227" s="67">
        <v>0.11249999999999999</v>
      </c>
      <c r="Q227" s="68" t="s">
        <v>101</v>
      </c>
      <c r="R227" s="68" t="s">
        <v>141</v>
      </c>
      <c r="S227" s="68" t="s">
        <v>142</v>
      </c>
      <c r="T227" s="69">
        <v>45</v>
      </c>
      <c r="U227" s="68"/>
      <c r="V227" s="70">
        <v>91500</v>
      </c>
      <c r="W227" s="70">
        <v>0</v>
      </c>
      <c r="X227" s="70">
        <v>0</v>
      </c>
      <c r="Y227" s="70">
        <v>0</v>
      </c>
      <c r="Z227" s="70">
        <v>0</v>
      </c>
      <c r="AA227" s="70">
        <v>219838.53</v>
      </c>
      <c r="AB227" s="71">
        <f t="shared" si="40"/>
        <v>219838.53</v>
      </c>
      <c r="AC227" s="71">
        <f t="shared" si="33"/>
        <v>219838.53</v>
      </c>
      <c r="AD227" s="72">
        <f t="shared" si="34"/>
        <v>365</v>
      </c>
      <c r="AE227" s="73">
        <f>ROUND(VLOOKUP(Q227,'[1]Average Cost'!$A$3:$V$26,HLOOKUP('[1]Master Sheet'!E227,'[1]Average Cost'!$B$1:$V$2,2,0)),0)</f>
        <v>311515</v>
      </c>
      <c r="AF227" s="74">
        <f t="shared" si="35"/>
        <v>0.70570768662825223</v>
      </c>
      <c r="AG227" s="68" t="str">
        <f t="shared" si="41"/>
        <v>60%-80%</v>
      </c>
      <c r="AH227" s="75">
        <v>494390</v>
      </c>
      <c r="AI227" s="75">
        <v>493829.65822500002</v>
      </c>
      <c r="AJ227" s="75">
        <v>494390</v>
      </c>
      <c r="AK227" s="76">
        <f t="shared" si="36"/>
        <v>0.4446662149315318</v>
      </c>
      <c r="AL227" s="39" t="str">
        <f t="shared" si="42"/>
        <v>25% - 50%</v>
      </c>
      <c r="AM227" s="77" t="str">
        <f t="shared" si="43"/>
        <v>Lower Range</v>
      </c>
      <c r="AN227" s="78" t="s">
        <v>76</v>
      </c>
      <c r="AO227" s="78"/>
      <c r="AP227" s="78" t="s">
        <v>76</v>
      </c>
      <c r="AQ227" s="49"/>
      <c r="AR227" s="79"/>
      <c r="AS227" s="79"/>
      <c r="AT227" s="80"/>
      <c r="AU227" s="52">
        <f t="shared" si="37"/>
        <v>0</v>
      </c>
    </row>
    <row r="228" spans="1:47" ht="15" customHeight="1">
      <c r="A228" s="53" t="s">
        <v>66</v>
      </c>
      <c r="B228" s="25">
        <v>217</v>
      </c>
      <c r="C228" s="55" t="s">
        <v>265</v>
      </c>
      <c r="D228" s="56" t="s">
        <v>331</v>
      </c>
      <c r="E228" s="55" t="s">
        <v>149</v>
      </c>
      <c r="F228" s="57">
        <v>42721</v>
      </c>
      <c r="G228" s="58">
        <v>26578</v>
      </c>
      <c r="H228" s="59">
        <f t="shared" si="38"/>
        <v>46.512328767123286</v>
      </c>
      <c r="I228" s="60" t="s">
        <v>383</v>
      </c>
      <c r="J228" s="61" t="s">
        <v>85</v>
      </c>
      <c r="K228" s="62" t="s">
        <v>81</v>
      </c>
      <c r="L228" s="63" t="s">
        <v>85</v>
      </c>
      <c r="M228" s="64" t="str">
        <f t="shared" si="39"/>
        <v>3-4-3</v>
      </c>
      <c r="N228" s="65">
        <v>43191</v>
      </c>
      <c r="O228" s="66">
        <v>43191</v>
      </c>
      <c r="P228" s="67">
        <v>0.11374999999999999</v>
      </c>
      <c r="Q228" s="68" t="s">
        <v>87</v>
      </c>
      <c r="R228" s="68" t="s">
        <v>88</v>
      </c>
      <c r="S228" s="68" t="s">
        <v>89</v>
      </c>
      <c r="T228" s="69">
        <v>55</v>
      </c>
      <c r="U228" s="68"/>
      <c r="V228" s="70">
        <v>656748</v>
      </c>
      <c r="W228" s="70">
        <v>0</v>
      </c>
      <c r="X228" s="70">
        <v>0</v>
      </c>
      <c r="Y228" s="70">
        <v>246276</v>
      </c>
      <c r="Z228" s="70">
        <v>0</v>
      </c>
      <c r="AA228" s="70">
        <v>1904073</v>
      </c>
      <c r="AB228" s="71">
        <f t="shared" si="40"/>
        <v>1657797</v>
      </c>
      <c r="AC228" s="71">
        <f t="shared" si="33"/>
        <v>1657797</v>
      </c>
      <c r="AD228" s="72">
        <f t="shared" si="34"/>
        <v>365</v>
      </c>
      <c r="AE228" s="73">
        <f>ROUND(VLOOKUP(Q228,'[1]Average Cost'!$A$3:$V$26,HLOOKUP('[1]Master Sheet'!E228,'[1]Average Cost'!$B$1:$V$2,2,0)),0)</f>
        <v>2537020</v>
      </c>
      <c r="AF228" s="74">
        <f t="shared" si="35"/>
        <v>0.65344262165848122</v>
      </c>
      <c r="AG228" s="68" t="str">
        <f t="shared" si="41"/>
        <v>60%-80%</v>
      </c>
      <c r="AH228" s="75">
        <v>3165346.2374999998</v>
      </c>
      <c r="AI228" s="75">
        <v>3165346.2374999998</v>
      </c>
      <c r="AJ228" s="75">
        <v>2014565</v>
      </c>
      <c r="AK228" s="76">
        <f t="shared" si="36"/>
        <v>0.52373322714589765</v>
      </c>
      <c r="AL228" s="39" t="str">
        <f t="shared" si="42"/>
        <v>50% - 70%</v>
      </c>
      <c r="AM228" s="77" t="str">
        <f t="shared" si="43"/>
        <v>Lower Range</v>
      </c>
      <c r="AN228" s="78" t="s">
        <v>76</v>
      </c>
      <c r="AO228" s="78"/>
      <c r="AP228" s="78" t="s">
        <v>135</v>
      </c>
      <c r="AQ228" s="49"/>
      <c r="AR228" s="79"/>
      <c r="AS228" s="79"/>
      <c r="AT228" s="80"/>
      <c r="AU228" s="52">
        <f t="shared" si="37"/>
        <v>0</v>
      </c>
    </row>
    <row r="229" spans="1:47" ht="15" customHeight="1">
      <c r="A229" s="53" t="s">
        <v>66</v>
      </c>
      <c r="B229" s="54">
        <v>218</v>
      </c>
      <c r="C229" s="55" t="s">
        <v>67</v>
      </c>
      <c r="D229" s="56" t="s">
        <v>68</v>
      </c>
      <c r="E229" s="55" t="s">
        <v>384</v>
      </c>
      <c r="F229" s="57">
        <v>44205</v>
      </c>
      <c r="G229" s="58">
        <v>32741</v>
      </c>
      <c r="H229" s="59">
        <f t="shared" si="38"/>
        <v>29.627397260273973</v>
      </c>
      <c r="I229" s="60" t="s">
        <v>232</v>
      </c>
      <c r="J229" s="61">
        <v>0</v>
      </c>
      <c r="K229" s="62" t="s">
        <v>71</v>
      </c>
      <c r="L229" s="63" t="s">
        <v>85</v>
      </c>
      <c r="M229" s="64" t="str">
        <f t="shared" si="39"/>
        <v>0-2-3</v>
      </c>
      <c r="N229" s="81" t="s">
        <v>121</v>
      </c>
      <c r="O229" s="66">
        <v>43191</v>
      </c>
      <c r="P229" s="67">
        <v>0.16</v>
      </c>
      <c r="Q229" s="68" t="s">
        <v>73</v>
      </c>
      <c r="R229" s="38" t="s">
        <v>74</v>
      </c>
      <c r="S229" s="38" t="s">
        <v>75</v>
      </c>
      <c r="T229" s="69">
        <v>48</v>
      </c>
      <c r="U229" s="68"/>
      <c r="V229" s="70">
        <v>291060</v>
      </c>
      <c r="W229" s="70">
        <v>0</v>
      </c>
      <c r="X229" s="70">
        <v>0</v>
      </c>
      <c r="Y229" s="70">
        <v>72768</v>
      </c>
      <c r="Z229" s="70">
        <v>0</v>
      </c>
      <c r="AA229" s="70">
        <v>812356</v>
      </c>
      <c r="AB229" s="71">
        <f t="shared" si="40"/>
        <v>739588</v>
      </c>
      <c r="AC229" s="71">
        <f t="shared" si="33"/>
        <v>739588</v>
      </c>
      <c r="AD229" s="72">
        <f t="shared" si="34"/>
        <v>365</v>
      </c>
      <c r="AE229" s="73">
        <f>ROUND(VLOOKUP(Q229,'[1]Average Cost'!$A$3:$V$26,HLOOKUP('[1]Master Sheet'!E229,'[1]Average Cost'!$B$1:$V$2,2,0)),0)</f>
        <v>646385</v>
      </c>
      <c r="AF229" s="74">
        <f t="shared" si="35"/>
        <v>1.1441911554259458</v>
      </c>
      <c r="AG229" s="68" t="str">
        <f t="shared" si="41"/>
        <v>Greater than 100%</v>
      </c>
      <c r="AH229" s="75">
        <v>1040452</v>
      </c>
      <c r="AI229" s="75">
        <v>1031401.0812</v>
      </c>
      <c r="AJ229" s="75">
        <v>1040452</v>
      </c>
      <c r="AK229" s="76">
        <f t="shared" si="36"/>
        <v>0.71083336857442725</v>
      </c>
      <c r="AL229" s="39" t="str">
        <f t="shared" si="42"/>
        <v>70% - 90%</v>
      </c>
      <c r="AM229" s="77" t="str">
        <f t="shared" si="43"/>
        <v>Lower Middle Range</v>
      </c>
      <c r="AN229" s="78" t="s">
        <v>118</v>
      </c>
      <c r="AO229" s="78" t="s">
        <v>385</v>
      </c>
      <c r="AP229" s="78" t="s">
        <v>76</v>
      </c>
      <c r="AQ229" s="49"/>
      <c r="AR229" s="79"/>
      <c r="AS229" s="79"/>
      <c r="AT229" s="80"/>
      <c r="AU229" s="52">
        <f t="shared" si="37"/>
        <v>0</v>
      </c>
    </row>
    <row r="230" spans="1:47" ht="15" customHeight="1">
      <c r="A230" s="53" t="s">
        <v>66</v>
      </c>
      <c r="B230" s="54">
        <v>219</v>
      </c>
      <c r="C230" s="55" t="s">
        <v>67</v>
      </c>
      <c r="D230" s="56" t="s">
        <v>68</v>
      </c>
      <c r="E230" s="55" t="s">
        <v>79</v>
      </c>
      <c r="F230" s="57">
        <v>43421</v>
      </c>
      <c r="G230" s="58">
        <v>32516</v>
      </c>
      <c r="H230" s="59">
        <f t="shared" si="38"/>
        <v>30.243835616438357</v>
      </c>
      <c r="I230" s="60" t="s">
        <v>80</v>
      </c>
      <c r="J230" s="61" t="s">
        <v>81</v>
      </c>
      <c r="K230" s="62" t="s">
        <v>71</v>
      </c>
      <c r="L230" s="63" t="s">
        <v>85</v>
      </c>
      <c r="M230" s="64" t="str">
        <f t="shared" si="39"/>
        <v>4-2-3</v>
      </c>
      <c r="N230" s="65">
        <v>42826</v>
      </c>
      <c r="O230" s="66">
        <v>43191</v>
      </c>
      <c r="P230" s="67">
        <v>0.37</v>
      </c>
      <c r="Q230" s="68" t="s">
        <v>73</v>
      </c>
      <c r="R230" s="38" t="s">
        <v>74</v>
      </c>
      <c r="S230" s="38" t="s">
        <v>75</v>
      </c>
      <c r="T230" s="69">
        <v>48</v>
      </c>
      <c r="U230" s="68"/>
      <c r="V230" s="70">
        <v>182268</v>
      </c>
      <c r="W230" s="70">
        <v>0</v>
      </c>
      <c r="X230" s="70">
        <v>0</v>
      </c>
      <c r="Y230" s="70">
        <v>45564</v>
      </c>
      <c r="Z230" s="70">
        <v>0</v>
      </c>
      <c r="AA230" s="70">
        <v>513196</v>
      </c>
      <c r="AB230" s="71">
        <f t="shared" si="40"/>
        <v>467632</v>
      </c>
      <c r="AC230" s="71">
        <f t="shared" si="33"/>
        <v>467632</v>
      </c>
      <c r="AD230" s="72">
        <f t="shared" si="34"/>
        <v>365</v>
      </c>
      <c r="AE230" s="73">
        <f>ROUND(VLOOKUP(Q230,'[1]Average Cost'!$A$3:$V$26,HLOOKUP('[1]Master Sheet'!E230,'[1]Average Cost'!$B$1:$V$2,2,0)),0)</f>
        <v>646385</v>
      </c>
      <c r="AF230" s="74">
        <f t="shared" si="35"/>
        <v>0.72345738221029265</v>
      </c>
      <c r="AG230" s="68" t="str">
        <f t="shared" si="41"/>
        <v>60%-80%</v>
      </c>
      <c r="AH230" s="75">
        <v>1040452</v>
      </c>
      <c r="AI230" s="75">
        <v>1031401.0812</v>
      </c>
      <c r="AJ230" s="75">
        <v>1040452</v>
      </c>
      <c r="AK230" s="76">
        <f t="shared" si="36"/>
        <v>0.44945081560706307</v>
      </c>
      <c r="AL230" s="39" t="str">
        <f t="shared" si="42"/>
        <v>25% - 50%</v>
      </c>
      <c r="AM230" s="77" t="str">
        <f t="shared" si="43"/>
        <v>Lower Range</v>
      </c>
      <c r="AN230" s="78" t="s">
        <v>76</v>
      </c>
      <c r="AO230" s="78"/>
      <c r="AP230" s="78" t="s">
        <v>76</v>
      </c>
      <c r="AQ230" s="49"/>
      <c r="AR230" s="79"/>
      <c r="AS230" s="79"/>
      <c r="AT230" s="80"/>
      <c r="AU230" s="52">
        <f t="shared" si="37"/>
        <v>0</v>
      </c>
    </row>
    <row r="231" spans="1:47" ht="15" customHeight="1">
      <c r="A231" s="53" t="s">
        <v>66</v>
      </c>
      <c r="B231" s="54">
        <v>220</v>
      </c>
      <c r="C231" s="55" t="s">
        <v>67</v>
      </c>
      <c r="D231" s="56" t="s">
        <v>68</v>
      </c>
      <c r="E231" s="55" t="s">
        <v>386</v>
      </c>
      <c r="F231" s="57">
        <v>41996</v>
      </c>
      <c r="G231" s="58">
        <v>31625</v>
      </c>
      <c r="H231" s="59">
        <f t="shared" si="38"/>
        <v>32.684931506849317</v>
      </c>
      <c r="I231" s="60" t="s">
        <v>158</v>
      </c>
      <c r="J231" s="61" t="s">
        <v>71</v>
      </c>
      <c r="K231" s="62" t="s">
        <v>71</v>
      </c>
      <c r="L231" s="63" t="s">
        <v>81</v>
      </c>
      <c r="M231" s="64" t="str">
        <f t="shared" si="39"/>
        <v>2-2-4</v>
      </c>
      <c r="N231" s="65">
        <v>42095</v>
      </c>
      <c r="O231" s="66">
        <v>43191</v>
      </c>
      <c r="P231" s="67">
        <v>0.22</v>
      </c>
      <c r="Q231" s="68" t="s">
        <v>73</v>
      </c>
      <c r="R231" s="38" t="s">
        <v>74</v>
      </c>
      <c r="S231" s="38" t="s">
        <v>75</v>
      </c>
      <c r="T231" s="69">
        <v>48</v>
      </c>
      <c r="U231" s="68"/>
      <c r="V231" s="70">
        <v>214872</v>
      </c>
      <c r="W231" s="70">
        <v>0</v>
      </c>
      <c r="X231" s="70">
        <v>0</v>
      </c>
      <c r="Y231" s="70">
        <v>53724</v>
      </c>
      <c r="Z231" s="70">
        <v>0</v>
      </c>
      <c r="AA231" s="70">
        <v>602869</v>
      </c>
      <c r="AB231" s="71">
        <f t="shared" si="40"/>
        <v>549145</v>
      </c>
      <c r="AC231" s="71">
        <f t="shared" si="33"/>
        <v>549145</v>
      </c>
      <c r="AD231" s="72">
        <f t="shared" si="34"/>
        <v>365</v>
      </c>
      <c r="AE231" s="73">
        <f>ROUND(VLOOKUP(Q231,'[1]Average Cost'!$A$3:$V$26,HLOOKUP('[1]Master Sheet'!E231,'[1]Average Cost'!$B$1:$V$2,2,0)),0)</f>
        <v>646385</v>
      </c>
      <c r="AF231" s="74">
        <f t="shared" si="35"/>
        <v>0.84956334073346385</v>
      </c>
      <c r="AG231" s="68" t="str">
        <f t="shared" si="41"/>
        <v>80%-100%</v>
      </c>
      <c r="AH231" s="75">
        <v>1040452</v>
      </c>
      <c r="AI231" s="75">
        <v>1031401.0812</v>
      </c>
      <c r="AJ231" s="75">
        <v>1040452</v>
      </c>
      <c r="AK231" s="76">
        <f t="shared" si="36"/>
        <v>0.52779465078638899</v>
      </c>
      <c r="AL231" s="39" t="str">
        <f t="shared" si="42"/>
        <v>50% - 70%</v>
      </c>
      <c r="AM231" s="77" t="str">
        <f t="shared" si="43"/>
        <v>Lower Range</v>
      </c>
      <c r="AN231" s="78" t="s">
        <v>118</v>
      </c>
      <c r="AO231" s="78" t="s">
        <v>387</v>
      </c>
      <c r="AP231" s="78" t="s">
        <v>76</v>
      </c>
      <c r="AQ231" s="49"/>
      <c r="AR231" s="79"/>
      <c r="AS231" s="79"/>
      <c r="AT231" s="80"/>
      <c r="AU231" s="52">
        <f t="shared" si="37"/>
        <v>0</v>
      </c>
    </row>
    <row r="232" spans="1:47" ht="15" customHeight="1">
      <c r="A232" s="53" t="s">
        <v>66</v>
      </c>
      <c r="B232" s="54">
        <v>221</v>
      </c>
      <c r="C232" s="55" t="s">
        <v>67</v>
      </c>
      <c r="D232" s="56" t="s">
        <v>68</v>
      </c>
      <c r="E232" s="55" t="s">
        <v>105</v>
      </c>
      <c r="F232" s="57">
        <v>42903</v>
      </c>
      <c r="G232" s="58">
        <v>31634</v>
      </c>
      <c r="H232" s="59">
        <f t="shared" si="38"/>
        <v>32.660273972602738</v>
      </c>
      <c r="I232" s="60" t="s">
        <v>70</v>
      </c>
      <c r="J232" s="61" t="s">
        <v>71</v>
      </c>
      <c r="K232" s="62" t="s">
        <v>81</v>
      </c>
      <c r="L232" s="63" t="s">
        <v>81</v>
      </c>
      <c r="M232" s="64" t="str">
        <f t="shared" si="39"/>
        <v>2-4-4</v>
      </c>
      <c r="N232" s="65">
        <v>42736</v>
      </c>
      <c r="O232" s="66">
        <v>43191</v>
      </c>
      <c r="P232" s="67">
        <v>0.2</v>
      </c>
      <c r="Q232" s="68" t="s">
        <v>73</v>
      </c>
      <c r="R232" s="38" t="s">
        <v>74</v>
      </c>
      <c r="S232" s="38" t="s">
        <v>75</v>
      </c>
      <c r="T232" s="69">
        <v>48</v>
      </c>
      <c r="U232" s="68"/>
      <c r="V232" s="70">
        <v>276912</v>
      </c>
      <c r="W232" s="70">
        <v>0</v>
      </c>
      <c r="X232" s="70">
        <v>0</v>
      </c>
      <c r="Y232" s="70">
        <v>69228</v>
      </c>
      <c r="Z232" s="70">
        <v>0</v>
      </c>
      <c r="AA232" s="70">
        <v>773461</v>
      </c>
      <c r="AB232" s="71">
        <f t="shared" si="40"/>
        <v>704233</v>
      </c>
      <c r="AC232" s="71">
        <f t="shared" si="33"/>
        <v>704233</v>
      </c>
      <c r="AD232" s="72">
        <f t="shared" si="34"/>
        <v>365</v>
      </c>
      <c r="AE232" s="73">
        <f>ROUND(VLOOKUP(Q232,'[1]Average Cost'!$A$3:$V$26,HLOOKUP('[1]Master Sheet'!E232,'[1]Average Cost'!$B$1:$V$2,2,0)),0)</f>
        <v>646385</v>
      </c>
      <c r="AF232" s="74">
        <f t="shared" si="35"/>
        <v>1.0894946510206764</v>
      </c>
      <c r="AG232" s="68" t="str">
        <f t="shared" si="41"/>
        <v>Greater than 100%</v>
      </c>
      <c r="AH232" s="75">
        <v>1040452</v>
      </c>
      <c r="AI232" s="75">
        <v>1031401.0812</v>
      </c>
      <c r="AJ232" s="75">
        <v>1040452</v>
      </c>
      <c r="AK232" s="76">
        <f t="shared" si="36"/>
        <v>0.67685294468173451</v>
      </c>
      <c r="AL232" s="39" t="str">
        <f t="shared" si="42"/>
        <v>50% - 70%</v>
      </c>
      <c r="AM232" s="77" t="str">
        <f t="shared" si="43"/>
        <v>Lower Range</v>
      </c>
      <c r="AN232" s="78" t="s">
        <v>118</v>
      </c>
      <c r="AO232" s="78" t="s">
        <v>388</v>
      </c>
      <c r="AP232" s="78" t="s">
        <v>135</v>
      </c>
      <c r="AQ232" s="49"/>
      <c r="AR232" s="79"/>
      <c r="AS232" s="79"/>
      <c r="AT232" s="80"/>
      <c r="AU232" s="52">
        <f t="shared" si="37"/>
        <v>0</v>
      </c>
    </row>
    <row r="233" spans="1:47" ht="15" customHeight="1">
      <c r="A233" s="53" t="s">
        <v>66</v>
      </c>
      <c r="B233" s="54">
        <v>222</v>
      </c>
      <c r="C233" s="55" t="s">
        <v>67</v>
      </c>
      <c r="D233" s="56" t="s">
        <v>68</v>
      </c>
      <c r="E233" s="55" t="s">
        <v>389</v>
      </c>
      <c r="F233" s="57">
        <v>44800</v>
      </c>
      <c r="G233" s="58">
        <v>30720</v>
      </c>
      <c r="H233" s="59">
        <f t="shared" si="38"/>
        <v>35.164383561643838</v>
      </c>
      <c r="I233" s="60" t="s">
        <v>204</v>
      </c>
      <c r="J233" s="61">
        <v>0</v>
      </c>
      <c r="K233" s="62">
        <v>0</v>
      </c>
      <c r="L233" s="63" t="s">
        <v>71</v>
      </c>
      <c r="M233" s="64" t="str">
        <f t="shared" si="39"/>
        <v>0-0-2</v>
      </c>
      <c r="N233" s="81" t="s">
        <v>72</v>
      </c>
      <c r="O233" s="62" t="s">
        <v>72</v>
      </c>
      <c r="P233" s="67">
        <v>0</v>
      </c>
      <c r="Q233" s="68" t="s">
        <v>73</v>
      </c>
      <c r="R233" s="38" t="s">
        <v>74</v>
      </c>
      <c r="S233" s="38" t="s">
        <v>75</v>
      </c>
      <c r="T233" s="69">
        <v>48</v>
      </c>
      <c r="U233" s="68"/>
      <c r="V233" s="70">
        <v>300000</v>
      </c>
      <c r="W233" s="70">
        <v>0</v>
      </c>
      <c r="X233" s="70">
        <v>0</v>
      </c>
      <c r="Y233" s="70">
        <v>75000</v>
      </c>
      <c r="Z233" s="70">
        <v>0</v>
      </c>
      <c r="AA233" s="70">
        <v>836959</v>
      </c>
      <c r="AB233" s="71">
        <f t="shared" si="40"/>
        <v>761959</v>
      </c>
      <c r="AC233" s="71">
        <f t="shared" si="33"/>
        <v>761959</v>
      </c>
      <c r="AD233" s="72">
        <f t="shared" si="34"/>
        <v>217</v>
      </c>
      <c r="AE233" s="73">
        <f>ROUND(VLOOKUP(Q233,'[1]Average Cost'!$A$3:$V$26,HLOOKUP('[1]Master Sheet'!E233,'[1]Average Cost'!$B$1:$V$2,2,0)),0)</f>
        <v>646385</v>
      </c>
      <c r="AF233" s="74">
        <f t="shared" si="35"/>
        <v>1.1788005600377485</v>
      </c>
      <c r="AG233" s="68" t="str">
        <f t="shared" si="41"/>
        <v>Greater than 100%</v>
      </c>
      <c r="AH233" s="75">
        <v>1040452</v>
      </c>
      <c r="AI233" s="75">
        <v>1031401.0812</v>
      </c>
      <c r="AJ233" s="75">
        <v>1040452</v>
      </c>
      <c r="AK233" s="76">
        <f t="shared" si="36"/>
        <v>0.7323346007312207</v>
      </c>
      <c r="AL233" s="39" t="str">
        <f t="shared" si="42"/>
        <v>70% - 90%</v>
      </c>
      <c r="AM233" s="77" t="str">
        <f t="shared" si="43"/>
        <v>Lower Middle Range</v>
      </c>
      <c r="AN233" s="78" t="s">
        <v>76</v>
      </c>
      <c r="AO233" s="78"/>
      <c r="AP233" s="78" t="s">
        <v>76</v>
      </c>
      <c r="AQ233" s="49"/>
      <c r="AR233" s="79"/>
      <c r="AS233" s="79"/>
      <c r="AT233" s="80"/>
      <c r="AU233" s="52">
        <f t="shared" si="37"/>
        <v>0</v>
      </c>
    </row>
    <row r="234" spans="1:47" ht="15" customHeight="1">
      <c r="A234" s="53" t="s">
        <v>66</v>
      </c>
      <c r="B234" s="25">
        <v>223</v>
      </c>
      <c r="C234" s="55" t="s">
        <v>90</v>
      </c>
      <c r="D234" s="56" t="s">
        <v>91</v>
      </c>
      <c r="E234" s="55" t="s">
        <v>390</v>
      </c>
      <c r="F234" s="57">
        <v>41764</v>
      </c>
      <c r="G234" s="58">
        <v>31931</v>
      </c>
      <c r="H234" s="59">
        <f t="shared" si="38"/>
        <v>31.846575342465755</v>
      </c>
      <c r="I234" s="60" t="s">
        <v>204</v>
      </c>
      <c r="J234" s="61" t="s">
        <v>81</v>
      </c>
      <c r="K234" s="62" t="s">
        <v>81</v>
      </c>
      <c r="L234" s="63" t="s">
        <v>71</v>
      </c>
      <c r="M234" s="64" t="str">
        <f t="shared" si="39"/>
        <v>4-4-2</v>
      </c>
      <c r="N234" s="65">
        <v>42826</v>
      </c>
      <c r="O234" s="66">
        <v>43191</v>
      </c>
      <c r="P234" s="67">
        <v>0.25</v>
      </c>
      <c r="Q234" s="68" t="s">
        <v>73</v>
      </c>
      <c r="R234" s="38" t="s">
        <v>74</v>
      </c>
      <c r="S234" s="38" t="s">
        <v>75</v>
      </c>
      <c r="T234" s="69">
        <v>49</v>
      </c>
      <c r="U234" s="68"/>
      <c r="V234" s="70">
        <v>354768</v>
      </c>
      <c r="W234" s="70">
        <v>64836</v>
      </c>
      <c r="X234" s="70">
        <v>0</v>
      </c>
      <c r="Y234" s="70">
        <v>88692</v>
      </c>
      <c r="Z234" s="70">
        <v>0</v>
      </c>
      <c r="AA234" s="70">
        <v>1052397</v>
      </c>
      <c r="AB234" s="71">
        <f t="shared" si="40"/>
        <v>963705</v>
      </c>
      <c r="AC234" s="71">
        <f t="shared" si="33"/>
        <v>898869</v>
      </c>
      <c r="AD234" s="72">
        <f t="shared" si="34"/>
        <v>365</v>
      </c>
      <c r="AE234" s="73">
        <f>ROUND(VLOOKUP(Q234,'[1]Average Cost'!$A$3:$V$26,HLOOKUP('[1]Master Sheet'!E234,'[1]Average Cost'!$B$1:$V$2,2,0)),0)</f>
        <v>914168</v>
      </c>
      <c r="AF234" s="74">
        <f t="shared" si="35"/>
        <v>1.0541880704640723</v>
      </c>
      <c r="AG234" s="68" t="str">
        <f t="shared" si="41"/>
        <v>Greater than 100%</v>
      </c>
      <c r="AH234" s="75">
        <v>1405865.719755</v>
      </c>
      <c r="AI234" s="75">
        <v>1405865.719755</v>
      </c>
      <c r="AJ234" s="75">
        <v>1138428</v>
      </c>
      <c r="AK234" s="76">
        <f t="shared" si="36"/>
        <v>0.68548865404296555</v>
      </c>
      <c r="AL234" s="39" t="str">
        <f t="shared" si="42"/>
        <v>50% - 70%</v>
      </c>
      <c r="AM234" s="77" t="str">
        <f t="shared" si="43"/>
        <v>Lower Range</v>
      </c>
      <c r="AN234" s="78" t="s">
        <v>76</v>
      </c>
      <c r="AO234" s="78"/>
      <c r="AP234" s="78" t="s">
        <v>76</v>
      </c>
      <c r="AQ234" s="49"/>
      <c r="AR234" s="79"/>
      <c r="AS234" s="79"/>
      <c r="AT234" s="80"/>
      <c r="AU234" s="52">
        <f t="shared" si="37"/>
        <v>0</v>
      </c>
    </row>
    <row r="235" spans="1:47" ht="15" customHeight="1">
      <c r="A235" s="53" t="s">
        <v>66</v>
      </c>
      <c r="B235" s="54">
        <v>224</v>
      </c>
      <c r="C235" s="55" t="s">
        <v>110</v>
      </c>
      <c r="D235" s="56" t="s">
        <v>95</v>
      </c>
      <c r="E235" s="55" t="s">
        <v>111</v>
      </c>
      <c r="F235" s="57">
        <v>42006</v>
      </c>
      <c r="G235" s="58">
        <v>29979</v>
      </c>
      <c r="H235" s="59">
        <f t="shared" si="38"/>
        <v>37.194520547945203</v>
      </c>
      <c r="I235" s="60" t="s">
        <v>391</v>
      </c>
      <c r="J235" s="61" t="s">
        <v>71</v>
      </c>
      <c r="K235" s="62" t="s">
        <v>85</v>
      </c>
      <c r="L235" s="63" t="s">
        <v>71</v>
      </c>
      <c r="M235" s="64" t="str">
        <f t="shared" si="39"/>
        <v>2-3-2</v>
      </c>
      <c r="N235" s="65">
        <v>42736</v>
      </c>
      <c r="O235" s="66">
        <v>43191</v>
      </c>
      <c r="P235" s="67">
        <v>9.1667069461227546E-2</v>
      </c>
      <c r="Q235" s="68" t="s">
        <v>113</v>
      </c>
      <c r="R235" s="68" t="s">
        <v>114</v>
      </c>
      <c r="S235" s="68" t="s">
        <v>115</v>
      </c>
      <c r="T235" s="69">
        <v>47</v>
      </c>
      <c r="U235" s="68"/>
      <c r="V235" s="70">
        <v>142908</v>
      </c>
      <c r="W235" s="70">
        <v>0</v>
      </c>
      <c r="X235" s="70">
        <v>31500</v>
      </c>
      <c r="Y235" s="70">
        <v>35724</v>
      </c>
      <c r="Z235" s="70">
        <v>10500</v>
      </c>
      <c r="AA235" s="70">
        <v>404940</v>
      </c>
      <c r="AB235" s="71">
        <f t="shared" si="40"/>
        <v>369216</v>
      </c>
      <c r="AC235" s="71">
        <f t="shared" si="33"/>
        <v>369216</v>
      </c>
      <c r="AD235" s="72">
        <f t="shared" si="34"/>
        <v>365</v>
      </c>
      <c r="AE235" s="73">
        <f>ROUND(VLOOKUP(Q235,'[1]Average Cost'!$A$3:$V$26,HLOOKUP('[1]Master Sheet'!E235,'[1]Average Cost'!$B$1:$V$2,2,0)),0)</f>
        <v>450224</v>
      </c>
      <c r="AF235" s="74">
        <f t="shared" si="35"/>
        <v>0.82007178648850354</v>
      </c>
      <c r="AG235" s="68" t="str">
        <f t="shared" si="41"/>
        <v>80%-100%</v>
      </c>
      <c r="AH235" s="75">
        <v>689492.30925249995</v>
      </c>
      <c r="AI235" s="75">
        <v>689492.30925249995</v>
      </c>
      <c r="AJ235" s="75">
        <v>495248</v>
      </c>
      <c r="AK235" s="76">
        <f t="shared" si="36"/>
        <v>0.53548965673058568</v>
      </c>
      <c r="AL235" s="39" t="str">
        <f t="shared" si="42"/>
        <v>50% - 70%</v>
      </c>
      <c r="AM235" s="77" t="str">
        <f t="shared" si="43"/>
        <v>Lower Range</v>
      </c>
      <c r="AN235" s="78" t="s">
        <v>118</v>
      </c>
      <c r="AO235" s="78" t="s">
        <v>392</v>
      </c>
      <c r="AP235" s="78" t="s">
        <v>76</v>
      </c>
      <c r="AQ235" s="49"/>
      <c r="AR235" s="79"/>
      <c r="AS235" s="79"/>
      <c r="AT235" s="80"/>
      <c r="AU235" s="52">
        <f t="shared" si="37"/>
        <v>0</v>
      </c>
    </row>
    <row r="236" spans="1:47" ht="15" customHeight="1">
      <c r="A236" s="53" t="s">
        <v>66</v>
      </c>
      <c r="B236" s="54">
        <v>225</v>
      </c>
      <c r="C236" s="55" t="s">
        <v>94</v>
      </c>
      <c r="D236" s="56" t="s">
        <v>95</v>
      </c>
      <c r="E236" s="55" t="s">
        <v>237</v>
      </c>
      <c r="F236" s="57">
        <v>40575</v>
      </c>
      <c r="G236" s="58">
        <v>27729</v>
      </c>
      <c r="H236" s="59">
        <f t="shared" si="38"/>
        <v>43.358904109589041</v>
      </c>
      <c r="I236" s="60" t="s">
        <v>238</v>
      </c>
      <c r="J236" s="61" t="s">
        <v>129</v>
      </c>
      <c r="K236" s="62" t="s">
        <v>71</v>
      </c>
      <c r="L236" s="63" t="s">
        <v>85</v>
      </c>
      <c r="M236" s="64" t="str">
        <f t="shared" si="39"/>
        <v>1-2-3</v>
      </c>
      <c r="N236" s="65" t="s">
        <v>86</v>
      </c>
      <c r="O236" s="66">
        <v>43191</v>
      </c>
      <c r="P236" s="67">
        <v>8.8548237982422728E-2</v>
      </c>
      <c r="Q236" s="68" t="s">
        <v>87</v>
      </c>
      <c r="R236" s="68" t="s">
        <v>88</v>
      </c>
      <c r="S236" s="68" t="s">
        <v>89</v>
      </c>
      <c r="T236" s="69">
        <v>47</v>
      </c>
      <c r="U236" s="68"/>
      <c r="V236" s="70">
        <v>112572</v>
      </c>
      <c r="W236" s="70">
        <v>0</v>
      </c>
      <c r="X236" s="70">
        <v>0</v>
      </c>
      <c r="Y236" s="70">
        <v>26652</v>
      </c>
      <c r="Z236" s="70">
        <v>0</v>
      </c>
      <c r="AA236" s="70">
        <v>306019.24</v>
      </c>
      <c r="AB236" s="71">
        <f t="shared" si="40"/>
        <v>279367.24</v>
      </c>
      <c r="AC236" s="71">
        <f t="shared" si="33"/>
        <v>279367.24</v>
      </c>
      <c r="AD236" s="72">
        <f t="shared" si="34"/>
        <v>365</v>
      </c>
      <c r="AE236" s="73">
        <f>ROUND(VLOOKUP(Q236,'[1]Average Cost'!$A$3:$V$26,HLOOKUP('[1]Master Sheet'!E236,'[1]Average Cost'!$B$1:$V$2,2,0)),0)</f>
        <v>436990</v>
      </c>
      <c r="AF236" s="74">
        <f t="shared" si="35"/>
        <v>0.63929893132565963</v>
      </c>
      <c r="AG236" s="68" t="str">
        <f t="shared" si="41"/>
        <v>60%-80%</v>
      </c>
      <c r="AH236" s="75">
        <v>752202.61250000005</v>
      </c>
      <c r="AI236" s="75">
        <v>752202.61250000005</v>
      </c>
      <c r="AJ236" s="75">
        <v>532918</v>
      </c>
      <c r="AK236" s="76">
        <f t="shared" si="36"/>
        <v>0.37139892278691067</v>
      </c>
      <c r="AL236" s="39" t="str">
        <f t="shared" si="42"/>
        <v>25% - 50%</v>
      </c>
      <c r="AM236" s="77" t="str">
        <f t="shared" si="43"/>
        <v>Lower Range</v>
      </c>
      <c r="AN236" s="78" t="s">
        <v>76</v>
      </c>
      <c r="AO236" s="78"/>
      <c r="AP236" s="78" t="s">
        <v>76</v>
      </c>
      <c r="AQ236" s="49"/>
      <c r="AR236" s="79"/>
      <c r="AS236" s="79"/>
      <c r="AT236" s="80"/>
      <c r="AU236" s="52">
        <f t="shared" si="37"/>
        <v>0</v>
      </c>
    </row>
    <row r="237" spans="1:47" ht="15" customHeight="1">
      <c r="A237" s="53" t="s">
        <v>66</v>
      </c>
      <c r="B237" s="54">
        <v>226</v>
      </c>
      <c r="C237" s="55" t="s">
        <v>144</v>
      </c>
      <c r="D237" s="56" t="s">
        <v>145</v>
      </c>
      <c r="E237" s="55" t="s">
        <v>302</v>
      </c>
      <c r="F237" s="57">
        <v>43083</v>
      </c>
      <c r="G237" s="58">
        <v>28500</v>
      </c>
      <c r="H237" s="59">
        <f t="shared" si="38"/>
        <v>41.246575342465754</v>
      </c>
      <c r="I237" s="60" t="s">
        <v>329</v>
      </c>
      <c r="J237" s="61" t="s">
        <v>71</v>
      </c>
      <c r="K237" s="62" t="s">
        <v>85</v>
      </c>
      <c r="L237" s="63" t="s">
        <v>71</v>
      </c>
      <c r="M237" s="64" t="str">
        <f t="shared" si="39"/>
        <v>2-3-2</v>
      </c>
      <c r="N237" s="65">
        <v>42736</v>
      </c>
      <c r="O237" s="66">
        <v>43191</v>
      </c>
      <c r="P237" s="67">
        <v>8.4999999999999992E-2</v>
      </c>
      <c r="Q237" s="68" t="s">
        <v>113</v>
      </c>
      <c r="R237" s="68" t="s">
        <v>114</v>
      </c>
      <c r="S237" s="68" t="s">
        <v>115</v>
      </c>
      <c r="T237" s="69">
        <v>45</v>
      </c>
      <c r="U237" s="68"/>
      <c r="V237" s="70">
        <v>138600</v>
      </c>
      <c r="W237" s="70">
        <v>0</v>
      </c>
      <c r="X237" s="70">
        <v>0</v>
      </c>
      <c r="Y237" s="70">
        <v>0</v>
      </c>
      <c r="Z237" s="70">
        <v>0</v>
      </c>
      <c r="AA237" s="70">
        <v>358448</v>
      </c>
      <c r="AB237" s="71">
        <f t="shared" si="40"/>
        <v>358448</v>
      </c>
      <c r="AC237" s="71">
        <f t="shared" si="33"/>
        <v>358448</v>
      </c>
      <c r="AD237" s="72">
        <f t="shared" si="34"/>
        <v>365</v>
      </c>
      <c r="AE237" s="73">
        <f>ROUND(VLOOKUP(Q237,'[1]Average Cost'!$A$3:$V$26,HLOOKUP('[1]Master Sheet'!E237,'[1]Average Cost'!$B$1:$V$2,2,0)),0)</f>
        <v>313202</v>
      </c>
      <c r="AF237" s="74">
        <f t="shared" si="35"/>
        <v>1.1444626790378094</v>
      </c>
      <c r="AG237" s="68" t="str">
        <f t="shared" si="41"/>
        <v>Greater than 100%</v>
      </c>
      <c r="AH237" s="75">
        <v>499185.67754499998</v>
      </c>
      <c r="AI237" s="75">
        <v>499185.67754499998</v>
      </c>
      <c r="AJ237" s="75">
        <v>336103</v>
      </c>
      <c r="AK237" s="76">
        <f t="shared" si="36"/>
        <v>0.71806547367875362</v>
      </c>
      <c r="AL237" s="39" t="str">
        <f t="shared" si="42"/>
        <v>70% - 90%</v>
      </c>
      <c r="AM237" s="77" t="str">
        <f t="shared" si="43"/>
        <v>Lower Middle Range</v>
      </c>
      <c r="AN237" s="78" t="s">
        <v>76</v>
      </c>
      <c r="AO237" s="78"/>
      <c r="AP237" s="78" t="s">
        <v>76</v>
      </c>
      <c r="AQ237" s="49"/>
      <c r="AR237" s="79"/>
      <c r="AS237" s="79"/>
      <c r="AT237" s="80"/>
      <c r="AU237" s="52">
        <f t="shared" si="37"/>
        <v>0</v>
      </c>
    </row>
    <row r="238" spans="1:47" ht="15" customHeight="1">
      <c r="A238" s="53" t="s">
        <v>66</v>
      </c>
      <c r="B238" s="54">
        <v>227</v>
      </c>
      <c r="C238" s="55" t="s">
        <v>170</v>
      </c>
      <c r="D238" s="56" t="s">
        <v>95</v>
      </c>
      <c r="E238" s="55" t="s">
        <v>111</v>
      </c>
      <c r="F238" s="57">
        <v>40878</v>
      </c>
      <c r="G238" s="58">
        <v>28430</v>
      </c>
      <c r="H238" s="59">
        <f t="shared" si="38"/>
        <v>41.438356164383563</v>
      </c>
      <c r="I238" s="60" t="s">
        <v>393</v>
      </c>
      <c r="J238" s="61" t="s">
        <v>71</v>
      </c>
      <c r="K238" s="62" t="s">
        <v>129</v>
      </c>
      <c r="L238" s="63" t="s">
        <v>71</v>
      </c>
      <c r="M238" s="64" t="str">
        <f t="shared" si="39"/>
        <v>2-1-2</v>
      </c>
      <c r="N238" s="65">
        <v>42826</v>
      </c>
      <c r="O238" s="66">
        <v>43191</v>
      </c>
      <c r="P238" s="67">
        <v>1.8521198090001446E-2</v>
      </c>
      <c r="Q238" s="68" t="s">
        <v>113</v>
      </c>
      <c r="R238" s="68" t="s">
        <v>114</v>
      </c>
      <c r="S238" s="68" t="s">
        <v>115</v>
      </c>
      <c r="T238" s="69">
        <v>47</v>
      </c>
      <c r="U238" s="68"/>
      <c r="V238" s="70">
        <v>120300</v>
      </c>
      <c r="W238" s="70">
        <v>0</v>
      </c>
      <c r="X238" s="70">
        <v>18000</v>
      </c>
      <c r="Y238" s="70">
        <v>30072</v>
      </c>
      <c r="Z238" s="70">
        <v>6000</v>
      </c>
      <c r="AA238" s="70">
        <v>342783</v>
      </c>
      <c r="AB238" s="71">
        <f t="shared" si="40"/>
        <v>312711</v>
      </c>
      <c r="AC238" s="71">
        <f t="shared" si="33"/>
        <v>312711</v>
      </c>
      <c r="AD238" s="72">
        <f t="shared" si="34"/>
        <v>365</v>
      </c>
      <c r="AE238" s="73">
        <f>ROUND(VLOOKUP(Q238,'[1]Average Cost'!$A$3:$V$26,HLOOKUP('[1]Master Sheet'!E238,'[1]Average Cost'!$B$1:$V$2,2,0)),0)</f>
        <v>450224</v>
      </c>
      <c r="AF238" s="74">
        <f t="shared" si="35"/>
        <v>0.69456759302036319</v>
      </c>
      <c r="AG238" s="68" t="str">
        <f t="shared" si="41"/>
        <v>60%-80%</v>
      </c>
      <c r="AH238" s="75">
        <v>648665.76375249994</v>
      </c>
      <c r="AI238" s="75">
        <v>648665.76375249994</v>
      </c>
      <c r="AJ238" s="75">
        <v>495248</v>
      </c>
      <c r="AK238" s="76">
        <f t="shared" si="36"/>
        <v>0.48208340485087736</v>
      </c>
      <c r="AL238" s="39" t="str">
        <f t="shared" si="42"/>
        <v>25% - 50%</v>
      </c>
      <c r="AM238" s="77" t="str">
        <f t="shared" si="43"/>
        <v>Lower Range</v>
      </c>
      <c r="AN238" s="78" t="s">
        <v>76</v>
      </c>
      <c r="AO238" s="78"/>
      <c r="AP238" s="78" t="s">
        <v>76</v>
      </c>
      <c r="AQ238" s="49"/>
      <c r="AR238" s="79"/>
      <c r="AS238" s="79"/>
      <c r="AT238" s="80"/>
      <c r="AU238" s="52">
        <f t="shared" si="37"/>
        <v>0</v>
      </c>
    </row>
    <row r="239" spans="1:47" ht="15" customHeight="1">
      <c r="A239" s="53" t="s">
        <v>66</v>
      </c>
      <c r="B239" s="54">
        <v>228</v>
      </c>
      <c r="C239" s="55" t="s">
        <v>144</v>
      </c>
      <c r="D239" s="56" t="s">
        <v>145</v>
      </c>
      <c r="E239" s="55" t="s">
        <v>111</v>
      </c>
      <c r="F239" s="57">
        <v>42556</v>
      </c>
      <c r="G239" s="58">
        <v>31458</v>
      </c>
      <c r="H239" s="59">
        <f t="shared" si="38"/>
        <v>33.142465753424659</v>
      </c>
      <c r="I239" s="60" t="s">
        <v>328</v>
      </c>
      <c r="J239" s="61" t="s">
        <v>71</v>
      </c>
      <c r="K239" s="62" t="s">
        <v>71</v>
      </c>
      <c r="L239" s="63" t="s">
        <v>129</v>
      </c>
      <c r="M239" s="64" t="str">
        <f t="shared" si="39"/>
        <v>2-2-1</v>
      </c>
      <c r="N239" s="65">
        <v>42826</v>
      </c>
      <c r="O239" s="66">
        <v>43191</v>
      </c>
      <c r="P239" s="67">
        <v>0.1146287366571149</v>
      </c>
      <c r="Q239" s="68" t="s">
        <v>113</v>
      </c>
      <c r="R239" s="68" t="s">
        <v>114</v>
      </c>
      <c r="S239" s="68" t="s">
        <v>115</v>
      </c>
      <c r="T239" s="69">
        <v>45</v>
      </c>
      <c r="U239" s="68"/>
      <c r="V239" s="70">
        <v>103008</v>
      </c>
      <c r="W239" s="70">
        <v>0</v>
      </c>
      <c r="X239" s="70">
        <v>27000</v>
      </c>
      <c r="Y239" s="70">
        <v>0</v>
      </c>
      <c r="Z239" s="70">
        <v>9000</v>
      </c>
      <c r="AA239" s="70">
        <v>257509.92</v>
      </c>
      <c r="AB239" s="71">
        <f t="shared" si="40"/>
        <v>257509.92</v>
      </c>
      <c r="AC239" s="71">
        <f t="shared" si="33"/>
        <v>257509.92</v>
      </c>
      <c r="AD239" s="72">
        <f t="shared" si="34"/>
        <v>365</v>
      </c>
      <c r="AE239" s="73">
        <f>ROUND(VLOOKUP(Q239,'[1]Average Cost'!$A$3:$V$26,HLOOKUP('[1]Master Sheet'!E239,'[1]Average Cost'!$B$1:$V$2,2,0)),0)</f>
        <v>313202</v>
      </c>
      <c r="AF239" s="74">
        <f t="shared" si="35"/>
        <v>0.82218478809203011</v>
      </c>
      <c r="AG239" s="68" t="str">
        <f t="shared" si="41"/>
        <v>80%-100%</v>
      </c>
      <c r="AH239" s="75">
        <v>499185.67754499998</v>
      </c>
      <c r="AI239" s="75">
        <v>499185.67754499998</v>
      </c>
      <c r="AJ239" s="75">
        <v>336103</v>
      </c>
      <c r="AK239" s="76">
        <f t="shared" si="36"/>
        <v>0.51585999275146732</v>
      </c>
      <c r="AL239" s="39" t="str">
        <f t="shared" si="42"/>
        <v>50% - 70%</v>
      </c>
      <c r="AM239" s="77" t="str">
        <f t="shared" si="43"/>
        <v>Lower Range</v>
      </c>
      <c r="AN239" s="78" t="s">
        <v>118</v>
      </c>
      <c r="AO239" s="78" t="s">
        <v>394</v>
      </c>
      <c r="AP239" s="78" t="s">
        <v>76</v>
      </c>
      <c r="AQ239" s="49"/>
      <c r="AR239" s="79"/>
      <c r="AS239" s="79"/>
      <c r="AT239" s="80"/>
      <c r="AU239" s="52">
        <f t="shared" si="37"/>
        <v>0</v>
      </c>
    </row>
    <row r="240" spans="1:47" ht="15" customHeight="1">
      <c r="A240" s="53" t="s">
        <v>66</v>
      </c>
      <c r="B240" s="25">
        <v>229</v>
      </c>
      <c r="C240" s="55" t="s">
        <v>144</v>
      </c>
      <c r="D240" s="56" t="s">
        <v>145</v>
      </c>
      <c r="E240" s="55" t="s">
        <v>111</v>
      </c>
      <c r="F240" s="57">
        <v>41876</v>
      </c>
      <c r="G240" s="58">
        <v>31107</v>
      </c>
      <c r="H240" s="59">
        <f t="shared" si="38"/>
        <v>34.104109589041094</v>
      </c>
      <c r="I240" s="60" t="s">
        <v>395</v>
      </c>
      <c r="J240" s="61" t="s">
        <v>71</v>
      </c>
      <c r="K240" s="62" t="s">
        <v>71</v>
      </c>
      <c r="L240" s="63" t="s">
        <v>71</v>
      </c>
      <c r="M240" s="64" t="str">
        <f t="shared" si="39"/>
        <v>2-2-2</v>
      </c>
      <c r="N240" s="65">
        <v>42826</v>
      </c>
      <c r="O240" s="66">
        <v>43191</v>
      </c>
      <c r="P240" s="67">
        <v>7.8731772066704883E-2</v>
      </c>
      <c r="Q240" s="68" t="s">
        <v>113</v>
      </c>
      <c r="R240" s="68" t="s">
        <v>114</v>
      </c>
      <c r="S240" s="68" t="s">
        <v>115</v>
      </c>
      <c r="T240" s="69">
        <v>45</v>
      </c>
      <c r="U240" s="68"/>
      <c r="V240" s="70">
        <v>138480</v>
      </c>
      <c r="W240" s="70">
        <v>0</v>
      </c>
      <c r="X240" s="70">
        <v>27000</v>
      </c>
      <c r="Y240" s="70">
        <v>0</v>
      </c>
      <c r="Z240" s="70">
        <v>9000</v>
      </c>
      <c r="AA240" s="70">
        <v>358152</v>
      </c>
      <c r="AB240" s="71">
        <f t="shared" si="40"/>
        <v>358152</v>
      </c>
      <c r="AC240" s="71">
        <f t="shared" si="33"/>
        <v>358152</v>
      </c>
      <c r="AD240" s="72">
        <f t="shared" si="34"/>
        <v>365</v>
      </c>
      <c r="AE240" s="73">
        <f>ROUND(VLOOKUP(Q240,'[1]Average Cost'!$A$3:$V$26,HLOOKUP('[1]Master Sheet'!E240,'[1]Average Cost'!$B$1:$V$2,2,0)),0)</f>
        <v>313202</v>
      </c>
      <c r="AF240" s="74">
        <f t="shared" si="35"/>
        <v>1.1435176020587352</v>
      </c>
      <c r="AG240" s="68" t="str">
        <f t="shared" si="41"/>
        <v>Greater than 100%</v>
      </c>
      <c r="AH240" s="75">
        <v>487522.38750000001</v>
      </c>
      <c r="AI240" s="75">
        <v>487522.38750000001</v>
      </c>
      <c r="AJ240" s="75">
        <v>336103</v>
      </c>
      <c r="AK240" s="76">
        <f t="shared" si="36"/>
        <v>0.73463703243781808</v>
      </c>
      <c r="AL240" s="39" t="str">
        <f t="shared" si="42"/>
        <v>70% - 90%</v>
      </c>
      <c r="AM240" s="77" t="str">
        <f t="shared" si="43"/>
        <v>Lower Middle Range</v>
      </c>
      <c r="AN240" s="78" t="s">
        <v>76</v>
      </c>
      <c r="AO240" s="78"/>
      <c r="AP240" s="78" t="s">
        <v>76</v>
      </c>
      <c r="AQ240" s="49"/>
      <c r="AR240" s="79"/>
      <c r="AS240" s="79"/>
      <c r="AT240" s="80"/>
      <c r="AU240" s="52">
        <f t="shared" si="37"/>
        <v>0</v>
      </c>
    </row>
    <row r="241" spans="1:47" ht="15" customHeight="1">
      <c r="A241" s="53" t="s">
        <v>66</v>
      </c>
      <c r="B241" s="54">
        <v>230</v>
      </c>
      <c r="C241" s="55" t="s">
        <v>134</v>
      </c>
      <c r="D241" s="56" t="s">
        <v>68</v>
      </c>
      <c r="E241" s="55" t="s">
        <v>111</v>
      </c>
      <c r="F241" s="57">
        <v>40969</v>
      </c>
      <c r="G241" s="58">
        <v>31351</v>
      </c>
      <c r="H241" s="59">
        <f t="shared" si="38"/>
        <v>33.435616438356163</v>
      </c>
      <c r="I241" s="60" t="s">
        <v>395</v>
      </c>
      <c r="J241" s="61" t="s">
        <v>85</v>
      </c>
      <c r="K241" s="62" t="s">
        <v>71</v>
      </c>
      <c r="L241" s="63" t="s">
        <v>71</v>
      </c>
      <c r="M241" s="64" t="str">
        <f t="shared" si="39"/>
        <v>3-2-2</v>
      </c>
      <c r="N241" s="65">
        <v>42826</v>
      </c>
      <c r="O241" s="66">
        <v>43191</v>
      </c>
      <c r="P241" s="67">
        <v>0.10083044948583711</v>
      </c>
      <c r="Q241" s="68" t="s">
        <v>113</v>
      </c>
      <c r="R241" s="68" t="s">
        <v>114</v>
      </c>
      <c r="S241" s="68" t="s">
        <v>115</v>
      </c>
      <c r="T241" s="69">
        <v>48</v>
      </c>
      <c r="U241" s="68"/>
      <c r="V241" s="70">
        <v>162408</v>
      </c>
      <c r="W241" s="70">
        <v>0</v>
      </c>
      <c r="X241" s="70">
        <v>45000</v>
      </c>
      <c r="Y241" s="70">
        <v>40596</v>
      </c>
      <c r="Z241" s="70">
        <v>15000</v>
      </c>
      <c r="AA241" s="70">
        <v>458558</v>
      </c>
      <c r="AB241" s="71">
        <f t="shared" si="40"/>
        <v>417962</v>
      </c>
      <c r="AC241" s="71">
        <f t="shared" si="33"/>
        <v>417962</v>
      </c>
      <c r="AD241" s="72">
        <f t="shared" si="34"/>
        <v>365</v>
      </c>
      <c r="AE241" s="73">
        <f>ROUND(VLOOKUP(Q241,'[1]Average Cost'!$A$3:$V$26,HLOOKUP('[1]Master Sheet'!E241,'[1]Average Cost'!$B$1:$V$2,2,0)),0)</f>
        <v>545677</v>
      </c>
      <c r="AF241" s="74">
        <f t="shared" si="35"/>
        <v>0.76595128620044461</v>
      </c>
      <c r="AG241" s="68" t="str">
        <f t="shared" si="41"/>
        <v>60%-80%</v>
      </c>
      <c r="AH241" s="75">
        <v>784257.75</v>
      </c>
      <c r="AI241" s="75">
        <v>784257.75</v>
      </c>
      <c r="AJ241" s="75">
        <v>565293</v>
      </c>
      <c r="AK241" s="76">
        <f t="shared" si="36"/>
        <v>0.53293958523202356</v>
      </c>
      <c r="AL241" s="39" t="str">
        <f t="shared" si="42"/>
        <v>50% - 70%</v>
      </c>
      <c r="AM241" s="77" t="str">
        <f t="shared" si="43"/>
        <v>Lower Range</v>
      </c>
      <c r="AN241" s="78" t="s">
        <v>76</v>
      </c>
      <c r="AO241" s="78"/>
      <c r="AP241" s="78" t="s">
        <v>76</v>
      </c>
      <c r="AQ241" s="49"/>
      <c r="AR241" s="79"/>
      <c r="AS241" s="79"/>
      <c r="AT241" s="80"/>
      <c r="AU241" s="52">
        <f t="shared" si="37"/>
        <v>0</v>
      </c>
    </row>
    <row r="242" spans="1:47" ht="15" customHeight="1">
      <c r="A242" s="53" t="s">
        <v>66</v>
      </c>
      <c r="B242" s="54">
        <v>231</v>
      </c>
      <c r="C242" s="55" t="s">
        <v>104</v>
      </c>
      <c r="D242" s="56" t="s">
        <v>83</v>
      </c>
      <c r="E242" s="55" t="s">
        <v>302</v>
      </c>
      <c r="F242" s="57">
        <v>44548</v>
      </c>
      <c r="G242" s="58">
        <v>33704</v>
      </c>
      <c r="H242" s="59">
        <f t="shared" si="38"/>
        <v>26.989041095890411</v>
      </c>
      <c r="I242" s="60" t="s">
        <v>396</v>
      </c>
      <c r="J242" s="61">
        <v>0</v>
      </c>
      <c r="K242" s="62">
        <v>0</v>
      </c>
      <c r="L242" s="63" t="s">
        <v>71</v>
      </c>
      <c r="M242" s="64" t="str">
        <f t="shared" si="39"/>
        <v>0-0-2</v>
      </c>
      <c r="N242" s="81" t="s">
        <v>121</v>
      </c>
      <c r="O242" s="62" t="s">
        <v>72</v>
      </c>
      <c r="P242" s="67">
        <v>0</v>
      </c>
      <c r="Q242" s="68" t="s">
        <v>113</v>
      </c>
      <c r="R242" s="68" t="s">
        <v>114</v>
      </c>
      <c r="S242" s="68" t="s">
        <v>115</v>
      </c>
      <c r="T242" s="69">
        <v>46</v>
      </c>
      <c r="U242" s="68"/>
      <c r="V242" s="70">
        <v>122400</v>
      </c>
      <c r="W242" s="70">
        <v>0</v>
      </c>
      <c r="X242" s="70">
        <v>0</v>
      </c>
      <c r="Y242" s="70">
        <v>0</v>
      </c>
      <c r="Z242" s="70">
        <v>0</v>
      </c>
      <c r="AA242" s="70">
        <v>317960</v>
      </c>
      <c r="AB242" s="71">
        <f t="shared" si="40"/>
        <v>317960</v>
      </c>
      <c r="AC242" s="71">
        <f t="shared" si="33"/>
        <v>317960</v>
      </c>
      <c r="AD242" s="72">
        <f t="shared" si="34"/>
        <v>365</v>
      </c>
      <c r="AE242" s="73">
        <f>ROUND(VLOOKUP(Q242,'[1]Average Cost'!$A$3:$V$26,HLOOKUP('[1]Master Sheet'!E242,'[1]Average Cost'!$B$1:$V$2,2,0)),0)</f>
        <v>362968</v>
      </c>
      <c r="AF242" s="74">
        <f t="shared" si="35"/>
        <v>0.87600008816204178</v>
      </c>
      <c r="AG242" s="68" t="str">
        <f t="shared" si="41"/>
        <v>80%-100%</v>
      </c>
      <c r="AH242" s="75">
        <v>587277.26769999997</v>
      </c>
      <c r="AI242" s="75">
        <v>587277.26769999997</v>
      </c>
      <c r="AJ242" s="75">
        <v>404172</v>
      </c>
      <c r="AK242" s="76">
        <f t="shared" si="36"/>
        <v>0.54141377078198805</v>
      </c>
      <c r="AL242" s="39" t="str">
        <f t="shared" si="42"/>
        <v>50% - 70%</v>
      </c>
      <c r="AM242" s="77" t="str">
        <f t="shared" si="43"/>
        <v>Lower Range</v>
      </c>
      <c r="AN242" s="78" t="s">
        <v>76</v>
      </c>
      <c r="AO242" s="78"/>
      <c r="AP242" s="78" t="s">
        <v>76</v>
      </c>
      <c r="AQ242" s="49"/>
      <c r="AR242" s="79"/>
      <c r="AS242" s="79"/>
      <c r="AT242" s="80"/>
      <c r="AU242" s="52">
        <f t="shared" si="37"/>
        <v>0</v>
      </c>
    </row>
    <row r="243" spans="1:47" ht="15" customHeight="1">
      <c r="A243" s="53" t="s">
        <v>66</v>
      </c>
      <c r="B243" s="54">
        <v>232</v>
      </c>
      <c r="C243" s="55" t="s">
        <v>136</v>
      </c>
      <c r="D243" s="56" t="s">
        <v>91</v>
      </c>
      <c r="E243" s="55" t="s">
        <v>105</v>
      </c>
      <c r="F243" s="57">
        <v>40532</v>
      </c>
      <c r="G243" s="58">
        <v>27361</v>
      </c>
      <c r="H243" s="59">
        <f t="shared" si="38"/>
        <v>44.367123287671234</v>
      </c>
      <c r="I243" s="60" t="s">
        <v>128</v>
      </c>
      <c r="J243" s="61" t="s">
        <v>71</v>
      </c>
      <c r="K243" s="62" t="s">
        <v>71</v>
      </c>
      <c r="L243" s="63" t="s">
        <v>71</v>
      </c>
      <c r="M243" s="64" t="str">
        <f t="shared" si="39"/>
        <v>2-2-2</v>
      </c>
      <c r="N243" s="65">
        <v>42826</v>
      </c>
      <c r="O243" s="66">
        <v>43191</v>
      </c>
      <c r="P243" s="67">
        <v>0.06</v>
      </c>
      <c r="Q243" s="68" t="s">
        <v>131</v>
      </c>
      <c r="R243" s="68" t="s">
        <v>132</v>
      </c>
      <c r="S243" s="68" t="s">
        <v>133</v>
      </c>
      <c r="T243" s="69">
        <v>49</v>
      </c>
      <c r="U243" s="68"/>
      <c r="V243" s="70">
        <v>264684</v>
      </c>
      <c r="W243" s="70">
        <v>62616</v>
      </c>
      <c r="X243" s="70">
        <v>0</v>
      </c>
      <c r="Y243" s="70">
        <v>66168</v>
      </c>
      <c r="Z243" s="70">
        <v>0</v>
      </c>
      <c r="AA243" s="70">
        <v>802450</v>
      </c>
      <c r="AB243" s="71">
        <f t="shared" si="40"/>
        <v>736282</v>
      </c>
      <c r="AC243" s="71">
        <f t="shared" si="33"/>
        <v>673666</v>
      </c>
      <c r="AD243" s="72">
        <f t="shared" si="34"/>
        <v>365</v>
      </c>
      <c r="AE243" s="73">
        <f>ROUND(VLOOKUP(Q243,'[1]Average Cost'!$A$3:$V$26,HLOOKUP('[1]Master Sheet'!E243,'[1]Average Cost'!$B$1:$V$2,2,0)),0)</f>
        <v>659373</v>
      </c>
      <c r="AF243" s="74">
        <f t="shared" si="35"/>
        <v>1.1166395954945076</v>
      </c>
      <c r="AG243" s="68" t="str">
        <f t="shared" si="41"/>
        <v>Greater than 100%</v>
      </c>
      <c r="AH243" s="75">
        <v>1105548</v>
      </c>
      <c r="AI243" s="75">
        <v>1096406.3036925001</v>
      </c>
      <c r="AJ243" s="75">
        <v>1105548</v>
      </c>
      <c r="AK243" s="76">
        <f t="shared" si="36"/>
        <v>0.66598827007058947</v>
      </c>
      <c r="AL243" s="39" t="str">
        <f t="shared" si="42"/>
        <v>50% - 70%</v>
      </c>
      <c r="AM243" s="77" t="str">
        <f t="shared" si="43"/>
        <v>Lower Range</v>
      </c>
      <c r="AN243" s="78" t="s">
        <v>76</v>
      </c>
      <c r="AO243" s="78"/>
      <c r="AP243" s="78" t="s">
        <v>76</v>
      </c>
      <c r="AQ243" s="49"/>
      <c r="AR243" s="79"/>
      <c r="AS243" s="79"/>
      <c r="AT243" s="80"/>
      <c r="AU243" s="52">
        <f t="shared" si="37"/>
        <v>0</v>
      </c>
    </row>
    <row r="244" spans="1:47" ht="15" customHeight="1">
      <c r="A244" s="53" t="s">
        <v>66</v>
      </c>
      <c r="B244" s="54">
        <v>233</v>
      </c>
      <c r="C244" s="55" t="s">
        <v>67</v>
      </c>
      <c r="D244" s="56" t="s">
        <v>68</v>
      </c>
      <c r="E244" s="55" t="s">
        <v>319</v>
      </c>
      <c r="F244" s="57">
        <v>42875</v>
      </c>
      <c r="G244" s="58">
        <v>30072</v>
      </c>
      <c r="H244" s="59">
        <f t="shared" si="38"/>
        <v>36.939726027397263</v>
      </c>
      <c r="I244" s="60" t="s">
        <v>397</v>
      </c>
      <c r="J244" s="61" t="s">
        <v>85</v>
      </c>
      <c r="K244" s="62" t="s">
        <v>85</v>
      </c>
      <c r="L244" s="63" t="s">
        <v>85</v>
      </c>
      <c r="M244" s="64" t="str">
        <f t="shared" si="39"/>
        <v>3-3-3</v>
      </c>
      <c r="N244" s="65">
        <v>42736</v>
      </c>
      <c r="O244" s="66">
        <v>43191</v>
      </c>
      <c r="P244" s="67">
        <v>0.15381875</v>
      </c>
      <c r="Q244" s="68" t="s">
        <v>177</v>
      </c>
      <c r="R244" s="68" t="s">
        <v>178</v>
      </c>
      <c r="S244" s="68" t="s">
        <v>179</v>
      </c>
      <c r="T244" s="69">
        <v>48</v>
      </c>
      <c r="U244" s="68"/>
      <c r="V244" s="70">
        <v>248088</v>
      </c>
      <c r="W244" s="70">
        <v>0</v>
      </c>
      <c r="X244" s="70">
        <v>0</v>
      </c>
      <c r="Y244" s="70">
        <v>62016</v>
      </c>
      <c r="Z244" s="70">
        <v>0</v>
      </c>
      <c r="AA244" s="70">
        <v>694193</v>
      </c>
      <c r="AB244" s="71">
        <f t="shared" si="40"/>
        <v>632177</v>
      </c>
      <c r="AC244" s="71">
        <f t="shared" si="33"/>
        <v>632177</v>
      </c>
      <c r="AD244" s="72">
        <f t="shared" si="34"/>
        <v>365</v>
      </c>
      <c r="AE244" s="73">
        <f>ROUND(VLOOKUP(Q244,'[1]Average Cost'!$A$3:$V$26,HLOOKUP('[1]Master Sheet'!E244,'[1]Average Cost'!$B$1:$V$2,2,0)),0)</f>
        <v>876337</v>
      </c>
      <c r="AF244" s="74">
        <f t="shared" si="35"/>
        <v>0.72138572261584299</v>
      </c>
      <c r="AG244" s="68" t="str">
        <f t="shared" si="41"/>
        <v>60%-80%</v>
      </c>
      <c r="AH244" s="75">
        <v>1031401.0812</v>
      </c>
      <c r="AI244" s="75">
        <v>1031401.0812</v>
      </c>
      <c r="AJ244" s="75">
        <v>1020726</v>
      </c>
      <c r="AK244" s="76">
        <f t="shared" si="36"/>
        <v>0.61293032509184842</v>
      </c>
      <c r="AL244" s="39" t="str">
        <f t="shared" si="42"/>
        <v>50% - 70%</v>
      </c>
      <c r="AM244" s="77" t="str">
        <f t="shared" si="43"/>
        <v>Lower Range</v>
      </c>
      <c r="AN244" s="78" t="s">
        <v>118</v>
      </c>
      <c r="AO244" s="78" t="s">
        <v>398</v>
      </c>
      <c r="AP244" s="78" t="s">
        <v>135</v>
      </c>
      <c r="AQ244" s="49"/>
      <c r="AR244" s="79"/>
      <c r="AS244" s="79"/>
      <c r="AT244" s="80"/>
      <c r="AU244" s="52">
        <f t="shared" si="37"/>
        <v>0</v>
      </c>
    </row>
    <row r="245" spans="1:47" ht="15" customHeight="1">
      <c r="A245" s="53" t="s">
        <v>66</v>
      </c>
      <c r="B245" s="54">
        <v>234</v>
      </c>
      <c r="C245" s="55" t="s">
        <v>265</v>
      </c>
      <c r="D245" s="56" t="s">
        <v>331</v>
      </c>
      <c r="E245" s="55" t="s">
        <v>79</v>
      </c>
      <c r="F245" s="57">
        <v>41238</v>
      </c>
      <c r="G245" s="58">
        <v>26850</v>
      </c>
      <c r="H245" s="59">
        <f t="shared" si="38"/>
        <v>45.767123287671232</v>
      </c>
      <c r="I245" s="60" t="s">
        <v>223</v>
      </c>
      <c r="J245" s="61" t="s">
        <v>85</v>
      </c>
      <c r="K245" s="62" t="s">
        <v>71</v>
      </c>
      <c r="L245" s="63" t="s">
        <v>71</v>
      </c>
      <c r="M245" s="64" t="str">
        <f t="shared" si="39"/>
        <v>3-2-2</v>
      </c>
      <c r="N245" s="65">
        <v>42095</v>
      </c>
      <c r="O245" s="66">
        <v>43191</v>
      </c>
      <c r="P245" s="67">
        <v>7.2499999999999995E-2</v>
      </c>
      <c r="Q245" s="68" t="s">
        <v>224</v>
      </c>
      <c r="R245" s="68" t="s">
        <v>108</v>
      </c>
      <c r="S245" s="68" t="s">
        <v>109</v>
      </c>
      <c r="T245" s="69">
        <v>55</v>
      </c>
      <c r="U245" s="68"/>
      <c r="V245" s="70">
        <v>1043832</v>
      </c>
      <c r="W245" s="70">
        <v>0</v>
      </c>
      <c r="X245" s="70">
        <v>0</v>
      </c>
      <c r="Y245" s="70">
        <v>412032</v>
      </c>
      <c r="Z245" s="70">
        <v>0</v>
      </c>
      <c r="AA245" s="70">
        <v>3174889</v>
      </c>
      <c r="AB245" s="71">
        <f t="shared" si="40"/>
        <v>2762857</v>
      </c>
      <c r="AC245" s="71">
        <f t="shared" si="33"/>
        <v>2762857</v>
      </c>
      <c r="AD245" s="72">
        <f t="shared" si="34"/>
        <v>365</v>
      </c>
      <c r="AE245" s="73">
        <f>ROUND(VLOOKUP(Q245,'[1]Average Cost'!$A$3:$V$26,HLOOKUP('[1]Master Sheet'!E245,'[1]Average Cost'!$B$1:$V$2,2,0)),0)</f>
        <v>3062183</v>
      </c>
      <c r="AF245" s="74">
        <f t="shared" si="35"/>
        <v>0.90225077991746416</v>
      </c>
      <c r="AG245" s="68" t="str">
        <f t="shared" si="41"/>
        <v>80%-100%</v>
      </c>
      <c r="AH245" s="75">
        <v>3515618.1614399999</v>
      </c>
      <c r="AI245" s="75">
        <v>3515618.1614399999</v>
      </c>
      <c r="AJ245" s="75">
        <v>2974107</v>
      </c>
      <c r="AK245" s="76">
        <f t="shared" si="36"/>
        <v>0.78588085313233547</v>
      </c>
      <c r="AL245" s="39" t="str">
        <f t="shared" si="42"/>
        <v>70% - 90%</v>
      </c>
      <c r="AM245" s="77" t="str">
        <f t="shared" si="43"/>
        <v>Lower Middle Range</v>
      </c>
      <c r="AN245" s="78" t="s">
        <v>118</v>
      </c>
      <c r="AO245" s="78" t="s">
        <v>399</v>
      </c>
      <c r="AP245" s="78" t="s">
        <v>76</v>
      </c>
      <c r="AQ245" s="49"/>
      <c r="AR245" s="79"/>
      <c r="AS245" s="79"/>
      <c r="AT245" s="80"/>
      <c r="AU245" s="52">
        <f t="shared" si="37"/>
        <v>0</v>
      </c>
    </row>
    <row r="246" spans="1:47" ht="15" customHeight="1">
      <c r="A246" s="53" t="s">
        <v>66</v>
      </c>
      <c r="B246" s="25">
        <v>235</v>
      </c>
      <c r="C246" s="55" t="s">
        <v>197</v>
      </c>
      <c r="D246" s="56" t="s">
        <v>78</v>
      </c>
      <c r="E246" s="55" t="s">
        <v>79</v>
      </c>
      <c r="F246" s="57">
        <v>43359</v>
      </c>
      <c r="G246" s="58">
        <v>29377</v>
      </c>
      <c r="H246" s="59">
        <f t="shared" si="38"/>
        <v>38.843835616438355</v>
      </c>
      <c r="I246" s="60" t="s">
        <v>138</v>
      </c>
      <c r="J246" s="61" t="s">
        <v>81</v>
      </c>
      <c r="K246" s="62" t="s">
        <v>85</v>
      </c>
      <c r="L246" s="63" t="s">
        <v>85</v>
      </c>
      <c r="M246" s="64" t="str">
        <f t="shared" si="39"/>
        <v>4-3-3</v>
      </c>
      <c r="N246" s="65">
        <v>42736</v>
      </c>
      <c r="O246" s="66">
        <v>43191</v>
      </c>
      <c r="P246" s="67">
        <v>0.10000000000000007</v>
      </c>
      <c r="Q246" s="68" t="s">
        <v>122</v>
      </c>
      <c r="R246" s="68" t="s">
        <v>108</v>
      </c>
      <c r="S246" s="68" t="s">
        <v>109</v>
      </c>
      <c r="T246" s="69">
        <v>51</v>
      </c>
      <c r="U246" s="68"/>
      <c r="V246" s="70">
        <v>436404</v>
      </c>
      <c r="W246" s="70">
        <v>0</v>
      </c>
      <c r="X246" s="70">
        <v>0</v>
      </c>
      <c r="Y246" s="70">
        <v>163656</v>
      </c>
      <c r="Z246" s="70">
        <v>0</v>
      </c>
      <c r="AA246" s="70">
        <v>1270608</v>
      </c>
      <c r="AB246" s="71">
        <f t="shared" si="40"/>
        <v>1106952</v>
      </c>
      <c r="AC246" s="71">
        <f t="shared" si="33"/>
        <v>1106952</v>
      </c>
      <c r="AD246" s="72">
        <f t="shared" si="34"/>
        <v>365</v>
      </c>
      <c r="AE246" s="73">
        <f>ROUND(VLOOKUP(Q246,'[1]Average Cost'!$A$3:$V$26,HLOOKUP('[1]Master Sheet'!E246,'[1]Average Cost'!$B$1:$V$2,2,0)),0)</f>
        <v>1476305</v>
      </c>
      <c r="AF246" s="74">
        <f t="shared" si="35"/>
        <v>0.74981253873691411</v>
      </c>
      <c r="AG246" s="68" t="str">
        <f t="shared" si="41"/>
        <v>60%-80%</v>
      </c>
      <c r="AH246" s="75">
        <v>1582726.6090800001</v>
      </c>
      <c r="AI246" s="75">
        <v>1582726.6090800001</v>
      </c>
      <c r="AJ246" s="75">
        <v>1560203</v>
      </c>
      <c r="AK246" s="76">
        <f t="shared" si="36"/>
        <v>0.6993955833240485</v>
      </c>
      <c r="AL246" s="39" t="str">
        <f t="shared" si="42"/>
        <v>50% - 70%</v>
      </c>
      <c r="AM246" s="77" t="str">
        <f t="shared" si="43"/>
        <v>Lower Range</v>
      </c>
      <c r="AN246" s="78" t="s">
        <v>76</v>
      </c>
      <c r="AO246" s="78"/>
      <c r="AP246" s="78" t="s">
        <v>76</v>
      </c>
      <c r="AQ246" s="49"/>
      <c r="AR246" s="79"/>
      <c r="AS246" s="79"/>
      <c r="AT246" s="80"/>
      <c r="AU246" s="52">
        <f t="shared" si="37"/>
        <v>0</v>
      </c>
    </row>
    <row r="247" spans="1:47" ht="15" customHeight="1">
      <c r="A247" s="53" t="s">
        <v>66</v>
      </c>
      <c r="B247" s="54">
        <v>236</v>
      </c>
      <c r="C247" s="55" t="s">
        <v>136</v>
      </c>
      <c r="D247" s="56" t="s">
        <v>91</v>
      </c>
      <c r="E247" s="55" t="s">
        <v>79</v>
      </c>
      <c r="F247" s="57">
        <v>41202</v>
      </c>
      <c r="G247" s="58">
        <v>31936</v>
      </c>
      <c r="H247" s="59">
        <f t="shared" si="38"/>
        <v>31.832876712328765</v>
      </c>
      <c r="I247" s="60" t="s">
        <v>183</v>
      </c>
      <c r="J247" s="61" t="s">
        <v>81</v>
      </c>
      <c r="K247" s="62" t="s">
        <v>85</v>
      </c>
      <c r="L247" s="63" t="s">
        <v>85</v>
      </c>
      <c r="M247" s="64" t="str">
        <f t="shared" si="39"/>
        <v>4-3-3</v>
      </c>
      <c r="N247" s="65">
        <v>42826</v>
      </c>
      <c r="O247" s="66">
        <v>43191</v>
      </c>
      <c r="P247" s="67">
        <v>9.4999999999999987E-2</v>
      </c>
      <c r="Q247" s="68" t="s">
        <v>184</v>
      </c>
      <c r="R247" s="68" t="s">
        <v>108</v>
      </c>
      <c r="S247" s="68" t="s">
        <v>109</v>
      </c>
      <c r="T247" s="69">
        <v>49</v>
      </c>
      <c r="U247" s="68"/>
      <c r="V247" s="70">
        <v>395436</v>
      </c>
      <c r="W247" s="70">
        <v>0</v>
      </c>
      <c r="X247" s="70">
        <v>0</v>
      </c>
      <c r="Y247" s="70">
        <v>98856</v>
      </c>
      <c r="Z247" s="70">
        <v>0</v>
      </c>
      <c r="AA247" s="70">
        <v>1099409</v>
      </c>
      <c r="AB247" s="71">
        <f t="shared" si="40"/>
        <v>1000553</v>
      </c>
      <c r="AC247" s="71">
        <f t="shared" si="33"/>
        <v>1000553</v>
      </c>
      <c r="AD247" s="72">
        <f t="shared" si="34"/>
        <v>365</v>
      </c>
      <c r="AE247" s="73">
        <f>ROUND(VLOOKUP(Q247,'[1]Average Cost'!$A$3:$V$26,HLOOKUP('[1]Master Sheet'!E247,'[1]Average Cost'!$B$1:$V$2,2,0)),0)</f>
        <v>1049190</v>
      </c>
      <c r="AF247" s="74">
        <f t="shared" si="35"/>
        <v>0.95364328672595045</v>
      </c>
      <c r="AG247" s="68" t="str">
        <f t="shared" si="41"/>
        <v>80%-100%</v>
      </c>
      <c r="AH247" s="75">
        <v>1094037.1760849999</v>
      </c>
      <c r="AI247" s="75">
        <v>1094037.1760849999</v>
      </c>
      <c r="AJ247" s="75">
        <v>1072593</v>
      </c>
      <c r="AK247" s="76">
        <f t="shared" si="36"/>
        <v>0.91455118881834341</v>
      </c>
      <c r="AL247" s="39" t="str">
        <f t="shared" si="42"/>
        <v>90% - 110%</v>
      </c>
      <c r="AM247" s="77" t="str">
        <f t="shared" si="43"/>
        <v>Close to Market Reference</v>
      </c>
      <c r="AN247" s="78" t="s">
        <v>118</v>
      </c>
      <c r="AO247" s="78" t="s">
        <v>400</v>
      </c>
      <c r="AP247" s="78" t="s">
        <v>76</v>
      </c>
      <c r="AQ247" s="49"/>
      <c r="AR247" s="79"/>
      <c r="AS247" s="79"/>
      <c r="AT247" s="80"/>
      <c r="AU247" s="52">
        <f t="shared" si="37"/>
        <v>0</v>
      </c>
    </row>
    <row r="248" spans="1:47" ht="15" customHeight="1">
      <c r="A248" s="53" t="s">
        <v>66</v>
      </c>
      <c r="B248" s="54">
        <v>237</v>
      </c>
      <c r="C248" s="55" t="s">
        <v>172</v>
      </c>
      <c r="D248" s="56" t="s">
        <v>173</v>
      </c>
      <c r="E248" s="55" t="s">
        <v>111</v>
      </c>
      <c r="F248" s="57">
        <v>40194</v>
      </c>
      <c r="G248" s="58">
        <v>28601</v>
      </c>
      <c r="H248" s="59">
        <f t="shared" si="38"/>
        <v>40.969863013698628</v>
      </c>
      <c r="I248" s="60" t="s">
        <v>401</v>
      </c>
      <c r="J248" s="61" t="s">
        <v>71</v>
      </c>
      <c r="K248" s="62" t="s">
        <v>71</v>
      </c>
      <c r="L248" s="63" t="s">
        <v>85</v>
      </c>
      <c r="M248" s="64" t="str">
        <f t="shared" si="39"/>
        <v>2-2-3</v>
      </c>
      <c r="N248" s="65" t="s">
        <v>86</v>
      </c>
      <c r="O248" s="66">
        <v>43191</v>
      </c>
      <c r="P248" s="67">
        <v>3.7499999999999999E-2</v>
      </c>
      <c r="Q248" s="68" t="s">
        <v>151</v>
      </c>
      <c r="R248" s="68" t="s">
        <v>126</v>
      </c>
      <c r="S248" s="68" t="s">
        <v>127</v>
      </c>
      <c r="T248" s="69">
        <v>44</v>
      </c>
      <c r="U248" s="68"/>
      <c r="V248" s="70">
        <v>167412</v>
      </c>
      <c r="W248" s="70">
        <v>0</v>
      </c>
      <c r="X248" s="70">
        <v>22500</v>
      </c>
      <c r="Y248" s="70">
        <v>0</v>
      </c>
      <c r="Z248" s="70">
        <v>7500</v>
      </c>
      <c r="AA248" s="70">
        <v>430491</v>
      </c>
      <c r="AB248" s="71">
        <f t="shared" si="40"/>
        <v>430491</v>
      </c>
      <c r="AC248" s="71">
        <f t="shared" si="33"/>
        <v>430491</v>
      </c>
      <c r="AD248" s="72">
        <f t="shared" si="34"/>
        <v>365</v>
      </c>
      <c r="AE248" s="73">
        <f>ROUND(VLOOKUP(Q248,'[1]Average Cost'!$A$3:$V$26,HLOOKUP('[1]Master Sheet'!E248,'[1]Average Cost'!$B$1:$V$2,2,0)),0)</f>
        <v>349645</v>
      </c>
      <c r="AF248" s="74">
        <f t="shared" si="35"/>
        <v>1.2312230977133951</v>
      </c>
      <c r="AG248" s="68" t="str">
        <f t="shared" si="41"/>
        <v>Greater than 100%</v>
      </c>
      <c r="AH248" s="75">
        <v>338646.37994999997</v>
      </c>
      <c r="AI248" s="75">
        <v>338646.37994999997</v>
      </c>
      <c r="AJ248" s="75">
        <v>309807</v>
      </c>
      <c r="AK248" s="76">
        <f t="shared" si="36"/>
        <v>1.2712109902475868</v>
      </c>
      <c r="AL248" s="39" t="str">
        <f t="shared" si="42"/>
        <v>110% - 130%</v>
      </c>
      <c r="AM248" s="77" t="str">
        <f t="shared" si="43"/>
        <v>Upper Range</v>
      </c>
      <c r="AN248" s="78" t="s">
        <v>76</v>
      </c>
      <c r="AO248" s="78"/>
      <c r="AP248" s="78" t="s">
        <v>76</v>
      </c>
      <c r="AQ248" s="49"/>
      <c r="AR248" s="79"/>
      <c r="AS248" s="79"/>
      <c r="AT248" s="80"/>
      <c r="AU248" s="52">
        <f t="shared" si="37"/>
        <v>0</v>
      </c>
    </row>
    <row r="249" spans="1:47" ht="15" customHeight="1">
      <c r="A249" s="53" t="s">
        <v>66</v>
      </c>
      <c r="B249" s="54">
        <v>238</v>
      </c>
      <c r="C249" s="55" t="s">
        <v>265</v>
      </c>
      <c r="D249" s="56" t="s">
        <v>331</v>
      </c>
      <c r="E249" s="55" t="s">
        <v>79</v>
      </c>
      <c r="F249" s="57">
        <v>43214</v>
      </c>
      <c r="G249" s="58">
        <v>29817</v>
      </c>
      <c r="H249" s="59">
        <f t="shared" si="38"/>
        <v>37.638356164383559</v>
      </c>
      <c r="I249" s="60" t="s">
        <v>362</v>
      </c>
      <c r="J249" s="61" t="s">
        <v>81</v>
      </c>
      <c r="K249" s="62" t="s">
        <v>81</v>
      </c>
      <c r="L249" s="63" t="s">
        <v>81</v>
      </c>
      <c r="M249" s="64" t="str">
        <f t="shared" si="39"/>
        <v>4-4-4</v>
      </c>
      <c r="N249" s="65">
        <v>42826</v>
      </c>
      <c r="O249" s="66">
        <v>43191</v>
      </c>
      <c r="P249" s="67">
        <v>0.12625</v>
      </c>
      <c r="Q249" s="68" t="s">
        <v>363</v>
      </c>
      <c r="R249" s="68" t="s">
        <v>108</v>
      </c>
      <c r="S249" s="68" t="s">
        <v>109</v>
      </c>
      <c r="T249" s="69">
        <v>55</v>
      </c>
      <c r="U249" s="68"/>
      <c r="V249" s="70">
        <v>1001976</v>
      </c>
      <c r="W249" s="70">
        <v>0</v>
      </c>
      <c r="X249" s="70">
        <v>0</v>
      </c>
      <c r="Y249" s="70">
        <v>395520</v>
      </c>
      <c r="Z249" s="70">
        <v>0</v>
      </c>
      <c r="AA249" s="70">
        <v>3048237</v>
      </c>
      <c r="AB249" s="71">
        <f t="shared" si="40"/>
        <v>2652717</v>
      </c>
      <c r="AC249" s="71">
        <f t="shared" si="33"/>
        <v>2652717</v>
      </c>
      <c r="AD249" s="72">
        <f t="shared" si="34"/>
        <v>365</v>
      </c>
      <c r="AE249" s="73">
        <f>ROUND(VLOOKUP(Q249,'[1]Average Cost'!$A$3:$V$26,HLOOKUP('[1]Master Sheet'!E249,'[1]Average Cost'!$B$1:$V$2,2,0)),0)</f>
        <v>3032300</v>
      </c>
      <c r="AF249" s="74">
        <f t="shared" si="35"/>
        <v>0.87482010355175943</v>
      </c>
      <c r="AG249" s="68" t="str">
        <f t="shared" si="41"/>
        <v>80%-100%</v>
      </c>
      <c r="AH249" s="75">
        <v>3362297.4</v>
      </c>
      <c r="AI249" s="75">
        <v>3362297.4</v>
      </c>
      <c r="AJ249" s="75">
        <v>2490068</v>
      </c>
      <c r="AK249" s="76">
        <f t="shared" si="36"/>
        <v>0.78895965597808215</v>
      </c>
      <c r="AL249" s="39" t="str">
        <f t="shared" si="42"/>
        <v>70% - 90%</v>
      </c>
      <c r="AM249" s="77" t="str">
        <f t="shared" si="43"/>
        <v>Lower Middle Range</v>
      </c>
      <c r="AN249" s="78" t="s">
        <v>118</v>
      </c>
      <c r="AO249" s="78" t="s">
        <v>402</v>
      </c>
      <c r="AP249" s="78" t="s">
        <v>76</v>
      </c>
      <c r="AQ249" s="49"/>
      <c r="AR249" s="79"/>
      <c r="AS249" s="79"/>
      <c r="AT249" s="80"/>
      <c r="AU249" s="52">
        <f t="shared" si="37"/>
        <v>0</v>
      </c>
    </row>
    <row r="250" spans="1:47" ht="15" customHeight="1">
      <c r="A250" s="53" t="s">
        <v>66</v>
      </c>
      <c r="B250" s="54">
        <v>239</v>
      </c>
      <c r="C250" s="55" t="s">
        <v>134</v>
      </c>
      <c r="D250" s="56" t="s">
        <v>68</v>
      </c>
      <c r="E250" s="55" t="s">
        <v>111</v>
      </c>
      <c r="F250" s="57">
        <v>41852</v>
      </c>
      <c r="G250" s="58">
        <v>30107</v>
      </c>
      <c r="H250" s="59">
        <f t="shared" si="38"/>
        <v>36.843835616438355</v>
      </c>
      <c r="I250" s="60" t="s">
        <v>403</v>
      </c>
      <c r="J250" s="61" t="s">
        <v>85</v>
      </c>
      <c r="K250" s="62" t="s">
        <v>71</v>
      </c>
      <c r="L250" s="63" t="s">
        <v>71</v>
      </c>
      <c r="M250" s="64" t="str">
        <f t="shared" si="39"/>
        <v>3-2-2</v>
      </c>
      <c r="N250" s="65">
        <v>43191</v>
      </c>
      <c r="O250" s="66">
        <v>43191</v>
      </c>
      <c r="P250" s="67">
        <v>0.10113951092713061</v>
      </c>
      <c r="Q250" s="68" t="s">
        <v>224</v>
      </c>
      <c r="R250" s="68" t="s">
        <v>108</v>
      </c>
      <c r="S250" s="68" t="s">
        <v>109</v>
      </c>
      <c r="T250" s="69">
        <v>48</v>
      </c>
      <c r="U250" s="68"/>
      <c r="V250" s="70">
        <v>178212</v>
      </c>
      <c r="W250" s="70">
        <v>0</v>
      </c>
      <c r="X250" s="70">
        <v>45000</v>
      </c>
      <c r="Y250" s="70">
        <v>44556</v>
      </c>
      <c r="Z250" s="70">
        <v>15000</v>
      </c>
      <c r="AA250" s="70">
        <v>502050</v>
      </c>
      <c r="AB250" s="71">
        <f t="shared" si="40"/>
        <v>457494</v>
      </c>
      <c r="AC250" s="71">
        <f t="shared" si="33"/>
        <v>457494</v>
      </c>
      <c r="AD250" s="72">
        <f t="shared" si="34"/>
        <v>365</v>
      </c>
      <c r="AE250" s="73">
        <f>ROUND(VLOOKUP(Q250,'[1]Average Cost'!$A$3:$V$26,HLOOKUP('[1]Master Sheet'!E250,'[1]Average Cost'!$B$1:$V$2,2,0)),0)</f>
        <v>603973</v>
      </c>
      <c r="AF250" s="74">
        <f t="shared" si="35"/>
        <v>0.7574742579552397</v>
      </c>
      <c r="AG250" s="68" t="str">
        <f t="shared" si="41"/>
        <v>60%-80%</v>
      </c>
      <c r="AH250" s="75">
        <v>861414.83519999997</v>
      </c>
      <c r="AI250" s="75">
        <v>861414.83519999997</v>
      </c>
      <c r="AJ250" s="75">
        <v>798942</v>
      </c>
      <c r="AK250" s="76">
        <f t="shared" si="36"/>
        <v>0.53109603097766578</v>
      </c>
      <c r="AL250" s="39" t="str">
        <f t="shared" si="42"/>
        <v>50% - 70%</v>
      </c>
      <c r="AM250" s="77" t="str">
        <f t="shared" si="43"/>
        <v>Lower Range</v>
      </c>
      <c r="AN250" s="78" t="s">
        <v>76</v>
      </c>
      <c r="AO250" s="78"/>
      <c r="AP250" s="78" t="s">
        <v>76</v>
      </c>
      <c r="AQ250" s="49"/>
      <c r="AR250" s="79"/>
      <c r="AS250" s="79"/>
      <c r="AT250" s="80"/>
      <c r="AU250" s="52">
        <f t="shared" si="37"/>
        <v>0</v>
      </c>
    </row>
    <row r="251" spans="1:47" ht="15" customHeight="1">
      <c r="A251" s="53" t="s">
        <v>66</v>
      </c>
      <c r="B251" s="54">
        <v>240</v>
      </c>
      <c r="C251" s="55" t="s">
        <v>404</v>
      </c>
      <c r="D251" s="56" t="s">
        <v>91</v>
      </c>
      <c r="E251" s="55" t="s">
        <v>405</v>
      </c>
      <c r="F251" s="57">
        <v>42228</v>
      </c>
      <c r="G251" s="58">
        <v>28567</v>
      </c>
      <c r="H251" s="59">
        <f t="shared" si="38"/>
        <v>41.063013698630137</v>
      </c>
      <c r="I251" s="60" t="s">
        <v>406</v>
      </c>
      <c r="J251" s="61" t="s">
        <v>85</v>
      </c>
      <c r="K251" s="62" t="s">
        <v>85</v>
      </c>
      <c r="L251" s="63" t="s">
        <v>81</v>
      </c>
      <c r="M251" s="64" t="str">
        <f t="shared" si="39"/>
        <v>3-3-4</v>
      </c>
      <c r="N251" s="65">
        <v>42736</v>
      </c>
      <c r="O251" s="66">
        <v>43191</v>
      </c>
      <c r="P251" s="67">
        <v>0.06</v>
      </c>
      <c r="Q251" s="68" t="s">
        <v>73</v>
      </c>
      <c r="R251" s="38" t="s">
        <v>74</v>
      </c>
      <c r="S251" s="38" t="s">
        <v>75</v>
      </c>
      <c r="T251" s="69">
        <v>49</v>
      </c>
      <c r="U251" s="68"/>
      <c r="V251" s="70">
        <v>266172</v>
      </c>
      <c r="W251" s="70">
        <v>0</v>
      </c>
      <c r="X251" s="70">
        <v>0</v>
      </c>
      <c r="Y251" s="70">
        <v>66540</v>
      </c>
      <c r="Z251" s="70">
        <v>0</v>
      </c>
      <c r="AA251" s="70">
        <v>743913</v>
      </c>
      <c r="AB251" s="71">
        <f t="shared" si="40"/>
        <v>677373</v>
      </c>
      <c r="AC251" s="71">
        <f t="shared" si="33"/>
        <v>677373</v>
      </c>
      <c r="AD251" s="72">
        <f t="shared" si="34"/>
        <v>365</v>
      </c>
      <c r="AE251" s="73">
        <f>ROUND(VLOOKUP(Q251,'[1]Average Cost'!$A$3:$V$26,HLOOKUP('[1]Master Sheet'!E251,'[1]Average Cost'!$B$1:$V$2,2,0)),0)</f>
        <v>914168</v>
      </c>
      <c r="AF251" s="74">
        <f t="shared" si="35"/>
        <v>0.74097211891030967</v>
      </c>
      <c r="AG251" s="68" t="str">
        <f t="shared" si="41"/>
        <v>60%-80%</v>
      </c>
      <c r="AH251" s="75">
        <v>1405865.719755</v>
      </c>
      <c r="AI251" s="75">
        <v>1405865.719755</v>
      </c>
      <c r="AJ251" s="75">
        <v>1138428</v>
      </c>
      <c r="AK251" s="76">
        <f t="shared" si="36"/>
        <v>0.4818191314303088</v>
      </c>
      <c r="AL251" s="39" t="str">
        <f t="shared" si="42"/>
        <v>25% - 50%</v>
      </c>
      <c r="AM251" s="77" t="str">
        <f t="shared" si="43"/>
        <v>Lower Range</v>
      </c>
      <c r="AN251" s="78" t="s">
        <v>118</v>
      </c>
      <c r="AO251" s="78" t="s">
        <v>407</v>
      </c>
      <c r="AP251" s="78" t="s">
        <v>135</v>
      </c>
      <c r="AQ251" s="49"/>
      <c r="AR251" s="79"/>
      <c r="AS251" s="79"/>
      <c r="AT251" s="80"/>
      <c r="AU251" s="52">
        <f t="shared" si="37"/>
        <v>0</v>
      </c>
    </row>
    <row r="252" spans="1:47" ht="15" customHeight="1">
      <c r="A252" s="53" t="s">
        <v>66</v>
      </c>
      <c r="B252" s="25">
        <v>241</v>
      </c>
      <c r="C252" s="55" t="s">
        <v>67</v>
      </c>
      <c r="D252" s="56" t="s">
        <v>68</v>
      </c>
      <c r="E252" s="55" t="s">
        <v>408</v>
      </c>
      <c r="F252" s="57">
        <v>44424</v>
      </c>
      <c r="G252" s="58">
        <v>30996</v>
      </c>
      <c r="H252" s="59">
        <f t="shared" si="38"/>
        <v>34.408219178082192</v>
      </c>
      <c r="I252" s="60" t="s">
        <v>158</v>
      </c>
      <c r="J252" s="61">
        <v>0</v>
      </c>
      <c r="K252" s="62" t="s">
        <v>71</v>
      </c>
      <c r="L252" s="63" t="s">
        <v>71</v>
      </c>
      <c r="M252" s="64" t="str">
        <f t="shared" si="39"/>
        <v>0-2-2</v>
      </c>
      <c r="N252" s="81" t="s">
        <v>121</v>
      </c>
      <c r="O252" s="66">
        <v>43191</v>
      </c>
      <c r="P252" s="67">
        <v>1.865753424657534E-2</v>
      </c>
      <c r="Q252" s="68" t="s">
        <v>73</v>
      </c>
      <c r="R252" s="38" t="s">
        <v>74</v>
      </c>
      <c r="S252" s="38" t="s">
        <v>75</v>
      </c>
      <c r="T252" s="69">
        <v>48</v>
      </c>
      <c r="U252" s="68"/>
      <c r="V252" s="70">
        <v>251880</v>
      </c>
      <c r="W252" s="70">
        <v>0</v>
      </c>
      <c r="X252" s="70">
        <v>0</v>
      </c>
      <c r="Y252" s="70">
        <v>62976</v>
      </c>
      <c r="Z252" s="70">
        <v>0</v>
      </c>
      <c r="AA252" s="70">
        <v>704634</v>
      </c>
      <c r="AB252" s="71">
        <f t="shared" si="40"/>
        <v>641658</v>
      </c>
      <c r="AC252" s="71">
        <f t="shared" si="33"/>
        <v>641658</v>
      </c>
      <c r="AD252" s="72">
        <f t="shared" si="34"/>
        <v>365</v>
      </c>
      <c r="AE252" s="73">
        <f>ROUND(VLOOKUP(Q252,'[1]Average Cost'!$A$3:$V$26,HLOOKUP('[1]Master Sheet'!E252,'[1]Average Cost'!$B$1:$V$2,2,0)),0)</f>
        <v>646385</v>
      </c>
      <c r="AF252" s="74">
        <f t="shared" si="35"/>
        <v>0.992687020893121</v>
      </c>
      <c r="AG252" s="68" t="str">
        <f t="shared" si="41"/>
        <v>80%-100%</v>
      </c>
      <c r="AH252" s="75">
        <v>1040452</v>
      </c>
      <c r="AI252" s="75">
        <v>1031401.0812</v>
      </c>
      <c r="AJ252" s="75">
        <v>1040452</v>
      </c>
      <c r="AK252" s="76">
        <f t="shared" si="36"/>
        <v>0.61671081414615958</v>
      </c>
      <c r="AL252" s="39" t="str">
        <f t="shared" si="42"/>
        <v>50% - 70%</v>
      </c>
      <c r="AM252" s="77" t="str">
        <f t="shared" si="43"/>
        <v>Lower Range</v>
      </c>
      <c r="AN252" s="78" t="s">
        <v>76</v>
      </c>
      <c r="AO252" s="78"/>
      <c r="AP252" s="78" t="s">
        <v>76</v>
      </c>
      <c r="AQ252" s="49"/>
      <c r="AR252" s="79"/>
      <c r="AS252" s="79"/>
      <c r="AT252" s="80"/>
      <c r="AU252" s="52">
        <f t="shared" si="37"/>
        <v>0</v>
      </c>
    </row>
    <row r="253" spans="1:47" ht="15" customHeight="1">
      <c r="A253" s="53" t="s">
        <v>66</v>
      </c>
      <c r="B253" s="54">
        <v>242</v>
      </c>
      <c r="C253" s="55" t="s">
        <v>67</v>
      </c>
      <c r="D253" s="56" t="s">
        <v>68</v>
      </c>
      <c r="E253" s="55" t="s">
        <v>206</v>
      </c>
      <c r="F253" s="57">
        <v>44779</v>
      </c>
      <c r="G253" s="58">
        <v>32520</v>
      </c>
      <c r="H253" s="59">
        <f t="shared" si="38"/>
        <v>30.232876712328768</v>
      </c>
      <c r="I253" s="60" t="s">
        <v>207</v>
      </c>
      <c r="J253" s="61">
        <v>0</v>
      </c>
      <c r="K253" s="62">
        <v>0</v>
      </c>
      <c r="L253" s="63" t="s">
        <v>71</v>
      </c>
      <c r="M253" s="64" t="str">
        <f t="shared" si="39"/>
        <v>0-0-2</v>
      </c>
      <c r="N253" s="81" t="s">
        <v>72</v>
      </c>
      <c r="O253" s="62" t="s">
        <v>72</v>
      </c>
      <c r="P253" s="67">
        <v>0</v>
      </c>
      <c r="Q253" s="68" t="s">
        <v>73</v>
      </c>
      <c r="R253" s="38" t="s">
        <v>74</v>
      </c>
      <c r="S253" s="38" t="s">
        <v>75</v>
      </c>
      <c r="T253" s="69">
        <v>48</v>
      </c>
      <c r="U253" s="68"/>
      <c r="V253" s="70">
        <v>238176</v>
      </c>
      <c r="W253" s="70">
        <v>0</v>
      </c>
      <c r="X253" s="70">
        <v>0</v>
      </c>
      <c r="Y253" s="70">
        <v>59544</v>
      </c>
      <c r="Z253" s="70">
        <v>0</v>
      </c>
      <c r="AA253" s="70">
        <v>666942</v>
      </c>
      <c r="AB253" s="71">
        <f t="shared" si="40"/>
        <v>607398</v>
      </c>
      <c r="AC253" s="71">
        <f t="shared" si="33"/>
        <v>607398</v>
      </c>
      <c r="AD253" s="72">
        <f t="shared" si="34"/>
        <v>238</v>
      </c>
      <c r="AE253" s="73">
        <f>ROUND(VLOOKUP(Q253,'[1]Average Cost'!$A$3:$V$26,HLOOKUP('[1]Master Sheet'!E253,'[1]Average Cost'!$B$1:$V$2,2,0)),0)</f>
        <v>646385</v>
      </c>
      <c r="AF253" s="74">
        <f t="shared" si="35"/>
        <v>0.93968455332348366</v>
      </c>
      <c r="AG253" s="68" t="str">
        <f t="shared" si="41"/>
        <v>80%-100%</v>
      </c>
      <c r="AH253" s="75">
        <v>1040452</v>
      </c>
      <c r="AI253" s="75">
        <v>1031401.0812</v>
      </c>
      <c r="AJ253" s="75">
        <v>1040452</v>
      </c>
      <c r="AK253" s="76">
        <f t="shared" si="36"/>
        <v>0.58378281746779281</v>
      </c>
      <c r="AL253" s="39" t="str">
        <f t="shared" si="42"/>
        <v>50% - 70%</v>
      </c>
      <c r="AM253" s="77" t="str">
        <f t="shared" si="43"/>
        <v>Lower Range</v>
      </c>
      <c r="AN253" s="78" t="s">
        <v>76</v>
      </c>
      <c r="AO253" s="78"/>
      <c r="AP253" s="78" t="s">
        <v>135</v>
      </c>
      <c r="AQ253" s="49"/>
      <c r="AR253" s="79"/>
      <c r="AS253" s="79"/>
      <c r="AT253" s="80"/>
      <c r="AU253" s="52">
        <f t="shared" si="37"/>
        <v>0</v>
      </c>
    </row>
    <row r="254" spans="1:47" ht="15" customHeight="1">
      <c r="A254" s="53" t="s">
        <v>66</v>
      </c>
      <c r="B254" s="54">
        <v>243</v>
      </c>
      <c r="C254" s="55" t="s">
        <v>409</v>
      </c>
      <c r="D254" s="56" t="s">
        <v>95</v>
      </c>
      <c r="E254" s="55" t="s">
        <v>209</v>
      </c>
      <c r="F254" s="57">
        <v>44289</v>
      </c>
      <c r="G254" s="58">
        <v>32878</v>
      </c>
      <c r="H254" s="59">
        <f t="shared" si="38"/>
        <v>29.252054794520546</v>
      </c>
      <c r="I254" s="60" t="s">
        <v>352</v>
      </c>
      <c r="J254" s="61">
        <v>0</v>
      </c>
      <c r="K254" s="62" t="s">
        <v>71</v>
      </c>
      <c r="L254" s="63" t="s">
        <v>71</v>
      </c>
      <c r="M254" s="64" t="str">
        <f t="shared" si="39"/>
        <v>0-2-2</v>
      </c>
      <c r="N254" s="81" t="s">
        <v>121</v>
      </c>
      <c r="O254" s="66">
        <v>43191</v>
      </c>
      <c r="P254" s="67">
        <v>5.9506849315068486E-2</v>
      </c>
      <c r="Q254" s="68" t="s">
        <v>87</v>
      </c>
      <c r="R254" s="68" t="s">
        <v>88</v>
      </c>
      <c r="S254" s="68" t="s">
        <v>89</v>
      </c>
      <c r="T254" s="69">
        <v>47</v>
      </c>
      <c r="U254" s="68"/>
      <c r="V254" s="70">
        <v>170484</v>
      </c>
      <c r="W254" s="70">
        <v>0</v>
      </c>
      <c r="X254" s="70">
        <v>0</v>
      </c>
      <c r="Y254" s="70">
        <v>42624</v>
      </c>
      <c r="Z254" s="70">
        <v>0</v>
      </c>
      <c r="AA254" s="70">
        <v>480783</v>
      </c>
      <c r="AB254" s="71">
        <f t="shared" si="40"/>
        <v>438159</v>
      </c>
      <c r="AC254" s="71">
        <f t="shared" si="33"/>
        <v>438159</v>
      </c>
      <c r="AD254" s="72">
        <f t="shared" si="34"/>
        <v>365</v>
      </c>
      <c r="AE254" s="73">
        <f>ROUND(VLOOKUP(Q254,'[1]Average Cost'!$A$3:$V$26,HLOOKUP('[1]Master Sheet'!E254,'[1]Average Cost'!$B$1:$V$2,2,0)),0)</f>
        <v>436990</v>
      </c>
      <c r="AF254" s="74">
        <f t="shared" si="35"/>
        <v>1.0026751184237626</v>
      </c>
      <c r="AG254" s="68" t="str">
        <f t="shared" si="41"/>
        <v>Greater than 100%</v>
      </c>
      <c r="AH254" s="75">
        <v>752202.61250000005</v>
      </c>
      <c r="AI254" s="75">
        <v>752202.61250000005</v>
      </c>
      <c r="AJ254" s="75">
        <v>532918</v>
      </c>
      <c r="AK254" s="76">
        <f t="shared" si="36"/>
        <v>0.58250130047241755</v>
      </c>
      <c r="AL254" s="39" t="str">
        <f t="shared" si="42"/>
        <v>50% - 70%</v>
      </c>
      <c r="AM254" s="77" t="str">
        <f t="shared" si="43"/>
        <v>Lower Range</v>
      </c>
      <c r="AN254" s="78" t="s">
        <v>76</v>
      </c>
      <c r="AO254" s="78"/>
      <c r="AP254" s="78" t="s">
        <v>76</v>
      </c>
      <c r="AQ254" s="49"/>
      <c r="AR254" s="79"/>
      <c r="AS254" s="79"/>
      <c r="AT254" s="80"/>
      <c r="AU254" s="52">
        <f t="shared" si="37"/>
        <v>0</v>
      </c>
    </row>
    <row r="255" spans="1:47" ht="15" customHeight="1">
      <c r="A255" s="53" t="s">
        <v>66</v>
      </c>
      <c r="B255" s="54">
        <v>244</v>
      </c>
      <c r="C255" s="55" t="s">
        <v>198</v>
      </c>
      <c r="D255" s="56" t="s">
        <v>331</v>
      </c>
      <c r="E255" s="55" t="s">
        <v>231</v>
      </c>
      <c r="F255" s="57">
        <v>43675</v>
      </c>
      <c r="G255" s="58">
        <v>26085</v>
      </c>
      <c r="H255" s="59">
        <f t="shared" si="38"/>
        <v>47.863013698630134</v>
      </c>
      <c r="I255" s="60" t="s">
        <v>213</v>
      </c>
      <c r="J255" s="61" t="s">
        <v>85</v>
      </c>
      <c r="K255" s="62" t="s">
        <v>85</v>
      </c>
      <c r="L255" s="63" t="s">
        <v>85</v>
      </c>
      <c r="M255" s="64" t="str">
        <f t="shared" si="39"/>
        <v>3-3-3</v>
      </c>
      <c r="N255" s="81" t="s">
        <v>121</v>
      </c>
      <c r="O255" s="66">
        <v>43191</v>
      </c>
      <c r="P255" s="67">
        <v>8.7500000000000036E-2</v>
      </c>
      <c r="Q255" s="68" t="s">
        <v>87</v>
      </c>
      <c r="R255" s="68" t="s">
        <v>88</v>
      </c>
      <c r="S255" s="68" t="s">
        <v>89</v>
      </c>
      <c r="T255" s="69">
        <v>55</v>
      </c>
      <c r="U255" s="68"/>
      <c r="V255" s="70">
        <v>925080</v>
      </c>
      <c r="W255" s="70">
        <v>0</v>
      </c>
      <c r="X255" s="70">
        <v>0</v>
      </c>
      <c r="Y255" s="70">
        <v>375036</v>
      </c>
      <c r="Z255" s="70">
        <v>0</v>
      </c>
      <c r="AA255" s="70">
        <v>2891191</v>
      </c>
      <c r="AB255" s="71">
        <f t="shared" si="40"/>
        <v>2516155</v>
      </c>
      <c r="AC255" s="71">
        <f t="shared" si="33"/>
        <v>2516155</v>
      </c>
      <c r="AD255" s="72">
        <f t="shared" si="34"/>
        <v>365</v>
      </c>
      <c r="AE255" s="73">
        <f>ROUND(VLOOKUP(Q255,'[1]Average Cost'!$A$3:$V$26,HLOOKUP('[1]Master Sheet'!E255,'[1]Average Cost'!$B$1:$V$2,2,0)),0)</f>
        <v>2537020</v>
      </c>
      <c r="AF255" s="74">
        <f t="shared" si="35"/>
        <v>0.99177578418774781</v>
      </c>
      <c r="AG255" s="68" t="str">
        <f t="shared" si="41"/>
        <v>80%-100%</v>
      </c>
      <c r="AH255" s="75">
        <v>3165346.2374999998</v>
      </c>
      <c r="AI255" s="75">
        <v>3165346.2374999998</v>
      </c>
      <c r="AJ255" s="75">
        <v>2928587</v>
      </c>
      <c r="AK255" s="76">
        <f t="shared" si="36"/>
        <v>0.79490672147994368</v>
      </c>
      <c r="AL255" s="39" t="str">
        <f t="shared" si="42"/>
        <v>70% - 90%</v>
      </c>
      <c r="AM255" s="77" t="str">
        <f t="shared" si="43"/>
        <v>Lower Middle Range</v>
      </c>
      <c r="AN255" s="78" t="s">
        <v>76</v>
      </c>
      <c r="AO255" s="78"/>
      <c r="AP255" s="78" t="s">
        <v>135</v>
      </c>
      <c r="AQ255" s="49"/>
      <c r="AR255" s="79"/>
      <c r="AS255" s="79"/>
      <c r="AT255" s="80"/>
      <c r="AU255" s="52">
        <f t="shared" si="37"/>
        <v>0</v>
      </c>
    </row>
    <row r="256" spans="1:47" ht="15" customHeight="1">
      <c r="A256" s="53" t="s">
        <v>66</v>
      </c>
      <c r="B256" s="54">
        <v>245</v>
      </c>
      <c r="C256" s="55" t="s">
        <v>116</v>
      </c>
      <c r="D256" s="56" t="s">
        <v>117</v>
      </c>
      <c r="E256" s="55" t="s">
        <v>79</v>
      </c>
      <c r="F256" s="57">
        <v>43862</v>
      </c>
      <c r="G256" s="58">
        <v>31616</v>
      </c>
      <c r="H256" s="59">
        <f t="shared" si="38"/>
        <v>32.709589041095889</v>
      </c>
      <c r="I256" s="60" t="s">
        <v>138</v>
      </c>
      <c r="J256" s="61" t="s">
        <v>81</v>
      </c>
      <c r="K256" s="62" t="s">
        <v>81</v>
      </c>
      <c r="L256" s="63" t="s">
        <v>81</v>
      </c>
      <c r="M256" s="64" t="str">
        <f t="shared" si="39"/>
        <v>4-4-4</v>
      </c>
      <c r="N256" s="65">
        <v>43009</v>
      </c>
      <c r="O256" s="66">
        <v>43191</v>
      </c>
      <c r="P256" s="67">
        <v>0.14375000000000007</v>
      </c>
      <c r="Q256" s="68" t="s">
        <v>122</v>
      </c>
      <c r="R256" s="68" t="s">
        <v>108</v>
      </c>
      <c r="S256" s="68" t="s">
        <v>109</v>
      </c>
      <c r="T256" s="69">
        <v>50</v>
      </c>
      <c r="U256" s="68"/>
      <c r="V256" s="70">
        <v>476532</v>
      </c>
      <c r="W256" s="70">
        <v>0</v>
      </c>
      <c r="X256" s="70">
        <v>0</v>
      </c>
      <c r="Y256" s="70">
        <v>119136</v>
      </c>
      <c r="Z256" s="70">
        <v>0</v>
      </c>
      <c r="AA256" s="70">
        <v>1322426</v>
      </c>
      <c r="AB256" s="71">
        <f t="shared" si="40"/>
        <v>1203290</v>
      </c>
      <c r="AC256" s="71">
        <f t="shared" si="33"/>
        <v>1203290</v>
      </c>
      <c r="AD256" s="72">
        <f t="shared" si="34"/>
        <v>365</v>
      </c>
      <c r="AE256" s="73">
        <f>ROUND(VLOOKUP(Q256,'[1]Average Cost'!$A$3:$V$26,HLOOKUP('[1]Master Sheet'!E256,'[1]Average Cost'!$B$1:$V$2,2,0)),0)</f>
        <v>1183054</v>
      </c>
      <c r="AF256" s="74">
        <f t="shared" si="35"/>
        <v>1.0171048827864155</v>
      </c>
      <c r="AG256" s="68" t="str">
        <f t="shared" si="41"/>
        <v>Greater than 100%</v>
      </c>
      <c r="AH256" s="75">
        <v>1401545.479325</v>
      </c>
      <c r="AI256" s="75">
        <v>1401545.479325</v>
      </c>
      <c r="AJ256" s="75">
        <v>1333856</v>
      </c>
      <c r="AK256" s="76">
        <f t="shared" si="36"/>
        <v>0.85854509735889406</v>
      </c>
      <c r="AL256" s="39" t="str">
        <f t="shared" si="42"/>
        <v>70% - 90%</v>
      </c>
      <c r="AM256" s="77" t="str">
        <f t="shared" si="43"/>
        <v>Close to Market Reference</v>
      </c>
      <c r="AN256" s="78" t="s">
        <v>118</v>
      </c>
      <c r="AO256" s="78" t="s">
        <v>410</v>
      </c>
      <c r="AP256" s="78" t="s">
        <v>76</v>
      </c>
      <c r="AQ256" s="49"/>
      <c r="AR256" s="79"/>
      <c r="AS256" s="79"/>
      <c r="AT256" s="80"/>
      <c r="AU256" s="52">
        <f t="shared" si="37"/>
        <v>0</v>
      </c>
    </row>
    <row r="257" spans="1:47" ht="15" customHeight="1">
      <c r="A257" s="53" t="s">
        <v>66</v>
      </c>
      <c r="B257" s="54">
        <v>246</v>
      </c>
      <c r="C257" s="55" t="s">
        <v>197</v>
      </c>
      <c r="D257" s="56" t="s">
        <v>78</v>
      </c>
      <c r="E257" s="55" t="s">
        <v>79</v>
      </c>
      <c r="F257" s="57">
        <v>44261</v>
      </c>
      <c r="G257" s="58">
        <v>30752</v>
      </c>
      <c r="H257" s="59">
        <f t="shared" si="38"/>
        <v>35.076712328767123</v>
      </c>
      <c r="I257" s="60" t="s">
        <v>138</v>
      </c>
      <c r="J257" s="61">
        <v>0</v>
      </c>
      <c r="K257" s="62" t="s">
        <v>129</v>
      </c>
      <c r="L257" s="63" t="s">
        <v>85</v>
      </c>
      <c r="M257" s="64" t="str">
        <f t="shared" si="39"/>
        <v>0-1-3</v>
      </c>
      <c r="N257" s="81" t="s">
        <v>121</v>
      </c>
      <c r="O257" s="62" t="s">
        <v>130</v>
      </c>
      <c r="P257" s="67">
        <v>0</v>
      </c>
      <c r="Q257" s="68" t="s">
        <v>122</v>
      </c>
      <c r="R257" s="68" t="s">
        <v>108</v>
      </c>
      <c r="S257" s="68" t="s">
        <v>109</v>
      </c>
      <c r="T257" s="69">
        <v>51</v>
      </c>
      <c r="U257" s="68"/>
      <c r="V257" s="70">
        <v>591300</v>
      </c>
      <c r="W257" s="70">
        <v>0</v>
      </c>
      <c r="X257" s="70">
        <v>0</v>
      </c>
      <c r="Y257" s="70">
        <v>221736</v>
      </c>
      <c r="Z257" s="70">
        <v>0</v>
      </c>
      <c r="AA257" s="70">
        <v>1715939</v>
      </c>
      <c r="AB257" s="71">
        <f t="shared" si="40"/>
        <v>1494203</v>
      </c>
      <c r="AC257" s="71">
        <f t="shared" si="33"/>
        <v>1494203</v>
      </c>
      <c r="AD257" s="72">
        <f t="shared" si="34"/>
        <v>365</v>
      </c>
      <c r="AE257" s="73">
        <f>ROUND(VLOOKUP(Q257,'[1]Average Cost'!$A$3:$V$26,HLOOKUP('[1]Master Sheet'!E257,'[1]Average Cost'!$B$1:$V$2,2,0)),0)</f>
        <v>1476305</v>
      </c>
      <c r="AF257" s="74">
        <f t="shared" si="35"/>
        <v>1.0121235110630933</v>
      </c>
      <c r="AG257" s="68" t="str">
        <f t="shared" si="41"/>
        <v>Greater than 100%</v>
      </c>
      <c r="AH257" s="75">
        <v>1727912.1248999999</v>
      </c>
      <c r="AI257" s="75">
        <v>1727912.1248999999</v>
      </c>
      <c r="AJ257" s="75">
        <v>1524324</v>
      </c>
      <c r="AK257" s="76">
        <f t="shared" si="36"/>
        <v>0.86474478561024881</v>
      </c>
      <c r="AL257" s="39" t="str">
        <f t="shared" si="42"/>
        <v>70% - 90%</v>
      </c>
      <c r="AM257" s="77" t="str">
        <f t="shared" si="43"/>
        <v>Close to Market Reference</v>
      </c>
      <c r="AN257" s="78" t="s">
        <v>118</v>
      </c>
      <c r="AO257" s="78" t="s">
        <v>411</v>
      </c>
      <c r="AP257" s="78" t="s">
        <v>76</v>
      </c>
      <c r="AQ257" s="49"/>
      <c r="AR257" s="79"/>
      <c r="AS257" s="79"/>
      <c r="AT257" s="80"/>
      <c r="AU257" s="52">
        <f t="shared" si="37"/>
        <v>0</v>
      </c>
    </row>
    <row r="258" spans="1:47" ht="15" customHeight="1">
      <c r="A258" s="53" t="s">
        <v>66</v>
      </c>
      <c r="B258" s="25">
        <v>247</v>
      </c>
      <c r="C258" s="55" t="s">
        <v>147</v>
      </c>
      <c r="D258" s="56" t="s">
        <v>148</v>
      </c>
      <c r="E258" s="55" t="s">
        <v>111</v>
      </c>
      <c r="F258" s="57">
        <v>40142</v>
      </c>
      <c r="G258" s="58">
        <v>25065</v>
      </c>
      <c r="H258" s="59">
        <f t="shared" si="38"/>
        <v>50.657534246575345</v>
      </c>
      <c r="I258" s="60" t="s">
        <v>226</v>
      </c>
      <c r="J258" s="61" t="s">
        <v>71</v>
      </c>
      <c r="K258" s="62" t="s">
        <v>85</v>
      </c>
      <c r="L258" s="63" t="s">
        <v>81</v>
      </c>
      <c r="M258" s="64" t="str">
        <f t="shared" si="39"/>
        <v>2-3-4</v>
      </c>
      <c r="N258" s="65" t="s">
        <v>86</v>
      </c>
      <c r="O258" s="66">
        <v>43191</v>
      </c>
      <c r="P258" s="67">
        <v>9.0000000000000066E-2</v>
      </c>
      <c r="Q258" s="68" t="s">
        <v>122</v>
      </c>
      <c r="R258" s="68" t="s">
        <v>108</v>
      </c>
      <c r="S258" s="68" t="s">
        <v>109</v>
      </c>
      <c r="T258" s="69">
        <v>54</v>
      </c>
      <c r="U258" s="68"/>
      <c r="V258" s="70">
        <v>686280</v>
      </c>
      <c r="W258" s="70">
        <v>0</v>
      </c>
      <c r="X258" s="70">
        <v>90000</v>
      </c>
      <c r="Y258" s="70">
        <v>257352</v>
      </c>
      <c r="Z258" s="70">
        <v>30000</v>
      </c>
      <c r="AA258" s="70">
        <v>1988993</v>
      </c>
      <c r="AB258" s="71">
        <f t="shared" si="40"/>
        <v>1731641</v>
      </c>
      <c r="AC258" s="71">
        <f t="shared" si="33"/>
        <v>1731641</v>
      </c>
      <c r="AD258" s="72">
        <f t="shared" si="34"/>
        <v>365</v>
      </c>
      <c r="AE258" s="73">
        <f>ROUND(VLOOKUP(Q258,'[1]Average Cost'!$A$3:$V$26,HLOOKUP('[1]Master Sheet'!E258,'[1]Average Cost'!$B$1:$V$2,2,0)),0)</f>
        <v>2180471</v>
      </c>
      <c r="AF258" s="74">
        <f t="shared" si="35"/>
        <v>0.79415915185297126</v>
      </c>
      <c r="AG258" s="68" t="str">
        <f t="shared" si="41"/>
        <v>60%-80%</v>
      </c>
      <c r="AH258" s="75">
        <v>2789937.5685999999</v>
      </c>
      <c r="AI258" s="75">
        <v>2789937.5685999999</v>
      </c>
      <c r="AJ258" s="75">
        <v>2414527</v>
      </c>
      <c r="AK258" s="76">
        <f t="shared" si="36"/>
        <v>0.62067374535156472</v>
      </c>
      <c r="AL258" s="39" t="str">
        <f t="shared" si="42"/>
        <v>50% - 70%</v>
      </c>
      <c r="AM258" s="77" t="str">
        <f t="shared" si="43"/>
        <v>Lower Range</v>
      </c>
      <c r="AN258" s="78" t="s">
        <v>118</v>
      </c>
      <c r="AO258" s="78" t="s">
        <v>412</v>
      </c>
      <c r="AP258" s="78" t="s">
        <v>76</v>
      </c>
      <c r="AQ258" s="49"/>
      <c r="AR258" s="79"/>
      <c r="AS258" s="79"/>
      <c r="AT258" s="80"/>
      <c r="AU258" s="52">
        <f t="shared" si="37"/>
        <v>0</v>
      </c>
    </row>
    <row r="259" spans="1:47" ht="15" customHeight="1">
      <c r="A259" s="53" t="s">
        <v>66</v>
      </c>
      <c r="B259" s="54">
        <v>248</v>
      </c>
      <c r="C259" s="55" t="s">
        <v>167</v>
      </c>
      <c r="D259" s="56" t="s">
        <v>83</v>
      </c>
      <c r="E259" s="55" t="s">
        <v>111</v>
      </c>
      <c r="F259" s="57">
        <v>42522</v>
      </c>
      <c r="G259" s="58">
        <v>30739</v>
      </c>
      <c r="H259" s="59">
        <f t="shared" si="38"/>
        <v>35.112328767123287</v>
      </c>
      <c r="I259" s="60" t="s">
        <v>413</v>
      </c>
      <c r="J259" s="61" t="s">
        <v>85</v>
      </c>
      <c r="K259" s="62" t="s">
        <v>85</v>
      </c>
      <c r="L259" s="63" t="s">
        <v>85</v>
      </c>
      <c r="M259" s="64" t="str">
        <f t="shared" si="39"/>
        <v>3-3-3</v>
      </c>
      <c r="N259" s="65">
        <v>42736</v>
      </c>
      <c r="O259" s="66">
        <v>43191</v>
      </c>
      <c r="P259" s="67">
        <v>0.11</v>
      </c>
      <c r="Q259" s="68" t="s">
        <v>151</v>
      </c>
      <c r="R259" s="68" t="s">
        <v>126</v>
      </c>
      <c r="S259" s="68" t="s">
        <v>127</v>
      </c>
      <c r="T259" s="69">
        <v>46</v>
      </c>
      <c r="U259" s="68"/>
      <c r="V259" s="70">
        <v>141192</v>
      </c>
      <c r="W259" s="70">
        <v>0</v>
      </c>
      <c r="X259" s="70">
        <v>31500</v>
      </c>
      <c r="Y259" s="70">
        <v>0</v>
      </c>
      <c r="Z259" s="70">
        <v>10500</v>
      </c>
      <c r="AA259" s="70">
        <v>364931</v>
      </c>
      <c r="AB259" s="71">
        <f t="shared" si="40"/>
        <v>364931</v>
      </c>
      <c r="AC259" s="71">
        <f t="shared" si="33"/>
        <v>364931</v>
      </c>
      <c r="AD259" s="72">
        <f t="shared" si="34"/>
        <v>365</v>
      </c>
      <c r="AE259" s="73">
        <f>ROUND(VLOOKUP(Q259,'[1]Average Cost'!$A$3:$V$26,HLOOKUP('[1]Master Sheet'!E259,'[1]Average Cost'!$B$1:$V$2,2,0)),0)</f>
        <v>410931</v>
      </c>
      <c r="AF259" s="74">
        <f t="shared" si="35"/>
        <v>0.88805906587723971</v>
      </c>
      <c r="AG259" s="68" t="str">
        <f t="shared" si="41"/>
        <v>80%-100%</v>
      </c>
      <c r="AH259" s="75">
        <v>573555.75</v>
      </c>
      <c r="AI259" s="75">
        <v>573555.75</v>
      </c>
      <c r="AJ259" s="75">
        <v>404172</v>
      </c>
      <c r="AK259" s="76">
        <f t="shared" si="36"/>
        <v>0.63626072966751701</v>
      </c>
      <c r="AL259" s="39" t="str">
        <f t="shared" si="42"/>
        <v>50% - 70%</v>
      </c>
      <c r="AM259" s="77" t="str">
        <f t="shared" si="43"/>
        <v>Lower Range</v>
      </c>
      <c r="AN259" s="78" t="s">
        <v>118</v>
      </c>
      <c r="AO259" s="78" t="s">
        <v>414</v>
      </c>
      <c r="AP259" s="78" t="s">
        <v>76</v>
      </c>
      <c r="AQ259" s="49"/>
      <c r="AR259" s="79"/>
      <c r="AS259" s="79"/>
      <c r="AT259" s="80"/>
      <c r="AU259" s="52">
        <f t="shared" si="37"/>
        <v>0</v>
      </c>
    </row>
    <row r="260" spans="1:47" ht="15" customHeight="1">
      <c r="A260" s="53" t="s">
        <v>66</v>
      </c>
      <c r="B260" s="54">
        <v>249</v>
      </c>
      <c r="C260" s="55" t="s">
        <v>172</v>
      </c>
      <c r="D260" s="56" t="s">
        <v>173</v>
      </c>
      <c r="E260" s="55" t="s">
        <v>149</v>
      </c>
      <c r="F260" s="57">
        <v>42767</v>
      </c>
      <c r="G260" s="58">
        <v>31951</v>
      </c>
      <c r="H260" s="59">
        <f t="shared" si="38"/>
        <v>31.791780821917808</v>
      </c>
      <c r="I260" s="60" t="s">
        <v>415</v>
      </c>
      <c r="J260" s="61" t="s">
        <v>85</v>
      </c>
      <c r="K260" s="62" t="s">
        <v>85</v>
      </c>
      <c r="L260" s="63" t="s">
        <v>85</v>
      </c>
      <c r="M260" s="64" t="str">
        <f t="shared" si="39"/>
        <v>3-3-3</v>
      </c>
      <c r="N260" s="65">
        <v>42705</v>
      </c>
      <c r="O260" s="66">
        <v>43191</v>
      </c>
      <c r="P260" s="67">
        <v>9.5000000000000001E-2</v>
      </c>
      <c r="Q260" s="68" t="s">
        <v>151</v>
      </c>
      <c r="R260" s="68" t="s">
        <v>126</v>
      </c>
      <c r="S260" s="68" t="s">
        <v>127</v>
      </c>
      <c r="T260" s="69">
        <v>44</v>
      </c>
      <c r="U260" s="68"/>
      <c r="V260" s="70">
        <v>135936</v>
      </c>
      <c r="W260" s="70">
        <v>0</v>
      </c>
      <c r="X260" s="70">
        <v>0</v>
      </c>
      <c r="Y260" s="70">
        <v>0</v>
      </c>
      <c r="Z260" s="70">
        <v>0</v>
      </c>
      <c r="AA260" s="70">
        <v>351796</v>
      </c>
      <c r="AB260" s="71">
        <f t="shared" si="40"/>
        <v>351796</v>
      </c>
      <c r="AC260" s="71">
        <f t="shared" si="33"/>
        <v>351796</v>
      </c>
      <c r="AD260" s="72">
        <f t="shared" si="34"/>
        <v>365</v>
      </c>
      <c r="AE260" s="73">
        <f>ROUND(VLOOKUP(Q260,'[1]Average Cost'!$A$3:$V$26,HLOOKUP('[1]Master Sheet'!E260,'[1]Average Cost'!$B$1:$V$2,2,0)),0)</f>
        <v>349645</v>
      </c>
      <c r="AF260" s="74">
        <f t="shared" si="35"/>
        <v>1.0061519541248982</v>
      </c>
      <c r="AG260" s="68" t="str">
        <f t="shared" si="41"/>
        <v>Greater than 100%</v>
      </c>
      <c r="AH260" s="75">
        <v>342055.23525000003</v>
      </c>
      <c r="AI260" s="75">
        <v>342055.23525000003</v>
      </c>
      <c r="AJ260" s="75">
        <v>309807</v>
      </c>
      <c r="AK260" s="76">
        <f t="shared" si="36"/>
        <v>1.0284771690247065</v>
      </c>
      <c r="AL260" s="39" t="str">
        <f t="shared" si="42"/>
        <v>90% - 110%</v>
      </c>
      <c r="AM260" s="77" t="str">
        <f t="shared" si="43"/>
        <v>Upper Middle Range</v>
      </c>
      <c r="AN260" s="78" t="s">
        <v>118</v>
      </c>
      <c r="AO260" s="78" t="s">
        <v>416</v>
      </c>
      <c r="AP260" s="78" t="s">
        <v>76</v>
      </c>
      <c r="AQ260" s="49"/>
      <c r="AR260" s="79"/>
      <c r="AS260" s="79"/>
      <c r="AT260" s="80"/>
      <c r="AU260" s="52">
        <f t="shared" si="37"/>
        <v>0</v>
      </c>
    </row>
    <row r="261" spans="1:47" ht="15" customHeight="1">
      <c r="A261" s="53" t="s">
        <v>66</v>
      </c>
      <c r="B261" s="54">
        <v>250</v>
      </c>
      <c r="C261" s="55" t="s">
        <v>172</v>
      </c>
      <c r="D261" s="56" t="s">
        <v>173</v>
      </c>
      <c r="E261" s="55" t="s">
        <v>149</v>
      </c>
      <c r="F261" s="57">
        <v>42005</v>
      </c>
      <c r="G261" s="58">
        <v>28045</v>
      </c>
      <c r="H261" s="59">
        <f t="shared" si="38"/>
        <v>42.493150684931507</v>
      </c>
      <c r="I261" s="60" t="s">
        <v>417</v>
      </c>
      <c r="J261" s="61" t="s">
        <v>71</v>
      </c>
      <c r="K261" s="62" t="s">
        <v>71</v>
      </c>
      <c r="L261" s="63" t="s">
        <v>71</v>
      </c>
      <c r="M261" s="64" t="str">
        <f t="shared" si="39"/>
        <v>2-2-2</v>
      </c>
      <c r="N261" s="65" t="s">
        <v>86</v>
      </c>
      <c r="O261" s="66">
        <v>43191</v>
      </c>
      <c r="P261" s="67">
        <v>6.8749999999999992E-2</v>
      </c>
      <c r="Q261" s="68" t="s">
        <v>151</v>
      </c>
      <c r="R261" s="68" t="s">
        <v>126</v>
      </c>
      <c r="S261" s="68" t="s">
        <v>127</v>
      </c>
      <c r="T261" s="69">
        <v>44</v>
      </c>
      <c r="U261" s="68"/>
      <c r="V261" s="70">
        <v>165084</v>
      </c>
      <c r="W261" s="70">
        <v>0</v>
      </c>
      <c r="X261" s="70">
        <v>0</v>
      </c>
      <c r="Y261" s="70">
        <v>0</v>
      </c>
      <c r="Z261" s="70">
        <v>0</v>
      </c>
      <c r="AA261" s="70">
        <v>402596</v>
      </c>
      <c r="AB261" s="71">
        <f t="shared" si="40"/>
        <v>402596</v>
      </c>
      <c r="AC261" s="71">
        <f t="shared" si="33"/>
        <v>402596</v>
      </c>
      <c r="AD261" s="72">
        <f t="shared" si="34"/>
        <v>365</v>
      </c>
      <c r="AE261" s="73">
        <f>ROUND(VLOOKUP(Q261,'[1]Average Cost'!$A$3:$V$26,HLOOKUP('[1]Master Sheet'!E261,'[1]Average Cost'!$B$1:$V$2,2,0)),0)</f>
        <v>349645</v>
      </c>
      <c r="AF261" s="74">
        <f t="shared" si="35"/>
        <v>1.1514421770653092</v>
      </c>
      <c r="AG261" s="68" t="str">
        <f t="shared" si="41"/>
        <v>Greater than 100%</v>
      </c>
      <c r="AH261" s="75">
        <v>338646.37994999997</v>
      </c>
      <c r="AI261" s="75">
        <v>338646.37994999997</v>
      </c>
      <c r="AJ261" s="75">
        <v>309807</v>
      </c>
      <c r="AK261" s="76">
        <f t="shared" si="36"/>
        <v>1.188838930035047</v>
      </c>
      <c r="AL261" s="39" t="str">
        <f t="shared" si="42"/>
        <v>110% - 130%</v>
      </c>
      <c r="AM261" s="77" t="str">
        <f t="shared" si="43"/>
        <v>Upper Range</v>
      </c>
      <c r="AN261" s="78" t="s">
        <v>76</v>
      </c>
      <c r="AO261" s="78"/>
      <c r="AP261" s="78" t="s">
        <v>76</v>
      </c>
      <c r="AQ261" s="49"/>
      <c r="AR261" s="79"/>
      <c r="AS261" s="79"/>
      <c r="AT261" s="80"/>
      <c r="AU261" s="52">
        <f t="shared" si="37"/>
        <v>0</v>
      </c>
    </row>
    <row r="262" spans="1:47" ht="15" customHeight="1">
      <c r="A262" s="53" t="s">
        <v>66</v>
      </c>
      <c r="B262" s="54">
        <v>251</v>
      </c>
      <c r="C262" s="55" t="s">
        <v>198</v>
      </c>
      <c r="D262" s="56" t="s">
        <v>199</v>
      </c>
      <c r="E262" s="55" t="s">
        <v>79</v>
      </c>
      <c r="F262" s="57">
        <v>44541</v>
      </c>
      <c r="G262" s="58">
        <v>27576</v>
      </c>
      <c r="H262" s="59">
        <f t="shared" si="38"/>
        <v>43.778082191780825</v>
      </c>
      <c r="I262" s="60" t="s">
        <v>418</v>
      </c>
      <c r="J262" s="61">
        <v>0</v>
      </c>
      <c r="K262" s="62">
        <v>0</v>
      </c>
      <c r="L262" s="63" t="s">
        <v>85</v>
      </c>
      <c r="M262" s="64" t="str">
        <f t="shared" si="39"/>
        <v>0-0-3</v>
      </c>
      <c r="N262" s="81" t="s">
        <v>121</v>
      </c>
      <c r="O262" s="62" t="s">
        <v>72</v>
      </c>
      <c r="P262" s="67">
        <v>0</v>
      </c>
      <c r="Q262" s="68" t="s">
        <v>131</v>
      </c>
      <c r="R262" s="68" t="s">
        <v>132</v>
      </c>
      <c r="S262" s="68" t="s">
        <v>133</v>
      </c>
      <c r="T262" s="69">
        <v>56</v>
      </c>
      <c r="U262" s="68"/>
      <c r="V262" s="70">
        <v>1119996</v>
      </c>
      <c r="W262" s="70">
        <v>0</v>
      </c>
      <c r="X262" s="70">
        <v>0</v>
      </c>
      <c r="Y262" s="70">
        <v>420000</v>
      </c>
      <c r="Z262" s="70">
        <v>0</v>
      </c>
      <c r="AA262" s="70">
        <v>3239930</v>
      </c>
      <c r="AB262" s="71">
        <f t="shared" si="40"/>
        <v>2819930</v>
      </c>
      <c r="AC262" s="71">
        <f t="shared" si="33"/>
        <v>2819930</v>
      </c>
      <c r="AD262" s="72">
        <f t="shared" si="34"/>
        <v>365</v>
      </c>
      <c r="AE262" s="73">
        <f>ROUND(VLOOKUP(Q262,'[1]Average Cost'!$A$3:$V$26,HLOOKUP('[1]Master Sheet'!E262,'[1]Average Cost'!$B$1:$V$2,2,0)),0)</f>
        <v>3962779</v>
      </c>
      <c r="AF262" s="74">
        <f t="shared" si="35"/>
        <v>0.71160415455921211</v>
      </c>
      <c r="AG262" s="68" t="str">
        <f t="shared" si="41"/>
        <v>60%-80%</v>
      </c>
      <c r="AH262" s="75">
        <v>4425273.5190000003</v>
      </c>
      <c r="AI262" s="75">
        <v>4425273.5190000003</v>
      </c>
      <c r="AJ262" s="75">
        <v>3643867</v>
      </c>
      <c r="AK262" s="76">
        <f t="shared" si="36"/>
        <v>0.63723292761285244</v>
      </c>
      <c r="AL262" s="39" t="str">
        <f t="shared" si="42"/>
        <v>50% - 70%</v>
      </c>
      <c r="AM262" s="77" t="str">
        <f t="shared" si="43"/>
        <v>Lower Range</v>
      </c>
      <c r="AN262" s="78" t="s">
        <v>118</v>
      </c>
      <c r="AO262" s="78" t="s">
        <v>419</v>
      </c>
      <c r="AP262" s="78" t="s">
        <v>76</v>
      </c>
      <c r="AQ262" s="49"/>
      <c r="AR262" s="79"/>
      <c r="AS262" s="79"/>
      <c r="AT262" s="80"/>
      <c r="AU262" s="52">
        <f t="shared" si="37"/>
        <v>0</v>
      </c>
    </row>
    <row r="263" spans="1:47" ht="15" customHeight="1">
      <c r="A263" s="53" t="s">
        <v>66</v>
      </c>
      <c r="B263" s="54">
        <v>252</v>
      </c>
      <c r="C263" s="55" t="s">
        <v>134</v>
      </c>
      <c r="D263" s="56" t="s">
        <v>68</v>
      </c>
      <c r="E263" s="55" t="s">
        <v>79</v>
      </c>
      <c r="F263" s="57">
        <v>44303</v>
      </c>
      <c r="G263" s="58">
        <v>32001</v>
      </c>
      <c r="H263" s="59">
        <f t="shared" si="38"/>
        <v>31.654794520547945</v>
      </c>
      <c r="I263" s="60" t="s">
        <v>356</v>
      </c>
      <c r="J263" s="61">
        <v>0</v>
      </c>
      <c r="K263" s="62" t="s">
        <v>71</v>
      </c>
      <c r="L263" s="63" t="s">
        <v>71</v>
      </c>
      <c r="M263" s="64" t="str">
        <f t="shared" si="39"/>
        <v>0-2-2</v>
      </c>
      <c r="N263" s="81" t="s">
        <v>121</v>
      </c>
      <c r="O263" s="66">
        <v>43191</v>
      </c>
      <c r="P263" s="67">
        <v>6.4356164383561634E-2</v>
      </c>
      <c r="Q263" s="68" t="s">
        <v>131</v>
      </c>
      <c r="R263" s="68" t="s">
        <v>132</v>
      </c>
      <c r="S263" s="68" t="s">
        <v>133</v>
      </c>
      <c r="T263" s="69">
        <v>48</v>
      </c>
      <c r="U263" s="68"/>
      <c r="V263" s="70">
        <v>193908</v>
      </c>
      <c r="W263" s="70">
        <v>0</v>
      </c>
      <c r="X263" s="70">
        <v>0</v>
      </c>
      <c r="Y263" s="70">
        <v>48480</v>
      </c>
      <c r="Z263" s="70">
        <v>0</v>
      </c>
      <c r="AA263" s="70">
        <v>545213</v>
      </c>
      <c r="AB263" s="71">
        <f t="shared" si="40"/>
        <v>496733</v>
      </c>
      <c r="AC263" s="71">
        <f t="shared" si="33"/>
        <v>496733</v>
      </c>
      <c r="AD263" s="72">
        <f t="shared" si="34"/>
        <v>365</v>
      </c>
      <c r="AE263" s="73">
        <f>ROUND(VLOOKUP(Q263,'[1]Average Cost'!$A$3:$V$26,HLOOKUP('[1]Master Sheet'!E263,'[1]Average Cost'!$B$1:$V$2,2,0)),0)</f>
        <v>562355</v>
      </c>
      <c r="AF263" s="74">
        <f t="shared" si="35"/>
        <v>0.88330858621333497</v>
      </c>
      <c r="AG263" s="68" t="str">
        <f t="shared" si="41"/>
        <v>80%-100%</v>
      </c>
      <c r="AH263" s="75">
        <v>1056496</v>
      </c>
      <c r="AI263" s="75">
        <v>985253</v>
      </c>
      <c r="AJ263" s="75">
        <v>1056496</v>
      </c>
      <c r="AK263" s="76">
        <f t="shared" si="36"/>
        <v>0.47017026093804426</v>
      </c>
      <c r="AL263" s="39" t="str">
        <f t="shared" si="42"/>
        <v>25% - 50%</v>
      </c>
      <c r="AM263" s="77" t="str">
        <f t="shared" si="43"/>
        <v>Lower Range</v>
      </c>
      <c r="AN263" s="78" t="s">
        <v>76</v>
      </c>
      <c r="AO263" s="78"/>
      <c r="AP263" s="78" t="s">
        <v>76</v>
      </c>
      <c r="AQ263" s="49"/>
      <c r="AR263" s="79"/>
      <c r="AS263" s="79"/>
      <c r="AT263" s="80"/>
      <c r="AU263" s="52">
        <f t="shared" si="37"/>
        <v>0</v>
      </c>
    </row>
    <row r="264" spans="1:47" ht="15" customHeight="1">
      <c r="A264" s="53" t="s">
        <v>66</v>
      </c>
      <c r="B264" s="25">
        <v>253</v>
      </c>
      <c r="C264" s="55" t="s">
        <v>90</v>
      </c>
      <c r="D264" s="56" t="s">
        <v>91</v>
      </c>
      <c r="E264" s="55" t="s">
        <v>278</v>
      </c>
      <c r="F264" s="57">
        <v>42917</v>
      </c>
      <c r="G264" s="58">
        <v>30246</v>
      </c>
      <c r="H264" s="59">
        <f t="shared" si="38"/>
        <v>36.463013698630135</v>
      </c>
      <c r="I264" s="60" t="s">
        <v>204</v>
      </c>
      <c r="J264" s="61" t="s">
        <v>81</v>
      </c>
      <c r="K264" s="62" t="s">
        <v>81</v>
      </c>
      <c r="L264" s="63" t="s">
        <v>71</v>
      </c>
      <c r="M264" s="64" t="str">
        <f t="shared" si="39"/>
        <v>4-4-2</v>
      </c>
      <c r="N264" s="65">
        <v>42826</v>
      </c>
      <c r="O264" s="66">
        <v>43191</v>
      </c>
      <c r="P264" s="67">
        <v>0.15</v>
      </c>
      <c r="Q264" s="68" t="s">
        <v>73</v>
      </c>
      <c r="R264" s="38" t="s">
        <v>74</v>
      </c>
      <c r="S264" s="38" t="s">
        <v>75</v>
      </c>
      <c r="T264" s="69">
        <v>49</v>
      </c>
      <c r="U264" s="68"/>
      <c r="V264" s="70">
        <v>343428</v>
      </c>
      <c r="W264" s="70">
        <v>28380</v>
      </c>
      <c r="X264" s="70">
        <v>0</v>
      </c>
      <c r="Y264" s="70">
        <v>85860</v>
      </c>
      <c r="Z264" s="70">
        <v>0</v>
      </c>
      <c r="AA264" s="70">
        <v>984767</v>
      </c>
      <c r="AB264" s="71">
        <f t="shared" si="40"/>
        <v>898907</v>
      </c>
      <c r="AC264" s="71">
        <f t="shared" si="33"/>
        <v>870527</v>
      </c>
      <c r="AD264" s="72">
        <f t="shared" si="34"/>
        <v>365</v>
      </c>
      <c r="AE264" s="73">
        <f>ROUND(VLOOKUP(Q264,'[1]Average Cost'!$A$3:$V$26,HLOOKUP('[1]Master Sheet'!E264,'[1]Average Cost'!$B$1:$V$2,2,0)),0)</f>
        <v>914168</v>
      </c>
      <c r="AF264" s="74">
        <f t="shared" si="35"/>
        <v>0.98330613191448402</v>
      </c>
      <c r="AG264" s="68" t="str">
        <f t="shared" si="41"/>
        <v>80%-100%</v>
      </c>
      <c r="AH264" s="75">
        <v>1405865.719755</v>
      </c>
      <c r="AI264" s="75">
        <v>1405865.719755</v>
      </c>
      <c r="AJ264" s="75">
        <v>1138428</v>
      </c>
      <c r="AK264" s="76">
        <f t="shared" si="36"/>
        <v>0.63939748111693939</v>
      </c>
      <c r="AL264" s="39" t="str">
        <f t="shared" si="42"/>
        <v>50% - 70%</v>
      </c>
      <c r="AM264" s="77" t="str">
        <f t="shared" si="43"/>
        <v>Lower Range</v>
      </c>
      <c r="AN264" s="78" t="s">
        <v>76</v>
      </c>
      <c r="AO264" s="78"/>
      <c r="AP264" s="78" t="s">
        <v>76</v>
      </c>
      <c r="AQ264" s="49"/>
      <c r="AR264" s="79"/>
      <c r="AS264" s="79"/>
      <c r="AT264" s="80"/>
      <c r="AU264" s="52">
        <f t="shared" si="37"/>
        <v>0</v>
      </c>
    </row>
    <row r="265" spans="1:47" ht="15" customHeight="1">
      <c r="A265" s="53" t="s">
        <v>66</v>
      </c>
      <c r="B265" s="54">
        <v>254</v>
      </c>
      <c r="C265" s="55" t="s">
        <v>67</v>
      </c>
      <c r="D265" s="56" t="s">
        <v>68</v>
      </c>
      <c r="E265" s="55" t="s">
        <v>343</v>
      </c>
      <c r="F265" s="57">
        <v>44807</v>
      </c>
      <c r="G265" s="58">
        <v>31884</v>
      </c>
      <c r="H265" s="59">
        <f t="shared" si="38"/>
        <v>31.975342465753425</v>
      </c>
      <c r="I265" s="60" t="s">
        <v>70</v>
      </c>
      <c r="J265" s="61">
        <v>0</v>
      </c>
      <c r="K265" s="62">
        <v>0</v>
      </c>
      <c r="L265" s="63" t="s">
        <v>71</v>
      </c>
      <c r="M265" s="64" t="str">
        <f t="shared" si="39"/>
        <v>0-0-2</v>
      </c>
      <c r="N265" s="81" t="s">
        <v>72</v>
      </c>
      <c r="O265" s="62" t="s">
        <v>72</v>
      </c>
      <c r="P265" s="67">
        <v>0</v>
      </c>
      <c r="Q265" s="68" t="s">
        <v>73</v>
      </c>
      <c r="R265" s="38" t="s">
        <v>74</v>
      </c>
      <c r="S265" s="38" t="s">
        <v>75</v>
      </c>
      <c r="T265" s="69">
        <v>48</v>
      </c>
      <c r="U265" s="68"/>
      <c r="V265" s="70">
        <v>316368</v>
      </c>
      <c r="W265" s="70">
        <v>0</v>
      </c>
      <c r="X265" s="70">
        <v>0</v>
      </c>
      <c r="Y265" s="70">
        <v>79092</v>
      </c>
      <c r="Z265" s="70">
        <v>0</v>
      </c>
      <c r="AA265" s="70">
        <v>881962</v>
      </c>
      <c r="AB265" s="71">
        <f t="shared" si="40"/>
        <v>802870</v>
      </c>
      <c r="AC265" s="71">
        <f t="shared" si="33"/>
        <v>802870</v>
      </c>
      <c r="AD265" s="72">
        <f t="shared" si="34"/>
        <v>210</v>
      </c>
      <c r="AE265" s="73">
        <f>ROUND(VLOOKUP(Q265,'[1]Average Cost'!$A$3:$V$26,HLOOKUP('[1]Master Sheet'!E265,'[1]Average Cost'!$B$1:$V$2,2,0)),0)</f>
        <v>646385</v>
      </c>
      <c r="AF265" s="74">
        <f t="shared" si="35"/>
        <v>1.2420925609350464</v>
      </c>
      <c r="AG265" s="68" t="str">
        <f t="shared" si="41"/>
        <v>Greater than 100%</v>
      </c>
      <c r="AH265" s="75">
        <v>1040452</v>
      </c>
      <c r="AI265" s="75">
        <v>1031401.0812</v>
      </c>
      <c r="AJ265" s="75">
        <v>1040452</v>
      </c>
      <c r="AK265" s="76">
        <f t="shared" si="36"/>
        <v>0.77165501147578164</v>
      </c>
      <c r="AL265" s="39" t="str">
        <f t="shared" si="42"/>
        <v>70% - 90%</v>
      </c>
      <c r="AM265" s="77" t="str">
        <f t="shared" si="43"/>
        <v>Lower Middle Range</v>
      </c>
      <c r="AN265" s="78" t="s">
        <v>76</v>
      </c>
      <c r="AO265" s="78"/>
      <c r="AP265" s="78" t="s">
        <v>76</v>
      </c>
      <c r="AQ265" s="49"/>
      <c r="AR265" s="79"/>
      <c r="AS265" s="79"/>
      <c r="AT265" s="80"/>
      <c r="AU265" s="52">
        <f t="shared" si="37"/>
        <v>0</v>
      </c>
    </row>
    <row r="266" spans="1:47" ht="15" customHeight="1">
      <c r="A266" s="53" t="s">
        <v>66</v>
      </c>
      <c r="B266" s="54">
        <v>255</v>
      </c>
      <c r="C266" s="55" t="s">
        <v>420</v>
      </c>
      <c r="D266" s="56" t="s">
        <v>78</v>
      </c>
      <c r="E266" s="55" t="s">
        <v>273</v>
      </c>
      <c r="F266" s="57">
        <v>44472</v>
      </c>
      <c r="G266" s="58">
        <v>27249</v>
      </c>
      <c r="H266" s="59">
        <f t="shared" si="38"/>
        <v>44.673972602739724</v>
      </c>
      <c r="I266" s="60" t="s">
        <v>421</v>
      </c>
      <c r="J266" s="61">
        <v>0</v>
      </c>
      <c r="K266" s="62">
        <v>0</v>
      </c>
      <c r="L266" s="63" t="s">
        <v>85</v>
      </c>
      <c r="M266" s="64" t="str">
        <f t="shared" si="39"/>
        <v>0-0-3</v>
      </c>
      <c r="N266" s="81" t="s">
        <v>121</v>
      </c>
      <c r="O266" s="62" t="s">
        <v>72</v>
      </c>
      <c r="P266" s="67">
        <v>0</v>
      </c>
      <c r="Q266" s="68" t="s">
        <v>177</v>
      </c>
      <c r="R266" s="68" t="s">
        <v>178</v>
      </c>
      <c r="S266" s="68" t="s">
        <v>179</v>
      </c>
      <c r="T266" s="69">
        <v>51</v>
      </c>
      <c r="U266" s="68"/>
      <c r="V266" s="70">
        <v>600000</v>
      </c>
      <c r="W266" s="70">
        <v>0</v>
      </c>
      <c r="X266" s="70">
        <v>0</v>
      </c>
      <c r="Y266" s="70">
        <v>300000</v>
      </c>
      <c r="Z266" s="70">
        <v>0</v>
      </c>
      <c r="AA266" s="70">
        <v>1815933</v>
      </c>
      <c r="AB266" s="71">
        <f t="shared" si="40"/>
        <v>1515933</v>
      </c>
      <c r="AC266" s="71">
        <f t="shared" si="33"/>
        <v>1515933</v>
      </c>
      <c r="AD266" s="72">
        <f t="shared" si="34"/>
        <v>365</v>
      </c>
      <c r="AE266" s="73">
        <f>ROUND(VLOOKUP(Q266,'[1]Average Cost'!$A$3:$V$26,HLOOKUP('[1]Master Sheet'!E266,'[1]Average Cost'!$B$1:$V$2,2,0)),0)</f>
        <v>1614608</v>
      </c>
      <c r="AF266" s="74">
        <f t="shared" si="35"/>
        <v>0.9388860949530784</v>
      </c>
      <c r="AG266" s="68" t="str">
        <f t="shared" si="41"/>
        <v>80%-100%</v>
      </c>
      <c r="AH266" s="75">
        <v>1896848</v>
      </c>
      <c r="AI266" s="75">
        <v>1835116.8514875001</v>
      </c>
      <c r="AJ266" s="75">
        <v>1896848</v>
      </c>
      <c r="AK266" s="76">
        <f t="shared" si="36"/>
        <v>0.79918528000134958</v>
      </c>
      <c r="AL266" s="39" t="str">
        <f t="shared" si="42"/>
        <v>70% - 90%</v>
      </c>
      <c r="AM266" s="77" t="str">
        <f t="shared" si="43"/>
        <v>Lower Middle Range</v>
      </c>
      <c r="AN266" s="78" t="s">
        <v>118</v>
      </c>
      <c r="AO266" s="78" t="s">
        <v>422</v>
      </c>
      <c r="AP266" s="78" t="s">
        <v>135</v>
      </c>
      <c r="AQ266" s="49"/>
      <c r="AR266" s="79"/>
      <c r="AS266" s="79"/>
      <c r="AT266" s="80"/>
      <c r="AU266" s="52">
        <f t="shared" si="37"/>
        <v>0</v>
      </c>
    </row>
    <row r="267" spans="1:47" ht="15" customHeight="1">
      <c r="A267" s="53" t="s">
        <v>66</v>
      </c>
      <c r="B267" s="54">
        <v>256</v>
      </c>
      <c r="C267" s="55" t="s">
        <v>104</v>
      </c>
      <c r="D267" s="56" t="s">
        <v>145</v>
      </c>
      <c r="E267" s="55" t="s">
        <v>423</v>
      </c>
      <c r="F267" s="57">
        <v>41671</v>
      </c>
      <c r="G267" s="58">
        <v>31578</v>
      </c>
      <c r="H267" s="59">
        <f t="shared" si="38"/>
        <v>32.813698630136983</v>
      </c>
      <c r="I267" s="60" t="s">
        <v>424</v>
      </c>
      <c r="J267" s="61" t="s">
        <v>85</v>
      </c>
      <c r="K267" s="62" t="s">
        <v>129</v>
      </c>
      <c r="L267" s="63" t="s">
        <v>85</v>
      </c>
      <c r="M267" s="64" t="str">
        <f t="shared" si="39"/>
        <v>3-1-3</v>
      </c>
      <c r="N267" s="65">
        <v>42095</v>
      </c>
      <c r="O267" s="66">
        <v>43191</v>
      </c>
      <c r="P267" s="67">
        <v>4.7750000000000001E-2</v>
      </c>
      <c r="Q267" s="68" t="s">
        <v>87</v>
      </c>
      <c r="R267" s="68" t="s">
        <v>88</v>
      </c>
      <c r="S267" s="68" t="s">
        <v>89</v>
      </c>
      <c r="T267" s="69">
        <v>45</v>
      </c>
      <c r="U267" s="68"/>
      <c r="V267" s="70">
        <v>82752</v>
      </c>
      <c r="W267" s="70">
        <v>0</v>
      </c>
      <c r="X267" s="70">
        <v>0</v>
      </c>
      <c r="Y267" s="70">
        <v>0</v>
      </c>
      <c r="Z267" s="70">
        <v>0</v>
      </c>
      <c r="AA267" s="70">
        <v>190448.49</v>
      </c>
      <c r="AB267" s="71">
        <f t="shared" si="40"/>
        <v>190448.49</v>
      </c>
      <c r="AC267" s="71">
        <f t="shared" si="33"/>
        <v>190448.49</v>
      </c>
      <c r="AD267" s="72">
        <f t="shared" si="34"/>
        <v>365</v>
      </c>
      <c r="AE267" s="73">
        <f>ROUND(VLOOKUP(Q267,'[1]Average Cost'!$A$3:$V$26,HLOOKUP('[1]Master Sheet'!E267,'[1]Average Cost'!$B$1:$V$2,2,0)),0)</f>
        <v>233903</v>
      </c>
      <c r="AF267" s="74">
        <f t="shared" si="35"/>
        <v>0.81421995442555239</v>
      </c>
      <c r="AG267" s="68" t="str">
        <f t="shared" si="41"/>
        <v>80%-100%</v>
      </c>
      <c r="AH267" s="75">
        <v>457695</v>
      </c>
      <c r="AI267" s="75">
        <v>382087.75</v>
      </c>
      <c r="AJ267" s="75">
        <v>457695</v>
      </c>
      <c r="AK267" s="76">
        <f t="shared" si="36"/>
        <v>0.41610349687018644</v>
      </c>
      <c r="AL267" s="39" t="str">
        <f t="shared" si="42"/>
        <v>25% - 50%</v>
      </c>
      <c r="AM267" s="77" t="str">
        <f t="shared" si="43"/>
        <v>Lower Range</v>
      </c>
      <c r="AN267" s="78" t="s">
        <v>118</v>
      </c>
      <c r="AO267" s="78" t="s">
        <v>425</v>
      </c>
      <c r="AP267" s="78" t="s">
        <v>135</v>
      </c>
      <c r="AQ267" s="49"/>
      <c r="AR267" s="79"/>
      <c r="AS267" s="79"/>
      <c r="AT267" s="80"/>
      <c r="AU267" s="52">
        <f t="shared" si="37"/>
        <v>0</v>
      </c>
    </row>
    <row r="268" spans="1:47" ht="15" customHeight="1">
      <c r="A268" s="53" t="s">
        <v>66</v>
      </c>
      <c r="B268" s="54">
        <v>257</v>
      </c>
      <c r="C268" s="55" t="s">
        <v>215</v>
      </c>
      <c r="D268" s="56" t="s">
        <v>68</v>
      </c>
      <c r="E268" s="55" t="s">
        <v>319</v>
      </c>
      <c r="F268" s="57">
        <v>40756</v>
      </c>
      <c r="G268" s="58">
        <v>27791</v>
      </c>
      <c r="H268" s="59">
        <f t="shared" si="38"/>
        <v>43.18904109589041</v>
      </c>
      <c r="I268" s="60" t="s">
        <v>374</v>
      </c>
      <c r="J268" s="61" t="s">
        <v>85</v>
      </c>
      <c r="K268" s="62" t="s">
        <v>71</v>
      </c>
      <c r="L268" s="63" t="s">
        <v>85</v>
      </c>
      <c r="M268" s="64" t="str">
        <f t="shared" si="39"/>
        <v>3-2-3</v>
      </c>
      <c r="N268" s="65" t="s">
        <v>86</v>
      </c>
      <c r="O268" s="66">
        <v>43191</v>
      </c>
      <c r="P268" s="67">
        <v>7.6722427379140617E-2</v>
      </c>
      <c r="Q268" s="68" t="s">
        <v>87</v>
      </c>
      <c r="R268" s="68" t="s">
        <v>88</v>
      </c>
      <c r="S268" s="68" t="s">
        <v>89</v>
      </c>
      <c r="T268" s="69">
        <v>48</v>
      </c>
      <c r="U268" s="68"/>
      <c r="V268" s="70">
        <v>189504</v>
      </c>
      <c r="W268" s="70">
        <v>18000</v>
      </c>
      <c r="X268" s="70">
        <v>0</v>
      </c>
      <c r="Y268" s="70">
        <v>47376</v>
      </c>
      <c r="Z268" s="70">
        <v>0</v>
      </c>
      <c r="AA268" s="70">
        <v>551084</v>
      </c>
      <c r="AB268" s="71">
        <f t="shared" si="40"/>
        <v>503708</v>
      </c>
      <c r="AC268" s="71">
        <f t="shared" ref="AC268:AC331" si="44">AB268-W268</f>
        <v>485708</v>
      </c>
      <c r="AD268" s="72">
        <f t="shared" ref="AD268:AD331" si="45">IF(($AE$10-F268)+1&gt;365,365,($AE$10-F268)+1)</f>
        <v>365</v>
      </c>
      <c r="AE268" s="73">
        <f>ROUND(VLOOKUP(Q268,'[1]Average Cost'!$A$3:$V$26,HLOOKUP('[1]Master Sheet'!E268,'[1]Average Cost'!$B$1:$V$2,2,0)),0)</f>
        <v>494548</v>
      </c>
      <c r="AF268" s="74">
        <f t="shared" ref="AF268:AF331" si="46">AB268/AE268</f>
        <v>1.0185219634898939</v>
      </c>
      <c r="AG268" s="68" t="str">
        <f t="shared" si="41"/>
        <v>Greater than 100%</v>
      </c>
      <c r="AH268" s="75">
        <v>884944.25</v>
      </c>
      <c r="AI268" s="75">
        <v>884944.25</v>
      </c>
      <c r="AJ268" s="75">
        <v>648969</v>
      </c>
      <c r="AK268" s="76">
        <f t="shared" ref="AK268:AK331" si="47">AB268/AH268</f>
        <v>0.56919743814370227</v>
      </c>
      <c r="AL268" s="39" t="str">
        <f t="shared" si="42"/>
        <v>50% - 70%</v>
      </c>
      <c r="AM268" s="77" t="str">
        <f t="shared" si="43"/>
        <v>Lower Range</v>
      </c>
      <c r="AN268" s="78" t="s">
        <v>118</v>
      </c>
      <c r="AO268" s="78" t="s">
        <v>426</v>
      </c>
      <c r="AP268" s="78" t="s">
        <v>76</v>
      </c>
      <c r="AQ268" s="49"/>
      <c r="AR268" s="79"/>
      <c r="AS268" s="79"/>
      <c r="AT268" s="80"/>
      <c r="AU268" s="52">
        <f t="shared" ref="AU268:AU331" si="48">AT268/AH268</f>
        <v>0</v>
      </c>
    </row>
    <row r="269" spans="1:47" ht="15" customHeight="1">
      <c r="A269" s="53" t="s">
        <v>66</v>
      </c>
      <c r="B269" s="54">
        <v>258</v>
      </c>
      <c r="C269" s="55" t="s">
        <v>94</v>
      </c>
      <c r="D269" s="56" t="s">
        <v>95</v>
      </c>
      <c r="E269" s="55" t="s">
        <v>105</v>
      </c>
      <c r="F269" s="57">
        <v>40544</v>
      </c>
      <c r="G269" s="58">
        <v>28025</v>
      </c>
      <c r="H269" s="59">
        <f t="shared" ref="H269:H332" si="49">($I$10-G269)/365</f>
        <v>42.547945205479451</v>
      </c>
      <c r="I269" s="60" t="s">
        <v>236</v>
      </c>
      <c r="J269" s="61" t="s">
        <v>71</v>
      </c>
      <c r="K269" s="62" t="s">
        <v>71</v>
      </c>
      <c r="L269" s="63" t="s">
        <v>85</v>
      </c>
      <c r="M269" s="64" t="str">
        <f t="shared" ref="M269:M332" si="50">LEFT(J269,1)&amp;"-"&amp;LEFT(K269,1)&amp;"-"&amp;LEFT(L269,1)</f>
        <v>2-2-3</v>
      </c>
      <c r="N269" s="65" t="s">
        <v>86</v>
      </c>
      <c r="O269" s="66">
        <v>43191</v>
      </c>
      <c r="P269" s="67">
        <v>8.4158966412621827E-2</v>
      </c>
      <c r="Q269" s="68" t="s">
        <v>87</v>
      </c>
      <c r="R269" s="68" t="s">
        <v>88</v>
      </c>
      <c r="S269" s="68" t="s">
        <v>89</v>
      </c>
      <c r="T269" s="69">
        <v>47</v>
      </c>
      <c r="U269" s="68"/>
      <c r="V269" s="70">
        <v>120180</v>
      </c>
      <c r="W269" s="70">
        <v>12240</v>
      </c>
      <c r="X269" s="70">
        <v>0</v>
      </c>
      <c r="Y269" s="70">
        <v>30048</v>
      </c>
      <c r="Z269" s="70">
        <v>0</v>
      </c>
      <c r="AA269" s="70">
        <v>354692</v>
      </c>
      <c r="AB269" s="71">
        <f t="shared" ref="AB269:AB332" si="51">AA269-Y269</f>
        <v>324644</v>
      </c>
      <c r="AC269" s="71">
        <f t="shared" si="44"/>
        <v>312404</v>
      </c>
      <c r="AD269" s="72">
        <f t="shared" si="45"/>
        <v>365</v>
      </c>
      <c r="AE269" s="73">
        <f>ROUND(VLOOKUP(Q269,'[1]Average Cost'!$A$3:$V$26,HLOOKUP('[1]Master Sheet'!E269,'[1]Average Cost'!$B$1:$V$2,2,0)),0)</f>
        <v>436990</v>
      </c>
      <c r="AF269" s="74">
        <f t="shared" si="46"/>
        <v>0.74290944872880382</v>
      </c>
      <c r="AG269" s="68" t="str">
        <f t="shared" ref="AG269:AG332" si="52">IF(AF269&lt;60%,"Less than 60%",IF(AF269&lt;80%,"60%-80%",IF(AF269&lt;100%,"80%-100%","Greater than 100%")))</f>
        <v>60%-80%</v>
      </c>
      <c r="AH269" s="75">
        <v>752202.61250000005</v>
      </c>
      <c r="AI269" s="75">
        <v>752202.61250000005</v>
      </c>
      <c r="AJ269" s="75">
        <v>532918</v>
      </c>
      <c r="AK269" s="76">
        <f t="shared" si="47"/>
        <v>0.43159116254731167</v>
      </c>
      <c r="AL269" s="39" t="str">
        <f t="shared" ref="AL269:AL332" si="53">IF(AK269&lt;50%,"25% - 50%",IF(AK269&lt;70%,"50% - 70%",IF(AK269&lt;90%,"70% - 90%",IF(AK269&lt;110%,"90% - 110%",IF(AK269&lt;130%,"110% - 130%","&gt;130%")))))</f>
        <v>25% - 50%</v>
      </c>
      <c r="AM269" s="77" t="str">
        <f t="shared" ref="AM269:AM332" si="54">IF(AK269&lt;70%,"Lower Range",IF(AK269&lt;85%,"Lower Middle Range",IF(AK269&lt;100%,"Close to Market Reference",IF(AK269&lt;115%,"Upper Middle Range","Upper Range"))))</f>
        <v>Lower Range</v>
      </c>
      <c r="AN269" s="78" t="s">
        <v>76</v>
      </c>
      <c r="AO269" s="78"/>
      <c r="AP269" s="78" t="s">
        <v>76</v>
      </c>
      <c r="AQ269" s="49"/>
      <c r="AR269" s="79"/>
      <c r="AS269" s="79"/>
      <c r="AT269" s="80"/>
      <c r="AU269" s="52">
        <f t="shared" si="48"/>
        <v>0</v>
      </c>
    </row>
    <row r="270" spans="1:47" ht="15" customHeight="1">
      <c r="A270" s="53" t="s">
        <v>66</v>
      </c>
      <c r="B270" s="25">
        <v>259</v>
      </c>
      <c r="C270" s="55" t="s">
        <v>94</v>
      </c>
      <c r="D270" s="56" t="s">
        <v>95</v>
      </c>
      <c r="E270" s="55" t="s">
        <v>235</v>
      </c>
      <c r="F270" s="57">
        <v>43320</v>
      </c>
      <c r="G270" s="58">
        <v>29576</v>
      </c>
      <c r="H270" s="59">
        <f t="shared" si="49"/>
        <v>38.298630136986304</v>
      </c>
      <c r="I270" s="60" t="s">
        <v>427</v>
      </c>
      <c r="J270" s="61" t="s">
        <v>85</v>
      </c>
      <c r="K270" s="62" t="s">
        <v>85</v>
      </c>
      <c r="L270" s="63" t="s">
        <v>81</v>
      </c>
      <c r="M270" s="64" t="str">
        <f t="shared" si="50"/>
        <v>3-3-4</v>
      </c>
      <c r="N270" s="65">
        <v>42095</v>
      </c>
      <c r="O270" s="66">
        <v>43191</v>
      </c>
      <c r="P270" s="67">
        <v>0.11965948246085796</v>
      </c>
      <c r="Q270" s="68" t="s">
        <v>87</v>
      </c>
      <c r="R270" s="68" t="s">
        <v>88</v>
      </c>
      <c r="S270" s="68" t="s">
        <v>89</v>
      </c>
      <c r="T270" s="69">
        <v>47</v>
      </c>
      <c r="U270" s="68"/>
      <c r="V270" s="70">
        <v>124896</v>
      </c>
      <c r="W270" s="70">
        <v>0</v>
      </c>
      <c r="X270" s="70">
        <v>0</v>
      </c>
      <c r="Y270" s="70">
        <v>26484</v>
      </c>
      <c r="Z270" s="70">
        <v>0</v>
      </c>
      <c r="AA270" s="70">
        <v>303246.2</v>
      </c>
      <c r="AB270" s="71">
        <f t="shared" si="51"/>
        <v>276762.2</v>
      </c>
      <c r="AC270" s="71">
        <f t="shared" si="44"/>
        <v>276762.2</v>
      </c>
      <c r="AD270" s="72">
        <f t="shared" si="45"/>
        <v>365</v>
      </c>
      <c r="AE270" s="73">
        <f>ROUND(VLOOKUP(Q270,'[1]Average Cost'!$A$3:$V$26,HLOOKUP('[1]Master Sheet'!E270,'[1]Average Cost'!$B$1:$V$2,2,0)),0)</f>
        <v>436990</v>
      </c>
      <c r="AF270" s="74">
        <f t="shared" si="46"/>
        <v>0.63333760497951896</v>
      </c>
      <c r="AG270" s="68" t="str">
        <f t="shared" si="52"/>
        <v>60%-80%</v>
      </c>
      <c r="AH270" s="75">
        <v>752202.61250000005</v>
      </c>
      <c r="AI270" s="75">
        <v>752202.61250000005</v>
      </c>
      <c r="AJ270" s="75">
        <v>532918</v>
      </c>
      <c r="AK270" s="76">
        <f t="shared" si="47"/>
        <v>0.36793570695023342</v>
      </c>
      <c r="AL270" s="39" t="str">
        <f t="shared" si="53"/>
        <v>25% - 50%</v>
      </c>
      <c r="AM270" s="77" t="str">
        <f t="shared" si="54"/>
        <v>Lower Range</v>
      </c>
      <c r="AN270" s="78" t="s">
        <v>118</v>
      </c>
      <c r="AO270" s="78" t="s">
        <v>428</v>
      </c>
      <c r="AP270" s="78" t="s">
        <v>135</v>
      </c>
      <c r="AQ270" s="49"/>
      <c r="AR270" s="79"/>
      <c r="AS270" s="79"/>
      <c r="AT270" s="80"/>
      <c r="AU270" s="52">
        <f t="shared" si="48"/>
        <v>0</v>
      </c>
    </row>
    <row r="271" spans="1:47" ht="15" customHeight="1">
      <c r="A271" s="53" t="s">
        <v>66</v>
      </c>
      <c r="B271" s="54">
        <v>260</v>
      </c>
      <c r="C271" s="55" t="s">
        <v>94</v>
      </c>
      <c r="D271" s="56" t="s">
        <v>95</v>
      </c>
      <c r="E271" s="55" t="s">
        <v>423</v>
      </c>
      <c r="F271" s="57">
        <v>44695</v>
      </c>
      <c r="G271" s="58">
        <v>32122</v>
      </c>
      <c r="H271" s="59">
        <f t="shared" si="49"/>
        <v>31.323287671232876</v>
      </c>
      <c r="I271" s="60" t="s">
        <v>424</v>
      </c>
      <c r="J271" s="61">
        <v>0</v>
      </c>
      <c r="K271" s="62">
        <v>0</v>
      </c>
      <c r="L271" s="63" t="s">
        <v>71</v>
      </c>
      <c r="M271" s="64" t="str">
        <f t="shared" si="50"/>
        <v>0-0-2</v>
      </c>
      <c r="N271" s="81" t="s">
        <v>72</v>
      </c>
      <c r="O271" s="62" t="s">
        <v>72</v>
      </c>
      <c r="P271" s="67">
        <v>0</v>
      </c>
      <c r="Q271" s="68" t="s">
        <v>87</v>
      </c>
      <c r="R271" s="68" t="s">
        <v>88</v>
      </c>
      <c r="S271" s="68" t="s">
        <v>89</v>
      </c>
      <c r="T271" s="69">
        <v>47</v>
      </c>
      <c r="U271" s="68"/>
      <c r="V271" s="70">
        <v>127272</v>
      </c>
      <c r="W271" s="70">
        <v>0</v>
      </c>
      <c r="X271" s="70">
        <v>0</v>
      </c>
      <c r="Y271" s="70">
        <v>31824</v>
      </c>
      <c r="Z271" s="70">
        <v>0</v>
      </c>
      <c r="AA271" s="70">
        <v>361956</v>
      </c>
      <c r="AB271" s="71">
        <f t="shared" si="51"/>
        <v>330132</v>
      </c>
      <c r="AC271" s="71">
        <f t="shared" si="44"/>
        <v>330132</v>
      </c>
      <c r="AD271" s="72">
        <f t="shared" si="45"/>
        <v>322</v>
      </c>
      <c r="AE271" s="73">
        <f>ROUND(VLOOKUP(Q271,'[1]Average Cost'!$A$3:$V$26,HLOOKUP('[1]Master Sheet'!E271,'[1]Average Cost'!$B$1:$V$2,2,0)),0)</f>
        <v>436990</v>
      </c>
      <c r="AF271" s="74">
        <f t="shared" si="46"/>
        <v>0.75546808851461134</v>
      </c>
      <c r="AG271" s="68" t="str">
        <f t="shared" si="52"/>
        <v>60%-80%</v>
      </c>
      <c r="AH271" s="75">
        <v>752202.61250000005</v>
      </c>
      <c r="AI271" s="75">
        <v>752202.61250000005</v>
      </c>
      <c r="AJ271" s="75">
        <v>532918</v>
      </c>
      <c r="AK271" s="76">
        <f t="shared" si="47"/>
        <v>0.43888706914056347</v>
      </c>
      <c r="AL271" s="39" t="str">
        <f t="shared" si="53"/>
        <v>25% - 50%</v>
      </c>
      <c r="AM271" s="77" t="str">
        <f t="shared" si="54"/>
        <v>Lower Range</v>
      </c>
      <c r="AN271" s="78" t="s">
        <v>76</v>
      </c>
      <c r="AO271" s="78"/>
      <c r="AP271" s="78" t="s">
        <v>135</v>
      </c>
      <c r="AQ271" s="49"/>
      <c r="AR271" s="79"/>
      <c r="AS271" s="79"/>
      <c r="AT271" s="80"/>
      <c r="AU271" s="52">
        <f t="shared" si="48"/>
        <v>0</v>
      </c>
    </row>
    <row r="272" spans="1:47" ht="15" customHeight="1">
      <c r="A272" s="53" t="s">
        <v>66</v>
      </c>
      <c r="B272" s="54">
        <v>261</v>
      </c>
      <c r="C272" s="55" t="s">
        <v>197</v>
      </c>
      <c r="D272" s="56" t="s">
        <v>78</v>
      </c>
      <c r="E272" s="55" t="s">
        <v>302</v>
      </c>
      <c r="F272" s="57">
        <v>42861</v>
      </c>
      <c r="G272" s="58">
        <v>27931</v>
      </c>
      <c r="H272" s="59">
        <f t="shared" si="49"/>
        <v>42.805479452054797</v>
      </c>
      <c r="I272" s="60" t="s">
        <v>429</v>
      </c>
      <c r="J272" s="61" t="s">
        <v>81</v>
      </c>
      <c r="K272" s="62" t="s">
        <v>81</v>
      </c>
      <c r="L272" s="63" t="s">
        <v>81</v>
      </c>
      <c r="M272" s="64" t="str">
        <f t="shared" si="50"/>
        <v>4-4-4</v>
      </c>
      <c r="N272" s="65">
        <v>42736</v>
      </c>
      <c r="O272" s="66">
        <v>43191</v>
      </c>
      <c r="P272" s="67">
        <v>0.10624999999999998</v>
      </c>
      <c r="Q272" s="68" t="s">
        <v>113</v>
      </c>
      <c r="R272" s="68" t="s">
        <v>114</v>
      </c>
      <c r="S272" s="68" t="s">
        <v>115</v>
      </c>
      <c r="T272" s="69">
        <v>51</v>
      </c>
      <c r="U272" s="68"/>
      <c r="V272" s="70">
        <v>509448</v>
      </c>
      <c r="W272" s="70">
        <v>0</v>
      </c>
      <c r="X272" s="70">
        <v>0</v>
      </c>
      <c r="Y272" s="70">
        <v>218328</v>
      </c>
      <c r="Z272" s="70">
        <v>0</v>
      </c>
      <c r="AA272" s="70">
        <v>1569823</v>
      </c>
      <c r="AB272" s="71">
        <f t="shared" si="51"/>
        <v>1351495</v>
      </c>
      <c r="AC272" s="71">
        <f t="shared" si="44"/>
        <v>1351495</v>
      </c>
      <c r="AD272" s="72">
        <f t="shared" si="45"/>
        <v>365</v>
      </c>
      <c r="AE272" s="73">
        <f>ROUND(VLOOKUP(Q272,'[1]Average Cost'!$A$3:$V$26,HLOOKUP('[1]Master Sheet'!E272,'[1]Average Cost'!$B$1:$V$2,2,0)),0)</f>
        <v>1326659</v>
      </c>
      <c r="AF272" s="74">
        <f t="shared" si="46"/>
        <v>1.0187207112000898</v>
      </c>
      <c r="AG272" s="68" t="str">
        <f t="shared" si="52"/>
        <v>Greater than 100%</v>
      </c>
      <c r="AH272" s="75">
        <v>1594059.825</v>
      </c>
      <c r="AI272" s="75">
        <v>1594059.825</v>
      </c>
      <c r="AJ272" s="75">
        <v>1371427</v>
      </c>
      <c r="AK272" s="76">
        <f t="shared" si="47"/>
        <v>0.84783204419570646</v>
      </c>
      <c r="AL272" s="39" t="str">
        <f t="shared" si="53"/>
        <v>70% - 90%</v>
      </c>
      <c r="AM272" s="77" t="str">
        <f t="shared" si="54"/>
        <v>Lower Middle Range</v>
      </c>
      <c r="AN272" s="78" t="s">
        <v>76</v>
      </c>
      <c r="AO272" s="78"/>
      <c r="AP272" s="78" t="s">
        <v>76</v>
      </c>
      <c r="AQ272" s="49"/>
      <c r="AR272" s="79"/>
      <c r="AS272" s="79"/>
      <c r="AT272" s="80"/>
      <c r="AU272" s="52">
        <f t="shared" si="48"/>
        <v>0</v>
      </c>
    </row>
    <row r="273" spans="1:47" ht="15" customHeight="1">
      <c r="A273" s="53" t="s">
        <v>66</v>
      </c>
      <c r="B273" s="54">
        <v>262</v>
      </c>
      <c r="C273" s="55" t="s">
        <v>134</v>
      </c>
      <c r="D273" s="56" t="s">
        <v>68</v>
      </c>
      <c r="E273" s="55" t="s">
        <v>111</v>
      </c>
      <c r="F273" s="57">
        <v>44667</v>
      </c>
      <c r="G273" s="58">
        <v>32356</v>
      </c>
      <c r="H273" s="59">
        <f t="shared" si="49"/>
        <v>30.682191780821917</v>
      </c>
      <c r="I273" s="60" t="s">
        <v>395</v>
      </c>
      <c r="J273" s="61">
        <v>0</v>
      </c>
      <c r="K273" s="62">
        <v>0</v>
      </c>
      <c r="L273" s="63" t="s">
        <v>71</v>
      </c>
      <c r="M273" s="64" t="str">
        <f t="shared" si="50"/>
        <v>0-0-2</v>
      </c>
      <c r="N273" s="81" t="s">
        <v>72</v>
      </c>
      <c r="O273" s="62" t="s">
        <v>72</v>
      </c>
      <c r="P273" s="67">
        <v>0</v>
      </c>
      <c r="Q273" s="68" t="s">
        <v>113</v>
      </c>
      <c r="R273" s="68" t="s">
        <v>114</v>
      </c>
      <c r="S273" s="68" t="s">
        <v>115</v>
      </c>
      <c r="T273" s="69">
        <v>48</v>
      </c>
      <c r="U273" s="68"/>
      <c r="V273" s="70">
        <v>174540</v>
      </c>
      <c r="W273" s="70">
        <v>0</v>
      </c>
      <c r="X273" s="70">
        <v>45000</v>
      </c>
      <c r="Y273" s="70">
        <v>43632</v>
      </c>
      <c r="Z273" s="70">
        <v>15000</v>
      </c>
      <c r="AA273" s="70">
        <v>491953</v>
      </c>
      <c r="AB273" s="71">
        <f t="shared" si="51"/>
        <v>448321</v>
      </c>
      <c r="AC273" s="71">
        <f t="shared" si="44"/>
        <v>448321</v>
      </c>
      <c r="AD273" s="72">
        <f t="shared" si="45"/>
        <v>350</v>
      </c>
      <c r="AE273" s="73">
        <f>ROUND(VLOOKUP(Q273,'[1]Average Cost'!$A$3:$V$26,HLOOKUP('[1]Master Sheet'!E273,'[1]Average Cost'!$B$1:$V$2,2,0)),0)</f>
        <v>545677</v>
      </c>
      <c r="AF273" s="74">
        <f t="shared" si="46"/>
        <v>0.82158676286521148</v>
      </c>
      <c r="AG273" s="68" t="str">
        <f t="shared" si="52"/>
        <v>80%-100%</v>
      </c>
      <c r="AH273" s="75">
        <v>784257.75</v>
      </c>
      <c r="AI273" s="75">
        <v>784257.75</v>
      </c>
      <c r="AJ273" s="75">
        <v>565293</v>
      </c>
      <c r="AK273" s="76">
        <f t="shared" si="47"/>
        <v>0.57165007295114389</v>
      </c>
      <c r="AL273" s="39" t="str">
        <f t="shared" si="53"/>
        <v>50% - 70%</v>
      </c>
      <c r="AM273" s="77" t="str">
        <f t="shared" si="54"/>
        <v>Lower Range</v>
      </c>
      <c r="AN273" s="78" t="s">
        <v>76</v>
      </c>
      <c r="AO273" s="78"/>
      <c r="AP273" s="78" t="s">
        <v>76</v>
      </c>
      <c r="AQ273" s="49"/>
      <c r="AR273" s="79"/>
      <c r="AS273" s="79"/>
      <c r="AT273" s="80"/>
      <c r="AU273" s="52">
        <f t="shared" si="48"/>
        <v>0</v>
      </c>
    </row>
    <row r="274" spans="1:47" ht="15" customHeight="1">
      <c r="A274" s="53" t="s">
        <v>66</v>
      </c>
      <c r="B274" s="54">
        <v>263</v>
      </c>
      <c r="C274" s="55" t="s">
        <v>82</v>
      </c>
      <c r="D274" s="56" t="s">
        <v>83</v>
      </c>
      <c r="E274" s="55" t="s">
        <v>79</v>
      </c>
      <c r="F274" s="57">
        <v>41461</v>
      </c>
      <c r="G274" s="58">
        <v>29795</v>
      </c>
      <c r="H274" s="59">
        <f t="shared" si="49"/>
        <v>37.698630136986303</v>
      </c>
      <c r="I274" s="60" t="s">
        <v>213</v>
      </c>
      <c r="J274" s="61" t="s">
        <v>71</v>
      </c>
      <c r="K274" s="62" t="s">
        <v>71</v>
      </c>
      <c r="L274" s="63" t="s">
        <v>71</v>
      </c>
      <c r="M274" s="64" t="str">
        <f t="shared" si="50"/>
        <v>2-2-2</v>
      </c>
      <c r="N274" s="65">
        <v>42095</v>
      </c>
      <c r="O274" s="66">
        <v>43191</v>
      </c>
      <c r="P274" s="67">
        <v>6.7499999999999991E-2</v>
      </c>
      <c r="Q274" s="68" t="s">
        <v>87</v>
      </c>
      <c r="R274" s="68" t="s">
        <v>88</v>
      </c>
      <c r="S274" s="68" t="s">
        <v>89</v>
      </c>
      <c r="T274" s="69">
        <v>46</v>
      </c>
      <c r="U274" s="68"/>
      <c r="V274" s="70">
        <v>202296</v>
      </c>
      <c r="W274" s="70">
        <v>0</v>
      </c>
      <c r="X274" s="70">
        <v>0</v>
      </c>
      <c r="Y274" s="70">
        <v>0</v>
      </c>
      <c r="Z274" s="70">
        <v>0</v>
      </c>
      <c r="AA274" s="70">
        <v>300885.08</v>
      </c>
      <c r="AB274" s="71">
        <f t="shared" si="51"/>
        <v>300885.08</v>
      </c>
      <c r="AC274" s="71">
        <f t="shared" si="44"/>
        <v>300885.08</v>
      </c>
      <c r="AD274" s="72">
        <f t="shared" si="45"/>
        <v>365</v>
      </c>
      <c r="AE274" s="73">
        <f>ROUND(VLOOKUP(Q274,'[1]Average Cost'!$A$3:$V$26,HLOOKUP('[1]Master Sheet'!E274,'[1]Average Cost'!$B$1:$V$2,2,0)),0)</f>
        <v>293696</v>
      </c>
      <c r="AF274" s="74">
        <f t="shared" si="46"/>
        <v>1.0244779636086294</v>
      </c>
      <c r="AG274" s="68" t="str">
        <f t="shared" si="52"/>
        <v>Greater than 100%</v>
      </c>
      <c r="AH274" s="75">
        <v>512626</v>
      </c>
      <c r="AI274" s="75">
        <v>449515</v>
      </c>
      <c r="AJ274" s="75">
        <v>512626</v>
      </c>
      <c r="AK274" s="76">
        <f t="shared" si="47"/>
        <v>0.58694853557954541</v>
      </c>
      <c r="AL274" s="39" t="str">
        <f t="shared" si="53"/>
        <v>50% - 70%</v>
      </c>
      <c r="AM274" s="77" t="str">
        <f t="shared" si="54"/>
        <v>Lower Range</v>
      </c>
      <c r="AN274" s="78" t="s">
        <v>76</v>
      </c>
      <c r="AO274" s="78"/>
      <c r="AP274" s="78" t="s">
        <v>76</v>
      </c>
      <c r="AQ274" s="49"/>
      <c r="AR274" s="79"/>
      <c r="AS274" s="79"/>
      <c r="AT274" s="80"/>
      <c r="AU274" s="52">
        <f t="shared" si="48"/>
        <v>0</v>
      </c>
    </row>
    <row r="275" spans="1:47" ht="15" customHeight="1">
      <c r="A275" s="53" t="s">
        <v>66</v>
      </c>
      <c r="B275" s="54">
        <v>264</v>
      </c>
      <c r="C275" s="55" t="s">
        <v>134</v>
      </c>
      <c r="D275" s="56" t="s">
        <v>68</v>
      </c>
      <c r="E275" s="55" t="s">
        <v>79</v>
      </c>
      <c r="F275" s="57">
        <v>43785</v>
      </c>
      <c r="G275" s="58">
        <v>32785</v>
      </c>
      <c r="H275" s="59">
        <f t="shared" si="49"/>
        <v>29.506849315068493</v>
      </c>
      <c r="I275" s="60" t="s">
        <v>221</v>
      </c>
      <c r="J275" s="61" t="s">
        <v>85</v>
      </c>
      <c r="K275" s="62" t="s">
        <v>85</v>
      </c>
      <c r="L275" s="63" t="s">
        <v>85</v>
      </c>
      <c r="M275" s="64" t="str">
        <f t="shared" si="50"/>
        <v>3-3-3</v>
      </c>
      <c r="N275" s="81" t="s">
        <v>121</v>
      </c>
      <c r="O275" s="66">
        <v>43191</v>
      </c>
      <c r="P275" s="67">
        <v>7.6388488424778661E-2</v>
      </c>
      <c r="Q275" s="68" t="s">
        <v>222</v>
      </c>
      <c r="R275" s="68" t="s">
        <v>219</v>
      </c>
      <c r="S275" s="68" t="s">
        <v>220</v>
      </c>
      <c r="T275" s="69">
        <v>48</v>
      </c>
      <c r="U275" s="68"/>
      <c r="V275" s="70">
        <v>294576</v>
      </c>
      <c r="W275" s="70">
        <v>0</v>
      </c>
      <c r="X275" s="70">
        <v>0</v>
      </c>
      <c r="Y275" s="70">
        <v>73644</v>
      </c>
      <c r="Z275" s="70">
        <v>0</v>
      </c>
      <c r="AA275" s="70">
        <v>822043</v>
      </c>
      <c r="AB275" s="71">
        <f t="shared" si="51"/>
        <v>748399</v>
      </c>
      <c r="AC275" s="71">
        <f t="shared" si="44"/>
        <v>748399</v>
      </c>
      <c r="AD275" s="72">
        <f t="shared" si="45"/>
        <v>365</v>
      </c>
      <c r="AE275" s="73">
        <f>ROUND(VLOOKUP(Q275,'[1]Average Cost'!$A$3:$V$26,HLOOKUP('[1]Master Sheet'!E275,'[1]Average Cost'!$B$1:$V$2,2,0)),0)</f>
        <v>787545</v>
      </c>
      <c r="AF275" s="74">
        <f t="shared" si="46"/>
        <v>0.95029363401456424</v>
      </c>
      <c r="AG275" s="68" t="str">
        <f t="shared" si="52"/>
        <v>80%-100%</v>
      </c>
      <c r="AH275" s="75">
        <v>819400.83299999998</v>
      </c>
      <c r="AI275" s="75">
        <v>819400.83299999998</v>
      </c>
      <c r="AJ275" s="75">
        <v>774857</v>
      </c>
      <c r="AK275" s="76">
        <f t="shared" si="47"/>
        <v>0.91334908369564716</v>
      </c>
      <c r="AL275" s="39" t="str">
        <f t="shared" si="53"/>
        <v>90% - 110%</v>
      </c>
      <c r="AM275" s="77" t="str">
        <f t="shared" si="54"/>
        <v>Close to Market Reference</v>
      </c>
      <c r="AN275" s="78" t="s">
        <v>118</v>
      </c>
      <c r="AO275" s="78" t="s">
        <v>430</v>
      </c>
      <c r="AP275" s="78" t="s">
        <v>135</v>
      </c>
      <c r="AQ275" s="49"/>
      <c r="AR275" s="79"/>
      <c r="AS275" s="79"/>
      <c r="AT275" s="80"/>
      <c r="AU275" s="52">
        <f t="shared" si="48"/>
        <v>0</v>
      </c>
    </row>
    <row r="276" spans="1:47" ht="15" customHeight="1">
      <c r="A276" s="53" t="s">
        <v>66</v>
      </c>
      <c r="B276" s="25">
        <v>265</v>
      </c>
      <c r="C276" s="55" t="s">
        <v>265</v>
      </c>
      <c r="D276" s="56" t="s">
        <v>148</v>
      </c>
      <c r="E276" s="55" t="s">
        <v>79</v>
      </c>
      <c r="F276" s="57">
        <v>44751</v>
      </c>
      <c r="G276" s="58">
        <v>27104</v>
      </c>
      <c r="H276" s="59">
        <f t="shared" si="49"/>
        <v>45.07123287671233</v>
      </c>
      <c r="I276" s="60" t="s">
        <v>332</v>
      </c>
      <c r="J276" s="61">
        <v>0</v>
      </c>
      <c r="K276" s="62">
        <v>0</v>
      </c>
      <c r="L276" s="63" t="s">
        <v>71</v>
      </c>
      <c r="M276" s="64" t="str">
        <f t="shared" si="50"/>
        <v>0-0-2</v>
      </c>
      <c r="N276" s="81" t="s">
        <v>72</v>
      </c>
      <c r="O276" s="62" t="s">
        <v>72</v>
      </c>
      <c r="P276" s="67">
        <v>0</v>
      </c>
      <c r="Q276" s="68" t="s">
        <v>333</v>
      </c>
      <c r="R276" s="68" t="s">
        <v>334</v>
      </c>
      <c r="S276" s="68" t="s">
        <v>431</v>
      </c>
      <c r="T276" s="69">
        <v>54</v>
      </c>
      <c r="U276" s="68"/>
      <c r="V276" s="70">
        <v>1033332</v>
      </c>
      <c r="W276" s="70">
        <v>0</v>
      </c>
      <c r="X276" s="70">
        <v>0</v>
      </c>
      <c r="Y276" s="70">
        <v>516672</v>
      </c>
      <c r="Z276" s="70">
        <v>0</v>
      </c>
      <c r="AA276" s="70">
        <v>3115944</v>
      </c>
      <c r="AB276" s="71">
        <f t="shared" si="51"/>
        <v>2599272</v>
      </c>
      <c r="AC276" s="71">
        <f t="shared" si="44"/>
        <v>2599272</v>
      </c>
      <c r="AD276" s="72">
        <f t="shared" si="45"/>
        <v>266</v>
      </c>
      <c r="AE276" s="73">
        <f>ROUND(VLOOKUP(Q276,'[1]Average Cost'!$A$3:$V$26,HLOOKUP('[1]Master Sheet'!E276,'[1]Average Cost'!$B$1:$V$2,2,0)),0)</f>
        <v>2695280</v>
      </c>
      <c r="AF276" s="74">
        <f t="shared" si="46"/>
        <v>0.96437921106526969</v>
      </c>
      <c r="AG276" s="68" t="str">
        <f t="shared" si="52"/>
        <v>80%-100%</v>
      </c>
      <c r="AH276" s="75">
        <v>2771803.02</v>
      </c>
      <c r="AI276" s="75">
        <v>2771803.02</v>
      </c>
      <c r="AJ276" s="75">
        <v>2753526</v>
      </c>
      <c r="AK276" s="76">
        <f t="shared" si="47"/>
        <v>0.93775494912333268</v>
      </c>
      <c r="AL276" s="39" t="str">
        <f t="shared" si="53"/>
        <v>90% - 110%</v>
      </c>
      <c r="AM276" s="77" t="str">
        <f t="shared" si="54"/>
        <v>Close to Market Reference</v>
      </c>
      <c r="AN276" s="78" t="s">
        <v>76</v>
      </c>
      <c r="AO276" s="78"/>
      <c r="AP276" s="78" t="s">
        <v>76</v>
      </c>
      <c r="AQ276" s="49"/>
      <c r="AR276" s="79"/>
      <c r="AS276" s="79"/>
      <c r="AT276" s="80"/>
      <c r="AU276" s="52">
        <f t="shared" si="48"/>
        <v>0</v>
      </c>
    </row>
    <row r="277" spans="1:47" ht="15" customHeight="1">
      <c r="A277" s="53" t="s">
        <v>66</v>
      </c>
      <c r="B277" s="54">
        <v>266</v>
      </c>
      <c r="C277" s="55" t="s">
        <v>104</v>
      </c>
      <c r="D277" s="56" t="s">
        <v>83</v>
      </c>
      <c r="E277" s="55" t="s">
        <v>105</v>
      </c>
      <c r="F277" s="57">
        <v>44758</v>
      </c>
      <c r="G277" s="58">
        <v>31692</v>
      </c>
      <c r="H277" s="59">
        <f t="shared" si="49"/>
        <v>32.5013698630137</v>
      </c>
      <c r="I277" s="60" t="s">
        <v>106</v>
      </c>
      <c r="J277" s="61">
        <v>0</v>
      </c>
      <c r="K277" s="62">
        <v>0</v>
      </c>
      <c r="L277" s="63" t="s">
        <v>71</v>
      </c>
      <c r="M277" s="64" t="str">
        <f t="shared" si="50"/>
        <v>0-0-2</v>
      </c>
      <c r="N277" s="81" t="s">
        <v>72</v>
      </c>
      <c r="O277" s="62" t="s">
        <v>72</v>
      </c>
      <c r="P277" s="67">
        <v>0</v>
      </c>
      <c r="Q277" s="68" t="s">
        <v>107</v>
      </c>
      <c r="R277" s="68" t="s">
        <v>108</v>
      </c>
      <c r="S277" s="68" t="s">
        <v>109</v>
      </c>
      <c r="T277" s="69">
        <v>46</v>
      </c>
      <c r="U277" s="68"/>
      <c r="V277" s="70">
        <v>159996</v>
      </c>
      <c r="W277" s="70">
        <v>0</v>
      </c>
      <c r="X277" s="70">
        <v>0</v>
      </c>
      <c r="Y277" s="70">
        <v>0</v>
      </c>
      <c r="Z277" s="70">
        <v>0</v>
      </c>
      <c r="AA277" s="70">
        <v>411953</v>
      </c>
      <c r="AB277" s="71">
        <f t="shared" si="51"/>
        <v>411953</v>
      </c>
      <c r="AC277" s="71">
        <f t="shared" si="44"/>
        <v>411953</v>
      </c>
      <c r="AD277" s="72">
        <f t="shared" si="45"/>
        <v>259</v>
      </c>
      <c r="AE277" s="73">
        <f>ROUND(VLOOKUP(Q277,'[1]Average Cost'!$A$3:$V$26,HLOOKUP('[1]Master Sheet'!E277,'[1]Average Cost'!$B$1:$V$2,2,0)),0)</f>
        <v>532955</v>
      </c>
      <c r="AF277" s="74">
        <f t="shared" si="46"/>
        <v>0.77296019363736146</v>
      </c>
      <c r="AG277" s="68" t="str">
        <f t="shared" si="52"/>
        <v>60%-80%</v>
      </c>
      <c r="AH277" s="75">
        <v>614929.19200000004</v>
      </c>
      <c r="AI277" s="75">
        <v>614929.19200000004</v>
      </c>
      <c r="AJ277" s="75">
        <v>557251</v>
      </c>
      <c r="AK277" s="76">
        <f t="shared" si="47"/>
        <v>0.66991940756652191</v>
      </c>
      <c r="AL277" s="39" t="str">
        <f t="shared" si="53"/>
        <v>50% - 70%</v>
      </c>
      <c r="AM277" s="77" t="str">
        <f t="shared" si="54"/>
        <v>Lower Range</v>
      </c>
      <c r="AN277" s="78" t="s">
        <v>76</v>
      </c>
      <c r="AO277" s="78"/>
      <c r="AP277" s="78" t="s">
        <v>76</v>
      </c>
      <c r="AQ277" s="49"/>
      <c r="AR277" s="79"/>
      <c r="AS277" s="79"/>
      <c r="AT277" s="80"/>
      <c r="AU277" s="52">
        <f t="shared" si="48"/>
        <v>0</v>
      </c>
    </row>
    <row r="278" spans="1:47" ht="15" customHeight="1">
      <c r="A278" s="53" t="s">
        <v>66</v>
      </c>
      <c r="B278" s="54">
        <v>267</v>
      </c>
      <c r="C278" s="55" t="s">
        <v>104</v>
      </c>
      <c r="D278" s="56" t="s">
        <v>83</v>
      </c>
      <c r="E278" s="55" t="s">
        <v>314</v>
      </c>
      <c r="F278" s="57">
        <v>44035</v>
      </c>
      <c r="G278" s="58">
        <v>31161</v>
      </c>
      <c r="H278" s="59">
        <f t="shared" si="49"/>
        <v>33.956164383561642</v>
      </c>
      <c r="I278" s="60" t="s">
        <v>315</v>
      </c>
      <c r="J278" s="61" t="s">
        <v>85</v>
      </c>
      <c r="K278" s="62" t="s">
        <v>85</v>
      </c>
      <c r="L278" s="63" t="s">
        <v>71</v>
      </c>
      <c r="M278" s="64" t="str">
        <f t="shared" si="50"/>
        <v>3-3-2</v>
      </c>
      <c r="N278" s="81" t="s">
        <v>121</v>
      </c>
      <c r="O278" s="66">
        <v>43191</v>
      </c>
      <c r="P278" s="67">
        <v>0.18823156240362823</v>
      </c>
      <c r="Q278" s="68" t="s">
        <v>107</v>
      </c>
      <c r="R278" s="68" t="s">
        <v>108</v>
      </c>
      <c r="S278" s="68" t="s">
        <v>109</v>
      </c>
      <c r="T278" s="69">
        <v>46</v>
      </c>
      <c r="U278" s="68"/>
      <c r="V278" s="70">
        <v>189492</v>
      </c>
      <c r="W278" s="70">
        <v>0</v>
      </c>
      <c r="X278" s="70">
        <v>0</v>
      </c>
      <c r="Y278" s="70">
        <v>0</v>
      </c>
      <c r="Z278" s="70">
        <v>0</v>
      </c>
      <c r="AA278" s="70">
        <v>431935</v>
      </c>
      <c r="AB278" s="71">
        <f t="shared" si="51"/>
        <v>431935</v>
      </c>
      <c r="AC278" s="71">
        <f t="shared" si="44"/>
        <v>431935</v>
      </c>
      <c r="AD278" s="72">
        <f t="shared" si="45"/>
        <v>365</v>
      </c>
      <c r="AE278" s="73">
        <f>ROUND(VLOOKUP(Q278,'[1]Average Cost'!$A$3:$V$26,HLOOKUP('[1]Master Sheet'!E278,'[1]Average Cost'!$B$1:$V$2,2,0)),0)</f>
        <v>532955</v>
      </c>
      <c r="AF278" s="74">
        <f t="shared" si="46"/>
        <v>0.81045304012533892</v>
      </c>
      <c r="AG278" s="68" t="str">
        <f t="shared" si="52"/>
        <v>80%-100%</v>
      </c>
      <c r="AH278" s="75">
        <v>614929.19200000004</v>
      </c>
      <c r="AI278" s="75">
        <v>614929.19200000004</v>
      </c>
      <c r="AJ278" s="75">
        <v>557251</v>
      </c>
      <c r="AK278" s="76">
        <f t="shared" si="47"/>
        <v>0.70241420576436053</v>
      </c>
      <c r="AL278" s="39" t="str">
        <f t="shared" si="53"/>
        <v>70% - 90%</v>
      </c>
      <c r="AM278" s="77" t="str">
        <f t="shared" si="54"/>
        <v>Lower Middle Range</v>
      </c>
      <c r="AN278" s="78" t="s">
        <v>76</v>
      </c>
      <c r="AO278" s="78"/>
      <c r="AP278" s="78" t="s">
        <v>76</v>
      </c>
      <c r="AQ278" s="49"/>
      <c r="AR278" s="79"/>
      <c r="AS278" s="79"/>
      <c r="AT278" s="80"/>
      <c r="AU278" s="52">
        <f t="shared" si="48"/>
        <v>0</v>
      </c>
    </row>
    <row r="279" spans="1:47" ht="15" customHeight="1">
      <c r="A279" s="53" t="s">
        <v>66</v>
      </c>
      <c r="B279" s="54">
        <v>268</v>
      </c>
      <c r="C279" s="55" t="s">
        <v>197</v>
      </c>
      <c r="D279" s="56" t="s">
        <v>432</v>
      </c>
      <c r="E279" s="55" t="s">
        <v>79</v>
      </c>
      <c r="F279" s="57">
        <v>44576</v>
      </c>
      <c r="G279" s="58">
        <v>26742</v>
      </c>
      <c r="H279" s="59">
        <f t="shared" si="49"/>
        <v>46.063013698630137</v>
      </c>
      <c r="I279" s="60" t="s">
        <v>182</v>
      </c>
      <c r="J279" s="61">
        <v>0</v>
      </c>
      <c r="K279" s="62">
        <v>0</v>
      </c>
      <c r="L279" s="63" t="s">
        <v>81</v>
      </c>
      <c r="M279" s="64" t="str">
        <f t="shared" si="50"/>
        <v>0-0-4</v>
      </c>
      <c r="N279" s="81" t="s">
        <v>72</v>
      </c>
      <c r="O279" s="62" t="s">
        <v>72</v>
      </c>
      <c r="P279" s="67">
        <v>0</v>
      </c>
      <c r="Q279" s="68" t="s">
        <v>107</v>
      </c>
      <c r="R279" s="68" t="s">
        <v>108</v>
      </c>
      <c r="S279" s="68" t="s">
        <v>109</v>
      </c>
      <c r="T279" s="69">
        <v>52</v>
      </c>
      <c r="U279" s="68"/>
      <c r="V279" s="70">
        <v>608700</v>
      </c>
      <c r="W279" s="70">
        <v>0</v>
      </c>
      <c r="X279" s="70">
        <v>0</v>
      </c>
      <c r="Y279" s="70">
        <v>228264</v>
      </c>
      <c r="Z279" s="70">
        <v>0</v>
      </c>
      <c r="AA279" s="70">
        <v>1765943</v>
      </c>
      <c r="AB279" s="71">
        <f t="shared" si="51"/>
        <v>1537679</v>
      </c>
      <c r="AC279" s="71">
        <f t="shared" si="44"/>
        <v>1537679</v>
      </c>
      <c r="AD279" s="72">
        <f t="shared" si="45"/>
        <v>365</v>
      </c>
      <c r="AE279" s="73">
        <f>ROUND(VLOOKUP(Q279,'[1]Average Cost'!$A$3:$V$26,HLOOKUP('[1]Master Sheet'!E279,'[1]Average Cost'!$B$1:$V$2,2,0)),0)</f>
        <v>1700004</v>
      </c>
      <c r="AF279" s="74">
        <f t="shared" si="46"/>
        <v>0.90451493055310461</v>
      </c>
      <c r="AG279" s="68" t="str">
        <f t="shared" si="52"/>
        <v>80%-100%</v>
      </c>
      <c r="AH279" s="75">
        <v>1902278.4632000001</v>
      </c>
      <c r="AI279" s="75">
        <v>1902278.4632000001</v>
      </c>
      <c r="AJ279" s="75">
        <v>1463161</v>
      </c>
      <c r="AK279" s="76">
        <f t="shared" si="47"/>
        <v>0.80833538819197204</v>
      </c>
      <c r="AL279" s="39" t="str">
        <f t="shared" si="53"/>
        <v>70% - 90%</v>
      </c>
      <c r="AM279" s="77" t="str">
        <f t="shared" si="54"/>
        <v>Lower Middle Range</v>
      </c>
      <c r="AN279" s="78" t="s">
        <v>76</v>
      </c>
      <c r="AO279" s="78"/>
      <c r="AP279" s="78" t="s">
        <v>135</v>
      </c>
      <c r="AQ279" s="49"/>
      <c r="AR279" s="79"/>
      <c r="AS279" s="79"/>
      <c r="AT279" s="80"/>
      <c r="AU279" s="52">
        <f t="shared" si="48"/>
        <v>0</v>
      </c>
    </row>
    <row r="280" spans="1:47" ht="15" customHeight="1">
      <c r="A280" s="53" t="s">
        <v>66</v>
      </c>
      <c r="B280" s="54">
        <v>269</v>
      </c>
      <c r="C280" s="55" t="s">
        <v>82</v>
      </c>
      <c r="D280" s="56" t="s">
        <v>95</v>
      </c>
      <c r="E280" s="55" t="s">
        <v>273</v>
      </c>
      <c r="F280" s="57">
        <v>41820</v>
      </c>
      <c r="G280" s="58">
        <v>26254</v>
      </c>
      <c r="H280" s="59">
        <f t="shared" si="49"/>
        <v>47.4</v>
      </c>
      <c r="I280" s="60" t="s">
        <v>274</v>
      </c>
      <c r="J280" s="61" t="s">
        <v>71</v>
      </c>
      <c r="K280" s="62" t="s">
        <v>71</v>
      </c>
      <c r="L280" s="63" t="s">
        <v>85</v>
      </c>
      <c r="M280" s="64" t="str">
        <f t="shared" si="50"/>
        <v>2-2-3</v>
      </c>
      <c r="N280" s="65">
        <v>42095</v>
      </c>
      <c r="O280" s="66">
        <v>43191</v>
      </c>
      <c r="P280" s="67">
        <v>0.08</v>
      </c>
      <c r="Q280" s="68" t="s">
        <v>107</v>
      </c>
      <c r="R280" s="68" t="s">
        <v>108</v>
      </c>
      <c r="S280" s="68" t="s">
        <v>109</v>
      </c>
      <c r="T280" s="69">
        <v>47</v>
      </c>
      <c r="U280" s="68"/>
      <c r="V280" s="70">
        <v>168336</v>
      </c>
      <c r="W280" s="70">
        <v>120000</v>
      </c>
      <c r="X280" s="70">
        <v>0</v>
      </c>
      <c r="Y280" s="70">
        <v>42084</v>
      </c>
      <c r="Z280" s="70">
        <v>0</v>
      </c>
      <c r="AA280" s="70">
        <v>594878</v>
      </c>
      <c r="AB280" s="71">
        <f t="shared" si="51"/>
        <v>552794</v>
      </c>
      <c r="AC280" s="71">
        <f t="shared" si="44"/>
        <v>432794</v>
      </c>
      <c r="AD280" s="72">
        <f t="shared" si="45"/>
        <v>365</v>
      </c>
      <c r="AE280" s="73">
        <f>ROUND(VLOOKUP(Q280,'[1]Average Cost'!$A$3:$V$26,HLOOKUP('[1]Master Sheet'!E280,'[1]Average Cost'!$B$1:$V$2,2,0)),0)</f>
        <v>578873</v>
      </c>
      <c r="AF280" s="74">
        <f t="shared" si="46"/>
        <v>0.95494866749701579</v>
      </c>
      <c r="AG280" s="68" t="str">
        <f t="shared" si="52"/>
        <v>80%-100%</v>
      </c>
      <c r="AH280" s="75">
        <v>780288.01023999997</v>
      </c>
      <c r="AI280" s="75">
        <v>780288.01023999997</v>
      </c>
      <c r="AJ280" s="75">
        <v>678774</v>
      </c>
      <c r="AK280" s="76">
        <f t="shared" si="47"/>
        <v>0.70844866606366586</v>
      </c>
      <c r="AL280" s="39" t="str">
        <f t="shared" si="53"/>
        <v>70% - 90%</v>
      </c>
      <c r="AM280" s="77" t="str">
        <f t="shared" si="54"/>
        <v>Lower Middle Range</v>
      </c>
      <c r="AN280" s="78" t="s">
        <v>76</v>
      </c>
      <c r="AO280" s="78"/>
      <c r="AP280" s="78" t="s">
        <v>76</v>
      </c>
      <c r="AQ280" s="49"/>
      <c r="AR280" s="79"/>
      <c r="AS280" s="79"/>
      <c r="AT280" s="80"/>
      <c r="AU280" s="52">
        <f t="shared" si="48"/>
        <v>0</v>
      </c>
    </row>
    <row r="281" spans="1:47" ht="15" customHeight="1">
      <c r="A281" s="53" t="s">
        <v>66</v>
      </c>
      <c r="B281" s="54">
        <v>270</v>
      </c>
      <c r="C281" s="55" t="s">
        <v>134</v>
      </c>
      <c r="D281" s="56" t="s">
        <v>68</v>
      </c>
      <c r="E281" s="55" t="s">
        <v>79</v>
      </c>
      <c r="F281" s="57">
        <v>41570</v>
      </c>
      <c r="G281" s="58">
        <v>32217</v>
      </c>
      <c r="H281" s="59">
        <f t="shared" si="49"/>
        <v>31.063013698630137</v>
      </c>
      <c r="I281" s="60" t="s">
        <v>433</v>
      </c>
      <c r="J281" s="61" t="s">
        <v>85</v>
      </c>
      <c r="K281" s="62" t="s">
        <v>85</v>
      </c>
      <c r="L281" s="63" t="s">
        <v>85</v>
      </c>
      <c r="M281" s="64" t="str">
        <f t="shared" si="50"/>
        <v>3-3-3</v>
      </c>
      <c r="N281" s="65">
        <v>43191</v>
      </c>
      <c r="O281" s="66">
        <v>43191</v>
      </c>
      <c r="P281" s="67">
        <v>0.10875009545419832</v>
      </c>
      <c r="Q281" s="68" t="s">
        <v>218</v>
      </c>
      <c r="R281" s="68" t="s">
        <v>219</v>
      </c>
      <c r="S281" s="68" t="s">
        <v>220</v>
      </c>
      <c r="T281" s="69">
        <v>48</v>
      </c>
      <c r="U281" s="68"/>
      <c r="V281" s="70">
        <v>221748</v>
      </c>
      <c r="W281" s="70">
        <v>0</v>
      </c>
      <c r="X281" s="70">
        <v>0</v>
      </c>
      <c r="Y281" s="70">
        <v>55440</v>
      </c>
      <c r="Z281" s="70">
        <v>0</v>
      </c>
      <c r="AA281" s="70">
        <v>621773</v>
      </c>
      <c r="AB281" s="71">
        <f t="shared" si="51"/>
        <v>566333</v>
      </c>
      <c r="AC281" s="71">
        <f t="shared" si="44"/>
        <v>566333</v>
      </c>
      <c r="AD281" s="72">
        <f t="shared" si="45"/>
        <v>365</v>
      </c>
      <c r="AE281" s="73">
        <f>ROUND(VLOOKUP(Q281,'[1]Average Cost'!$A$3:$V$26,HLOOKUP('[1]Master Sheet'!E281,'[1]Average Cost'!$B$1:$V$2,2,0)),0)</f>
        <v>786026</v>
      </c>
      <c r="AF281" s="74">
        <f t="shared" si="46"/>
        <v>0.72050161190596751</v>
      </c>
      <c r="AG281" s="68" t="str">
        <f t="shared" si="52"/>
        <v>60%-80%</v>
      </c>
      <c r="AH281" s="75">
        <v>1008445.993425</v>
      </c>
      <c r="AI281" s="75">
        <v>1008445.993425</v>
      </c>
      <c r="AJ281" s="75">
        <v>938353</v>
      </c>
      <c r="AK281" s="76">
        <f t="shared" si="47"/>
        <v>0.56158981610562497</v>
      </c>
      <c r="AL281" s="39" t="str">
        <f t="shared" si="53"/>
        <v>50% - 70%</v>
      </c>
      <c r="AM281" s="77" t="str">
        <f t="shared" si="54"/>
        <v>Lower Range</v>
      </c>
      <c r="AN281" s="78" t="s">
        <v>118</v>
      </c>
      <c r="AO281" s="78" t="s">
        <v>434</v>
      </c>
      <c r="AP281" s="78" t="s">
        <v>76</v>
      </c>
      <c r="AQ281" s="49"/>
      <c r="AR281" s="79"/>
      <c r="AS281" s="79"/>
      <c r="AT281" s="80"/>
      <c r="AU281" s="52">
        <f t="shared" si="48"/>
        <v>0</v>
      </c>
    </row>
    <row r="282" spans="1:47" ht="15" customHeight="1">
      <c r="A282" s="53" t="s">
        <v>66</v>
      </c>
      <c r="B282" s="25">
        <v>271</v>
      </c>
      <c r="C282" s="55" t="s">
        <v>296</v>
      </c>
      <c r="D282" s="56" t="s">
        <v>297</v>
      </c>
      <c r="E282" s="55" t="s">
        <v>149</v>
      </c>
      <c r="F282" s="57">
        <v>40148</v>
      </c>
      <c r="G282" s="58">
        <v>26762</v>
      </c>
      <c r="H282" s="59">
        <f t="shared" si="49"/>
        <v>46.008219178082193</v>
      </c>
      <c r="I282" s="60" t="s">
        <v>229</v>
      </c>
      <c r="J282" s="61" t="s">
        <v>71</v>
      </c>
      <c r="K282" s="62" t="s">
        <v>71</v>
      </c>
      <c r="L282" s="63" t="s">
        <v>71</v>
      </c>
      <c r="M282" s="64" t="str">
        <f t="shared" si="50"/>
        <v>2-2-2</v>
      </c>
      <c r="N282" s="65" t="s">
        <v>86</v>
      </c>
      <c r="O282" s="66">
        <v>43191</v>
      </c>
      <c r="P282" s="67">
        <v>4.8750000000000002E-2</v>
      </c>
      <c r="Q282" s="68" t="s">
        <v>151</v>
      </c>
      <c r="R282" s="68" t="s">
        <v>126</v>
      </c>
      <c r="S282" s="68" t="s">
        <v>127</v>
      </c>
      <c r="T282" s="69">
        <v>43</v>
      </c>
      <c r="U282" s="68"/>
      <c r="V282" s="70">
        <v>152472</v>
      </c>
      <c r="W282" s="70">
        <v>0</v>
      </c>
      <c r="X282" s="70">
        <v>0</v>
      </c>
      <c r="Y282" s="70">
        <v>0</v>
      </c>
      <c r="Z282" s="70">
        <v>0</v>
      </c>
      <c r="AA282" s="70">
        <v>370224</v>
      </c>
      <c r="AB282" s="71">
        <f t="shared" si="51"/>
        <v>370224</v>
      </c>
      <c r="AC282" s="71">
        <f t="shared" si="44"/>
        <v>370224</v>
      </c>
      <c r="AD282" s="72">
        <f t="shared" si="45"/>
        <v>365</v>
      </c>
      <c r="AE282" s="73">
        <f>ROUND(VLOOKUP(Q282,'[1]Average Cost'!$A$3:$V$26,HLOOKUP('[1]Master Sheet'!E282,'[1]Average Cost'!$B$1:$V$2,2,0)),0)</f>
        <v>273522</v>
      </c>
      <c r="AF282" s="74">
        <f t="shared" si="46"/>
        <v>1.3535437734441838</v>
      </c>
      <c r="AG282" s="68" t="str">
        <f t="shared" si="52"/>
        <v>Greater than 100%</v>
      </c>
      <c r="AH282" s="75">
        <v>309807</v>
      </c>
      <c r="AI282" s="75">
        <v>270805.1464575</v>
      </c>
      <c r="AJ282" s="75">
        <v>309807</v>
      </c>
      <c r="AK282" s="76">
        <f t="shared" si="47"/>
        <v>1.1950149609272871</v>
      </c>
      <c r="AL282" s="39" t="str">
        <f t="shared" si="53"/>
        <v>110% - 130%</v>
      </c>
      <c r="AM282" s="77" t="str">
        <f t="shared" si="54"/>
        <v>Upper Range</v>
      </c>
      <c r="AN282" s="78" t="s">
        <v>76</v>
      </c>
      <c r="AO282" s="78"/>
      <c r="AP282" s="78" t="s">
        <v>76</v>
      </c>
      <c r="AQ282" s="49"/>
      <c r="AR282" s="79"/>
      <c r="AS282" s="79"/>
      <c r="AT282" s="80"/>
      <c r="AU282" s="52">
        <f t="shared" si="48"/>
        <v>0</v>
      </c>
    </row>
    <row r="283" spans="1:47" ht="15" customHeight="1">
      <c r="A283" s="53" t="s">
        <v>66</v>
      </c>
      <c r="B283" s="54">
        <v>272</v>
      </c>
      <c r="C283" s="55" t="s">
        <v>152</v>
      </c>
      <c r="D283" s="56" t="s">
        <v>83</v>
      </c>
      <c r="E283" s="55" t="s">
        <v>79</v>
      </c>
      <c r="F283" s="57">
        <v>44366</v>
      </c>
      <c r="G283" s="58">
        <v>34675</v>
      </c>
      <c r="H283" s="59">
        <f t="shared" si="49"/>
        <v>24.328767123287673</v>
      </c>
      <c r="I283" s="60" t="s">
        <v>100</v>
      </c>
      <c r="J283" s="61">
        <v>0</v>
      </c>
      <c r="K283" s="62" t="s">
        <v>85</v>
      </c>
      <c r="L283" s="63" t="s">
        <v>71</v>
      </c>
      <c r="M283" s="64" t="str">
        <f t="shared" si="50"/>
        <v>0-3-2</v>
      </c>
      <c r="N283" s="65">
        <v>43270</v>
      </c>
      <c r="O283" s="66">
        <v>43270</v>
      </c>
      <c r="P283" s="67">
        <v>0.17499999999999999</v>
      </c>
      <c r="Q283" s="68" t="s">
        <v>101</v>
      </c>
      <c r="R283" s="68" t="s">
        <v>141</v>
      </c>
      <c r="S283" s="68" t="s">
        <v>142</v>
      </c>
      <c r="T283" s="69">
        <v>46</v>
      </c>
      <c r="U283" s="68"/>
      <c r="V283" s="70">
        <v>164496</v>
      </c>
      <c r="W283" s="70">
        <v>0</v>
      </c>
      <c r="X283" s="70">
        <v>0</v>
      </c>
      <c r="Y283" s="70">
        <v>0</v>
      </c>
      <c r="Z283" s="70">
        <v>0</v>
      </c>
      <c r="AA283" s="70">
        <v>423197</v>
      </c>
      <c r="AB283" s="71">
        <f t="shared" si="51"/>
        <v>423197</v>
      </c>
      <c r="AC283" s="71">
        <f t="shared" si="44"/>
        <v>423197</v>
      </c>
      <c r="AD283" s="72">
        <f t="shared" si="45"/>
        <v>365</v>
      </c>
      <c r="AE283" s="73">
        <f>ROUND(VLOOKUP(Q283,'[1]Average Cost'!$A$3:$V$26,HLOOKUP('[1]Master Sheet'!E283,'[1]Average Cost'!$B$1:$V$2,2,0)),0)</f>
        <v>335659</v>
      </c>
      <c r="AF283" s="74">
        <f t="shared" si="46"/>
        <v>1.2607944372115749</v>
      </c>
      <c r="AG283" s="68" t="str">
        <f t="shared" si="52"/>
        <v>Greater than 100%</v>
      </c>
      <c r="AH283" s="75">
        <v>593268</v>
      </c>
      <c r="AI283" s="75">
        <v>589024.36600000004</v>
      </c>
      <c r="AJ283" s="75">
        <v>593268</v>
      </c>
      <c r="AK283" s="76">
        <f t="shared" si="47"/>
        <v>0.71333191744708968</v>
      </c>
      <c r="AL283" s="39" t="str">
        <f t="shared" si="53"/>
        <v>70% - 90%</v>
      </c>
      <c r="AM283" s="77" t="str">
        <f t="shared" si="54"/>
        <v>Lower Middle Range</v>
      </c>
      <c r="AN283" s="78" t="s">
        <v>76</v>
      </c>
      <c r="AO283" s="78"/>
      <c r="AP283" s="78" t="s">
        <v>76</v>
      </c>
      <c r="AQ283" s="49"/>
      <c r="AR283" s="79"/>
      <c r="AS283" s="79"/>
      <c r="AT283" s="80"/>
      <c r="AU283" s="52">
        <f t="shared" si="48"/>
        <v>0</v>
      </c>
    </row>
    <row r="284" spans="1:47" ht="15" customHeight="1">
      <c r="A284" s="53" t="s">
        <v>66</v>
      </c>
      <c r="B284" s="54">
        <v>273</v>
      </c>
      <c r="C284" s="55" t="s">
        <v>197</v>
      </c>
      <c r="D284" s="56" t="s">
        <v>78</v>
      </c>
      <c r="E284" s="55" t="s">
        <v>79</v>
      </c>
      <c r="F284" s="57">
        <v>43456</v>
      </c>
      <c r="G284" s="58">
        <v>31734</v>
      </c>
      <c r="H284" s="59">
        <f t="shared" si="49"/>
        <v>32.386301369863013</v>
      </c>
      <c r="I284" s="60" t="s">
        <v>435</v>
      </c>
      <c r="J284" s="61" t="s">
        <v>85</v>
      </c>
      <c r="K284" s="62" t="s">
        <v>81</v>
      </c>
      <c r="L284" s="63" t="s">
        <v>85</v>
      </c>
      <c r="M284" s="64" t="str">
        <f t="shared" si="50"/>
        <v>3-4-3</v>
      </c>
      <c r="N284" s="65">
        <v>42736</v>
      </c>
      <c r="O284" s="66">
        <v>43191</v>
      </c>
      <c r="P284" s="67">
        <v>0.14375000000000002</v>
      </c>
      <c r="Q284" s="68" t="s">
        <v>436</v>
      </c>
      <c r="R284" s="68" t="s">
        <v>178</v>
      </c>
      <c r="S284" s="68" t="s">
        <v>179</v>
      </c>
      <c r="T284" s="69">
        <v>51</v>
      </c>
      <c r="U284" s="68"/>
      <c r="V284" s="70">
        <v>565476</v>
      </c>
      <c r="W284" s="70">
        <v>0</v>
      </c>
      <c r="X284" s="70">
        <v>0</v>
      </c>
      <c r="Y284" s="70">
        <v>217488</v>
      </c>
      <c r="Z284" s="70">
        <v>0</v>
      </c>
      <c r="AA284" s="70">
        <v>1683373</v>
      </c>
      <c r="AB284" s="71">
        <f t="shared" si="51"/>
        <v>1465885</v>
      </c>
      <c r="AC284" s="71">
        <f t="shared" si="44"/>
        <v>1465885</v>
      </c>
      <c r="AD284" s="72">
        <f t="shared" si="45"/>
        <v>365</v>
      </c>
      <c r="AE284" s="73">
        <f>ROUND(VLOOKUP(Q284,'[1]Average Cost'!$A$3:$V$26,HLOOKUP('[1]Master Sheet'!E284,'[1]Average Cost'!$B$1:$V$2,2,0)),0)</f>
        <v>1614608</v>
      </c>
      <c r="AF284" s="74">
        <f t="shared" si="46"/>
        <v>0.90788909753946467</v>
      </c>
      <c r="AG284" s="68" t="str">
        <f t="shared" si="52"/>
        <v>80%-100%</v>
      </c>
      <c r="AH284" s="75">
        <v>1717504.05</v>
      </c>
      <c r="AI284" s="75">
        <v>1717504.05</v>
      </c>
      <c r="AJ284" s="75">
        <v>1539989</v>
      </c>
      <c r="AK284" s="76">
        <f t="shared" si="47"/>
        <v>0.85349725958433686</v>
      </c>
      <c r="AL284" s="39" t="str">
        <f t="shared" si="53"/>
        <v>70% - 90%</v>
      </c>
      <c r="AM284" s="77" t="str">
        <f t="shared" si="54"/>
        <v>Close to Market Reference</v>
      </c>
      <c r="AN284" s="78" t="s">
        <v>76</v>
      </c>
      <c r="AO284" s="78"/>
      <c r="AP284" s="78" t="s">
        <v>76</v>
      </c>
      <c r="AQ284" s="49"/>
      <c r="AR284" s="79"/>
      <c r="AS284" s="79"/>
      <c r="AT284" s="80"/>
      <c r="AU284" s="52">
        <f t="shared" si="48"/>
        <v>0</v>
      </c>
    </row>
    <row r="285" spans="1:47" ht="15" customHeight="1">
      <c r="A285" s="53" t="s">
        <v>66</v>
      </c>
      <c r="B285" s="54">
        <v>274</v>
      </c>
      <c r="C285" s="55" t="s">
        <v>437</v>
      </c>
      <c r="D285" s="56" t="s">
        <v>117</v>
      </c>
      <c r="E285" s="55" t="s">
        <v>231</v>
      </c>
      <c r="F285" s="57">
        <v>44424</v>
      </c>
      <c r="G285" s="58">
        <v>33867</v>
      </c>
      <c r="H285" s="59">
        <f t="shared" si="49"/>
        <v>26.542465753424658</v>
      </c>
      <c r="I285" s="60" t="s">
        <v>438</v>
      </c>
      <c r="J285" s="61">
        <v>0</v>
      </c>
      <c r="K285" s="62" t="s">
        <v>71</v>
      </c>
      <c r="L285" s="63" t="s">
        <v>71</v>
      </c>
      <c r="M285" s="64" t="str">
        <f t="shared" si="50"/>
        <v>0-2-2</v>
      </c>
      <c r="N285" s="81" t="s">
        <v>121</v>
      </c>
      <c r="O285" s="66">
        <v>43191</v>
      </c>
      <c r="P285" s="67">
        <v>4.197945205479451E-2</v>
      </c>
      <c r="Q285" s="68" t="s">
        <v>177</v>
      </c>
      <c r="R285" s="68" t="s">
        <v>178</v>
      </c>
      <c r="S285" s="68" t="s">
        <v>179</v>
      </c>
      <c r="T285" s="69">
        <v>50</v>
      </c>
      <c r="U285" s="68"/>
      <c r="V285" s="70">
        <v>253872</v>
      </c>
      <c r="W285" s="70">
        <v>0</v>
      </c>
      <c r="X285" s="70">
        <v>0</v>
      </c>
      <c r="Y285" s="70">
        <v>63468</v>
      </c>
      <c r="Z285" s="70">
        <v>0</v>
      </c>
      <c r="AA285" s="70">
        <v>710089</v>
      </c>
      <c r="AB285" s="71">
        <f t="shared" si="51"/>
        <v>646621</v>
      </c>
      <c r="AC285" s="71">
        <f t="shared" si="44"/>
        <v>646621</v>
      </c>
      <c r="AD285" s="72">
        <f t="shared" si="45"/>
        <v>365</v>
      </c>
      <c r="AE285" s="73">
        <f>ROUND(VLOOKUP(Q285,'[1]Average Cost'!$A$3:$V$26,HLOOKUP('[1]Master Sheet'!E285,'[1]Average Cost'!$B$1:$V$2,2,0)),0)</f>
        <v>1216988</v>
      </c>
      <c r="AF285" s="74">
        <f t="shared" si="46"/>
        <v>0.53132898598835809</v>
      </c>
      <c r="AG285" s="68" t="str">
        <f t="shared" si="52"/>
        <v>Less than 60%</v>
      </c>
      <c r="AH285" s="75">
        <v>1274585</v>
      </c>
      <c r="AI285" s="75">
        <v>1263235.5</v>
      </c>
      <c r="AJ285" s="75">
        <v>1274585</v>
      </c>
      <c r="AK285" s="76">
        <f t="shared" si="47"/>
        <v>0.50731885280306921</v>
      </c>
      <c r="AL285" s="39" t="str">
        <f t="shared" si="53"/>
        <v>50% - 70%</v>
      </c>
      <c r="AM285" s="77" t="str">
        <f t="shared" si="54"/>
        <v>Lower Range</v>
      </c>
      <c r="AN285" s="78" t="s">
        <v>76</v>
      </c>
      <c r="AO285" s="78"/>
      <c r="AP285" s="78" t="s">
        <v>76</v>
      </c>
      <c r="AQ285" s="49"/>
      <c r="AR285" s="79"/>
      <c r="AS285" s="79"/>
      <c r="AT285" s="80"/>
      <c r="AU285" s="52">
        <f t="shared" si="48"/>
        <v>0</v>
      </c>
    </row>
    <row r="286" spans="1:47" ht="15" customHeight="1">
      <c r="A286" s="53" t="s">
        <v>66</v>
      </c>
      <c r="B286" s="54">
        <v>275</v>
      </c>
      <c r="C286" s="55" t="s">
        <v>136</v>
      </c>
      <c r="D286" s="56" t="s">
        <v>91</v>
      </c>
      <c r="E286" s="55" t="s">
        <v>79</v>
      </c>
      <c r="F286" s="57">
        <v>42126</v>
      </c>
      <c r="G286" s="58">
        <v>31423</v>
      </c>
      <c r="H286" s="59">
        <f t="shared" si="49"/>
        <v>33.238356164383561</v>
      </c>
      <c r="I286" s="60" t="s">
        <v>439</v>
      </c>
      <c r="J286" s="61" t="s">
        <v>71</v>
      </c>
      <c r="K286" s="62" t="s">
        <v>71</v>
      </c>
      <c r="L286" s="63" t="s">
        <v>71</v>
      </c>
      <c r="M286" s="64" t="str">
        <f t="shared" si="50"/>
        <v>2-2-2</v>
      </c>
      <c r="N286" s="65">
        <v>43191</v>
      </c>
      <c r="O286" s="66">
        <v>43191</v>
      </c>
      <c r="P286" s="67">
        <v>0.10875030606800375</v>
      </c>
      <c r="Q286" s="68" t="s">
        <v>131</v>
      </c>
      <c r="R286" s="68" t="s">
        <v>132</v>
      </c>
      <c r="S286" s="68" t="s">
        <v>133</v>
      </c>
      <c r="T286" s="69">
        <v>49</v>
      </c>
      <c r="U286" s="68"/>
      <c r="V286" s="70">
        <v>220644</v>
      </c>
      <c r="W286" s="70">
        <v>0</v>
      </c>
      <c r="X286" s="70">
        <v>0</v>
      </c>
      <c r="Y286" s="70">
        <v>55164</v>
      </c>
      <c r="Z286" s="70">
        <v>0</v>
      </c>
      <c r="AA286" s="70">
        <v>618743</v>
      </c>
      <c r="AB286" s="71">
        <f t="shared" si="51"/>
        <v>563579</v>
      </c>
      <c r="AC286" s="71">
        <f t="shared" si="44"/>
        <v>563579</v>
      </c>
      <c r="AD286" s="72">
        <f t="shared" si="45"/>
        <v>365</v>
      </c>
      <c r="AE286" s="73">
        <f>ROUND(VLOOKUP(Q286,'[1]Average Cost'!$A$3:$V$26,HLOOKUP('[1]Master Sheet'!E286,'[1]Average Cost'!$B$1:$V$2,2,0)),0)</f>
        <v>659373</v>
      </c>
      <c r="AF286" s="74">
        <f t="shared" si="46"/>
        <v>0.85471955933894772</v>
      </c>
      <c r="AG286" s="68" t="str">
        <f t="shared" si="52"/>
        <v>80%-100%</v>
      </c>
      <c r="AH286" s="75">
        <v>1109291.3057924998</v>
      </c>
      <c r="AI286" s="75">
        <v>1109291.3057924998</v>
      </c>
      <c r="AJ286" s="75">
        <v>1105548</v>
      </c>
      <c r="AK286" s="76">
        <f t="shared" si="47"/>
        <v>0.5080532021274321</v>
      </c>
      <c r="AL286" s="39" t="str">
        <f t="shared" si="53"/>
        <v>50% - 70%</v>
      </c>
      <c r="AM286" s="77" t="str">
        <f t="shared" si="54"/>
        <v>Lower Range</v>
      </c>
      <c r="AN286" s="78" t="s">
        <v>76</v>
      </c>
      <c r="AO286" s="78"/>
      <c r="AP286" s="78" t="s">
        <v>76</v>
      </c>
      <c r="AQ286" s="49"/>
      <c r="AR286" s="79"/>
      <c r="AS286" s="79"/>
      <c r="AT286" s="80"/>
      <c r="AU286" s="52">
        <f t="shared" si="48"/>
        <v>0</v>
      </c>
    </row>
    <row r="287" spans="1:47" ht="15" customHeight="1">
      <c r="A287" s="53" t="s">
        <v>66</v>
      </c>
      <c r="B287" s="54">
        <v>276</v>
      </c>
      <c r="C287" s="55" t="s">
        <v>67</v>
      </c>
      <c r="D287" s="56" t="s">
        <v>68</v>
      </c>
      <c r="E287" s="55" t="s">
        <v>440</v>
      </c>
      <c r="F287" s="57">
        <v>44359</v>
      </c>
      <c r="G287" s="58">
        <v>31046</v>
      </c>
      <c r="H287" s="59">
        <f t="shared" si="49"/>
        <v>34.271232876712325</v>
      </c>
      <c r="I287" s="60" t="s">
        <v>158</v>
      </c>
      <c r="J287" s="61">
        <v>0</v>
      </c>
      <c r="K287" s="62" t="s">
        <v>71</v>
      </c>
      <c r="L287" s="63" t="s">
        <v>71</v>
      </c>
      <c r="M287" s="64" t="str">
        <f t="shared" si="50"/>
        <v>0-2-2</v>
      </c>
      <c r="N287" s="81" t="s">
        <v>121</v>
      </c>
      <c r="O287" s="66">
        <v>43191</v>
      </c>
      <c r="P287" s="67">
        <v>6.4000000000000001E-2</v>
      </c>
      <c r="Q287" s="68" t="s">
        <v>73</v>
      </c>
      <c r="R287" s="38" t="s">
        <v>74</v>
      </c>
      <c r="S287" s="38" t="s">
        <v>75</v>
      </c>
      <c r="T287" s="69">
        <v>48</v>
      </c>
      <c r="U287" s="68"/>
      <c r="V287" s="70">
        <v>219372</v>
      </c>
      <c r="W287" s="70">
        <v>0</v>
      </c>
      <c r="X287" s="70">
        <v>0</v>
      </c>
      <c r="Y287" s="70">
        <v>54840</v>
      </c>
      <c r="Z287" s="70">
        <v>0</v>
      </c>
      <c r="AA287" s="70">
        <v>615230</v>
      </c>
      <c r="AB287" s="71">
        <f t="shared" si="51"/>
        <v>560390</v>
      </c>
      <c r="AC287" s="71">
        <f t="shared" si="44"/>
        <v>560390</v>
      </c>
      <c r="AD287" s="72">
        <f t="shared" si="45"/>
        <v>365</v>
      </c>
      <c r="AE287" s="73">
        <f>ROUND(VLOOKUP(Q287,'[1]Average Cost'!$A$3:$V$26,HLOOKUP('[1]Master Sheet'!E287,'[1]Average Cost'!$B$1:$V$2,2,0)),0)</f>
        <v>646385</v>
      </c>
      <c r="AF287" s="74">
        <f t="shared" si="46"/>
        <v>0.86696009344276248</v>
      </c>
      <c r="AG287" s="68" t="str">
        <f t="shared" si="52"/>
        <v>80%-100%</v>
      </c>
      <c r="AH287" s="75">
        <v>1040452</v>
      </c>
      <c r="AI287" s="75">
        <v>1031401.0812</v>
      </c>
      <c r="AJ287" s="75">
        <v>1040452</v>
      </c>
      <c r="AK287" s="76">
        <f t="shared" si="47"/>
        <v>0.53860245354903447</v>
      </c>
      <c r="AL287" s="39" t="str">
        <f t="shared" si="53"/>
        <v>50% - 70%</v>
      </c>
      <c r="AM287" s="77" t="str">
        <f t="shared" si="54"/>
        <v>Lower Range</v>
      </c>
      <c r="AN287" s="78" t="s">
        <v>76</v>
      </c>
      <c r="AO287" s="78"/>
      <c r="AP287" s="78" t="s">
        <v>76</v>
      </c>
      <c r="AQ287" s="49"/>
      <c r="AR287" s="79"/>
      <c r="AS287" s="79"/>
      <c r="AT287" s="80"/>
      <c r="AU287" s="52">
        <f t="shared" si="48"/>
        <v>0</v>
      </c>
    </row>
    <row r="288" spans="1:47" ht="15" customHeight="1">
      <c r="A288" s="53" t="s">
        <v>66</v>
      </c>
      <c r="B288" s="25">
        <v>277</v>
      </c>
      <c r="C288" s="55" t="s">
        <v>82</v>
      </c>
      <c r="D288" s="56" t="s">
        <v>95</v>
      </c>
      <c r="E288" s="55" t="s">
        <v>79</v>
      </c>
      <c r="F288" s="57">
        <v>43876</v>
      </c>
      <c r="G288" s="58">
        <v>30144</v>
      </c>
      <c r="H288" s="59">
        <f t="shared" si="49"/>
        <v>36.742465753424661</v>
      </c>
      <c r="I288" s="60" t="s">
        <v>196</v>
      </c>
      <c r="J288" s="61" t="s">
        <v>85</v>
      </c>
      <c r="K288" s="62" t="s">
        <v>71</v>
      </c>
      <c r="L288" s="63" t="s">
        <v>71</v>
      </c>
      <c r="M288" s="64" t="str">
        <f t="shared" si="50"/>
        <v>3-2-2</v>
      </c>
      <c r="N288" s="81" t="s">
        <v>121</v>
      </c>
      <c r="O288" s="66">
        <v>43191</v>
      </c>
      <c r="P288" s="67">
        <v>0.23</v>
      </c>
      <c r="Q288" s="68" t="s">
        <v>73</v>
      </c>
      <c r="R288" s="38" t="s">
        <v>74</v>
      </c>
      <c r="S288" s="38" t="s">
        <v>75</v>
      </c>
      <c r="T288" s="69">
        <v>47</v>
      </c>
      <c r="U288" s="68"/>
      <c r="V288" s="70">
        <v>182544</v>
      </c>
      <c r="W288" s="70">
        <v>0</v>
      </c>
      <c r="X288" s="70">
        <v>0</v>
      </c>
      <c r="Y288" s="70">
        <v>45636</v>
      </c>
      <c r="Z288" s="70">
        <v>0</v>
      </c>
      <c r="AA288" s="70">
        <v>513938</v>
      </c>
      <c r="AB288" s="71">
        <f t="shared" si="51"/>
        <v>468302</v>
      </c>
      <c r="AC288" s="71">
        <f t="shared" si="44"/>
        <v>468302</v>
      </c>
      <c r="AD288" s="72">
        <f t="shared" si="45"/>
        <v>365</v>
      </c>
      <c r="AE288" s="73">
        <f>ROUND(VLOOKUP(Q288,'[1]Average Cost'!$A$3:$V$26,HLOOKUP('[1]Master Sheet'!E288,'[1]Average Cost'!$B$1:$V$2,2,0)),0)</f>
        <v>480436</v>
      </c>
      <c r="AF288" s="74">
        <f t="shared" si="46"/>
        <v>0.97474377440491555</v>
      </c>
      <c r="AG288" s="68" t="str">
        <f t="shared" si="52"/>
        <v>80%-100%</v>
      </c>
      <c r="AH288" s="75">
        <v>630864.05000000005</v>
      </c>
      <c r="AI288" s="75">
        <v>630864.05000000005</v>
      </c>
      <c r="AJ288" s="75">
        <v>756391</v>
      </c>
      <c r="AK288" s="76">
        <f t="shared" si="47"/>
        <v>0.74231841234256413</v>
      </c>
      <c r="AL288" s="39" t="str">
        <f t="shared" si="53"/>
        <v>70% - 90%</v>
      </c>
      <c r="AM288" s="77" t="str">
        <f t="shared" si="54"/>
        <v>Lower Middle Range</v>
      </c>
      <c r="AN288" s="78" t="s">
        <v>118</v>
      </c>
      <c r="AO288" s="78" t="s">
        <v>441</v>
      </c>
      <c r="AP288" s="78" t="s">
        <v>135</v>
      </c>
      <c r="AQ288" s="49"/>
      <c r="AR288" s="79"/>
      <c r="AS288" s="79"/>
      <c r="AT288" s="80"/>
      <c r="AU288" s="52">
        <f t="shared" si="48"/>
        <v>0</v>
      </c>
    </row>
    <row r="289" spans="1:47" ht="15" customHeight="1">
      <c r="A289" s="53" t="s">
        <v>66</v>
      </c>
      <c r="B289" s="54">
        <v>278</v>
      </c>
      <c r="C289" s="55" t="s">
        <v>67</v>
      </c>
      <c r="D289" s="56" t="s">
        <v>68</v>
      </c>
      <c r="E289" s="55" t="s">
        <v>442</v>
      </c>
      <c r="F289" s="57">
        <v>43533</v>
      </c>
      <c r="G289" s="58">
        <v>31892</v>
      </c>
      <c r="H289" s="59">
        <f t="shared" si="49"/>
        <v>31.953424657534246</v>
      </c>
      <c r="I289" s="60" t="s">
        <v>277</v>
      </c>
      <c r="J289" s="61" t="s">
        <v>85</v>
      </c>
      <c r="K289" s="62" t="s">
        <v>71</v>
      </c>
      <c r="L289" s="63" t="s">
        <v>85</v>
      </c>
      <c r="M289" s="64" t="str">
        <f t="shared" si="50"/>
        <v>3-2-3</v>
      </c>
      <c r="N289" s="65">
        <v>43191</v>
      </c>
      <c r="O289" s="66">
        <v>43191</v>
      </c>
      <c r="P289" s="67">
        <v>0.43</v>
      </c>
      <c r="Q289" s="68" t="s">
        <v>73</v>
      </c>
      <c r="R289" s="38" t="s">
        <v>74</v>
      </c>
      <c r="S289" s="38" t="s">
        <v>75</v>
      </c>
      <c r="T289" s="69">
        <v>48</v>
      </c>
      <c r="U289" s="68"/>
      <c r="V289" s="70">
        <v>182748</v>
      </c>
      <c r="W289" s="70">
        <v>0</v>
      </c>
      <c r="X289" s="70">
        <v>0</v>
      </c>
      <c r="Y289" s="70">
        <v>45684</v>
      </c>
      <c r="Z289" s="70">
        <v>0</v>
      </c>
      <c r="AA289" s="70">
        <v>514501</v>
      </c>
      <c r="AB289" s="71">
        <f t="shared" si="51"/>
        <v>468817</v>
      </c>
      <c r="AC289" s="71">
        <f t="shared" si="44"/>
        <v>468817</v>
      </c>
      <c r="AD289" s="72">
        <f t="shared" si="45"/>
        <v>365</v>
      </c>
      <c r="AE289" s="73">
        <f>ROUND(VLOOKUP(Q289,'[1]Average Cost'!$A$3:$V$26,HLOOKUP('[1]Master Sheet'!E289,'[1]Average Cost'!$B$1:$V$2,2,0)),0)</f>
        <v>646385</v>
      </c>
      <c r="AF289" s="74">
        <f t="shared" si="46"/>
        <v>0.72529065495022316</v>
      </c>
      <c r="AG289" s="68" t="str">
        <f t="shared" si="52"/>
        <v>60%-80%</v>
      </c>
      <c r="AH289" s="75">
        <v>1040452</v>
      </c>
      <c r="AI289" s="75">
        <v>1031401.0812</v>
      </c>
      <c r="AJ289" s="75">
        <v>1040452</v>
      </c>
      <c r="AK289" s="76">
        <f t="shared" si="47"/>
        <v>0.45058974368832005</v>
      </c>
      <c r="AL289" s="39" t="str">
        <f t="shared" si="53"/>
        <v>25% - 50%</v>
      </c>
      <c r="AM289" s="77" t="str">
        <f t="shared" si="54"/>
        <v>Lower Range</v>
      </c>
      <c r="AN289" s="78" t="s">
        <v>76</v>
      </c>
      <c r="AO289" s="78"/>
      <c r="AP289" s="78" t="s">
        <v>76</v>
      </c>
      <c r="AQ289" s="49"/>
      <c r="AR289" s="79"/>
      <c r="AS289" s="79"/>
      <c r="AT289" s="80"/>
      <c r="AU289" s="52">
        <f t="shared" si="48"/>
        <v>0</v>
      </c>
    </row>
    <row r="290" spans="1:47" ht="15" customHeight="1">
      <c r="A290" s="53" t="s">
        <v>66</v>
      </c>
      <c r="B290" s="54">
        <v>279</v>
      </c>
      <c r="C290" s="55" t="s">
        <v>67</v>
      </c>
      <c r="D290" s="56" t="s">
        <v>68</v>
      </c>
      <c r="E290" s="55" t="s">
        <v>231</v>
      </c>
      <c r="F290" s="57">
        <v>44758</v>
      </c>
      <c r="G290" s="58">
        <v>30994</v>
      </c>
      <c r="H290" s="59">
        <f t="shared" si="49"/>
        <v>34.413698630136984</v>
      </c>
      <c r="I290" s="60" t="s">
        <v>80</v>
      </c>
      <c r="J290" s="61">
        <v>0</v>
      </c>
      <c r="K290" s="62">
        <v>0</v>
      </c>
      <c r="L290" s="63" t="s">
        <v>71</v>
      </c>
      <c r="M290" s="64" t="str">
        <f t="shared" si="50"/>
        <v>0-0-2</v>
      </c>
      <c r="N290" s="81" t="s">
        <v>72</v>
      </c>
      <c r="O290" s="62" t="s">
        <v>72</v>
      </c>
      <c r="P290" s="67">
        <v>0</v>
      </c>
      <c r="Q290" s="68" t="s">
        <v>73</v>
      </c>
      <c r="R290" s="38" t="s">
        <v>74</v>
      </c>
      <c r="S290" s="38" t="s">
        <v>75</v>
      </c>
      <c r="T290" s="69">
        <v>48</v>
      </c>
      <c r="U290" s="68"/>
      <c r="V290" s="70">
        <v>290904</v>
      </c>
      <c r="W290" s="70">
        <v>0</v>
      </c>
      <c r="X290" s="70">
        <v>0</v>
      </c>
      <c r="Y290" s="70">
        <v>72732</v>
      </c>
      <c r="Z290" s="70">
        <v>0</v>
      </c>
      <c r="AA290" s="70">
        <v>811945</v>
      </c>
      <c r="AB290" s="71">
        <f t="shared" si="51"/>
        <v>739213</v>
      </c>
      <c r="AC290" s="71">
        <f t="shared" si="44"/>
        <v>739213</v>
      </c>
      <c r="AD290" s="72">
        <f t="shared" si="45"/>
        <v>259</v>
      </c>
      <c r="AE290" s="73">
        <f>ROUND(VLOOKUP(Q290,'[1]Average Cost'!$A$3:$V$26,HLOOKUP('[1]Master Sheet'!E290,'[1]Average Cost'!$B$1:$V$2,2,0)),0)</f>
        <v>646385</v>
      </c>
      <c r="AF290" s="74">
        <f t="shared" si="46"/>
        <v>1.143611005824702</v>
      </c>
      <c r="AG290" s="68" t="str">
        <f t="shared" si="52"/>
        <v>Greater than 100%</v>
      </c>
      <c r="AH290" s="75">
        <v>1040452</v>
      </c>
      <c r="AI290" s="75">
        <v>1031401.0812</v>
      </c>
      <c r="AJ290" s="75">
        <v>1040452</v>
      </c>
      <c r="AK290" s="76">
        <f t="shared" si="47"/>
        <v>0.71047294829554852</v>
      </c>
      <c r="AL290" s="39" t="str">
        <f t="shared" si="53"/>
        <v>70% - 90%</v>
      </c>
      <c r="AM290" s="77" t="str">
        <f t="shared" si="54"/>
        <v>Lower Middle Range</v>
      </c>
      <c r="AN290" s="78" t="s">
        <v>76</v>
      </c>
      <c r="AO290" s="78"/>
      <c r="AP290" s="78" t="s">
        <v>76</v>
      </c>
      <c r="AQ290" s="49"/>
      <c r="AR290" s="79"/>
      <c r="AS290" s="79"/>
      <c r="AT290" s="80"/>
      <c r="AU290" s="52">
        <f t="shared" si="48"/>
        <v>0</v>
      </c>
    </row>
    <row r="291" spans="1:47" ht="15" customHeight="1">
      <c r="A291" s="53" t="s">
        <v>66</v>
      </c>
      <c r="B291" s="54">
        <v>280</v>
      </c>
      <c r="C291" s="55" t="s">
        <v>211</v>
      </c>
      <c r="D291" s="56" t="s">
        <v>95</v>
      </c>
      <c r="E291" s="55" t="s">
        <v>273</v>
      </c>
      <c r="F291" s="57">
        <v>42812</v>
      </c>
      <c r="G291" s="58">
        <v>31536</v>
      </c>
      <c r="H291" s="59">
        <f t="shared" si="49"/>
        <v>32.92876712328767</v>
      </c>
      <c r="I291" s="60" t="s">
        <v>443</v>
      </c>
      <c r="J291" s="61" t="s">
        <v>81</v>
      </c>
      <c r="K291" s="62" t="s">
        <v>81</v>
      </c>
      <c r="L291" s="63" t="s">
        <v>81</v>
      </c>
      <c r="M291" s="64" t="str">
        <f t="shared" si="50"/>
        <v>4-4-4</v>
      </c>
      <c r="N291" s="65">
        <v>42736</v>
      </c>
      <c r="O291" s="66">
        <v>43191</v>
      </c>
      <c r="P291" s="67">
        <v>0.1298608118421514</v>
      </c>
      <c r="Q291" s="68" t="s">
        <v>177</v>
      </c>
      <c r="R291" s="68" t="s">
        <v>178</v>
      </c>
      <c r="S291" s="68" t="s">
        <v>179</v>
      </c>
      <c r="T291" s="69">
        <v>47</v>
      </c>
      <c r="U291" s="68"/>
      <c r="V291" s="70">
        <v>152352</v>
      </c>
      <c r="W291" s="70">
        <v>0</v>
      </c>
      <c r="X291" s="70">
        <v>0</v>
      </c>
      <c r="Y291" s="70">
        <v>38088</v>
      </c>
      <c r="Z291" s="70">
        <v>0</v>
      </c>
      <c r="AA291" s="70">
        <v>430923</v>
      </c>
      <c r="AB291" s="71">
        <f t="shared" si="51"/>
        <v>392835</v>
      </c>
      <c r="AC291" s="71">
        <f t="shared" si="44"/>
        <v>392835</v>
      </c>
      <c r="AD291" s="72">
        <f t="shared" si="45"/>
        <v>365</v>
      </c>
      <c r="AE291" s="73">
        <f>ROUND(VLOOKUP(Q291,'[1]Average Cost'!$A$3:$V$26,HLOOKUP('[1]Master Sheet'!E291,'[1]Average Cost'!$B$1:$V$2,2,0)),0)</f>
        <v>434922</v>
      </c>
      <c r="AF291" s="74">
        <f t="shared" si="46"/>
        <v>0.90323092416571249</v>
      </c>
      <c r="AG291" s="68" t="str">
        <f t="shared" si="52"/>
        <v>80%-100%</v>
      </c>
      <c r="AH291" s="75">
        <v>630864.05000000005</v>
      </c>
      <c r="AI291" s="75">
        <v>630864.05000000005</v>
      </c>
      <c r="AJ291" s="75">
        <v>836996</v>
      </c>
      <c r="AK291" s="76">
        <f t="shared" si="47"/>
        <v>0.62269358984713108</v>
      </c>
      <c r="AL291" s="39" t="str">
        <f t="shared" si="53"/>
        <v>50% - 70%</v>
      </c>
      <c r="AM291" s="77" t="str">
        <f t="shared" si="54"/>
        <v>Lower Range</v>
      </c>
      <c r="AN291" s="78" t="s">
        <v>76</v>
      </c>
      <c r="AO291" s="78"/>
      <c r="AP291" s="78" t="s">
        <v>76</v>
      </c>
      <c r="AQ291" s="49"/>
      <c r="AR291" s="79"/>
      <c r="AS291" s="79"/>
      <c r="AT291" s="80"/>
      <c r="AU291" s="52">
        <f t="shared" si="48"/>
        <v>0</v>
      </c>
    </row>
    <row r="292" spans="1:47" ht="15" customHeight="1">
      <c r="A292" s="53" t="s">
        <v>66</v>
      </c>
      <c r="B292" s="54">
        <v>281</v>
      </c>
      <c r="C292" s="55" t="s">
        <v>215</v>
      </c>
      <c r="D292" s="56" t="s">
        <v>117</v>
      </c>
      <c r="E292" s="55" t="s">
        <v>314</v>
      </c>
      <c r="F292" s="57">
        <v>39531</v>
      </c>
      <c r="G292" s="58">
        <v>27597</v>
      </c>
      <c r="H292" s="59">
        <f t="shared" si="49"/>
        <v>43.720547945205482</v>
      </c>
      <c r="I292" s="60" t="s">
        <v>260</v>
      </c>
      <c r="J292" s="61" t="s">
        <v>71</v>
      </c>
      <c r="K292" s="62" t="s">
        <v>129</v>
      </c>
      <c r="L292" s="63" t="s">
        <v>71</v>
      </c>
      <c r="M292" s="64" t="str">
        <f t="shared" si="50"/>
        <v>2-1-2</v>
      </c>
      <c r="N292" s="65">
        <v>42736</v>
      </c>
      <c r="O292" s="66" t="s">
        <v>130</v>
      </c>
      <c r="P292" s="67">
        <v>-1.9362603975676845E-17</v>
      </c>
      <c r="Q292" s="68" t="s">
        <v>87</v>
      </c>
      <c r="R292" s="68" t="s">
        <v>88</v>
      </c>
      <c r="S292" s="68" t="s">
        <v>89</v>
      </c>
      <c r="T292" s="69">
        <v>50</v>
      </c>
      <c r="U292" s="68"/>
      <c r="V292" s="70">
        <v>227172</v>
      </c>
      <c r="W292" s="70">
        <v>0</v>
      </c>
      <c r="X292" s="70">
        <v>0</v>
      </c>
      <c r="Y292" s="70">
        <v>59784</v>
      </c>
      <c r="Z292" s="70">
        <v>0</v>
      </c>
      <c r="AA292" s="70">
        <v>669565</v>
      </c>
      <c r="AB292" s="71">
        <f t="shared" si="51"/>
        <v>609781</v>
      </c>
      <c r="AC292" s="71">
        <f t="shared" si="44"/>
        <v>609781</v>
      </c>
      <c r="AD292" s="72">
        <f t="shared" si="45"/>
        <v>365</v>
      </c>
      <c r="AE292" s="73">
        <f>ROUND(VLOOKUP(Q292,'[1]Average Cost'!$A$3:$V$26,HLOOKUP('[1]Master Sheet'!E292,'[1]Average Cost'!$B$1:$V$2,2,0)),0)</f>
        <v>775623</v>
      </c>
      <c r="AF292" s="74">
        <f t="shared" si="46"/>
        <v>0.78618220449883514</v>
      </c>
      <c r="AG292" s="68" t="str">
        <f t="shared" si="52"/>
        <v>60%-80%</v>
      </c>
      <c r="AH292" s="75">
        <v>1340475.5</v>
      </c>
      <c r="AI292" s="75">
        <v>1340475.5</v>
      </c>
      <c r="AJ292" s="75">
        <v>1058532</v>
      </c>
      <c r="AK292" s="76">
        <f t="shared" si="47"/>
        <v>0.45489902650216285</v>
      </c>
      <c r="AL292" s="39" t="str">
        <f t="shared" si="53"/>
        <v>25% - 50%</v>
      </c>
      <c r="AM292" s="77" t="str">
        <f t="shared" si="54"/>
        <v>Lower Range</v>
      </c>
      <c r="AN292" s="78" t="s">
        <v>76</v>
      </c>
      <c r="AO292" s="78"/>
      <c r="AP292" s="78" t="s">
        <v>76</v>
      </c>
      <c r="AQ292" s="49"/>
      <c r="AR292" s="79"/>
      <c r="AS292" s="79"/>
      <c r="AT292" s="80"/>
      <c r="AU292" s="52">
        <f t="shared" si="48"/>
        <v>0</v>
      </c>
    </row>
    <row r="293" spans="1:47" ht="15" customHeight="1">
      <c r="A293" s="53" t="s">
        <v>66</v>
      </c>
      <c r="B293" s="54">
        <v>282</v>
      </c>
      <c r="C293" s="55" t="s">
        <v>170</v>
      </c>
      <c r="D293" s="56" t="s">
        <v>95</v>
      </c>
      <c r="E293" s="55" t="s">
        <v>111</v>
      </c>
      <c r="F293" s="57">
        <v>41512</v>
      </c>
      <c r="G293" s="58">
        <v>29345</v>
      </c>
      <c r="H293" s="59">
        <f t="shared" si="49"/>
        <v>38.93150684931507</v>
      </c>
      <c r="I293" s="60" t="s">
        <v>444</v>
      </c>
      <c r="J293" s="61" t="s">
        <v>85</v>
      </c>
      <c r="K293" s="62" t="s">
        <v>71</v>
      </c>
      <c r="L293" s="63" t="s">
        <v>85</v>
      </c>
      <c r="M293" s="64" t="str">
        <f t="shared" si="50"/>
        <v>3-2-3</v>
      </c>
      <c r="N293" s="65">
        <v>42826</v>
      </c>
      <c r="O293" s="66">
        <v>43191</v>
      </c>
      <c r="P293" s="67">
        <v>7.3471549738430855E-2</v>
      </c>
      <c r="Q293" s="68" t="s">
        <v>113</v>
      </c>
      <c r="R293" s="68" t="s">
        <v>114</v>
      </c>
      <c r="S293" s="68" t="s">
        <v>115</v>
      </c>
      <c r="T293" s="69">
        <v>47</v>
      </c>
      <c r="U293" s="68"/>
      <c r="V293" s="70">
        <v>174384</v>
      </c>
      <c r="W293" s="70">
        <v>0</v>
      </c>
      <c r="X293" s="70">
        <v>31500</v>
      </c>
      <c r="Y293" s="70">
        <v>43596</v>
      </c>
      <c r="Z293" s="70">
        <v>10500</v>
      </c>
      <c r="AA293" s="70">
        <v>491507</v>
      </c>
      <c r="AB293" s="71">
        <f t="shared" si="51"/>
        <v>447911</v>
      </c>
      <c r="AC293" s="71">
        <f t="shared" si="44"/>
        <v>447911</v>
      </c>
      <c r="AD293" s="72">
        <f t="shared" si="45"/>
        <v>365</v>
      </c>
      <c r="AE293" s="73">
        <f>ROUND(VLOOKUP(Q293,'[1]Average Cost'!$A$3:$V$26,HLOOKUP('[1]Master Sheet'!E293,'[1]Average Cost'!$B$1:$V$2,2,0)),0)</f>
        <v>450224</v>
      </c>
      <c r="AF293" s="74">
        <f t="shared" si="46"/>
        <v>0.99486255730480833</v>
      </c>
      <c r="AG293" s="68" t="str">
        <f t="shared" si="52"/>
        <v>80%-100%</v>
      </c>
      <c r="AH293" s="75">
        <v>689492.30925249995</v>
      </c>
      <c r="AI293" s="75">
        <v>689492.30925249995</v>
      </c>
      <c r="AJ293" s="75">
        <v>495248</v>
      </c>
      <c r="AK293" s="76">
        <f t="shared" si="47"/>
        <v>0.64962435982149569</v>
      </c>
      <c r="AL293" s="39" t="str">
        <f t="shared" si="53"/>
        <v>50% - 70%</v>
      </c>
      <c r="AM293" s="77" t="str">
        <f t="shared" si="54"/>
        <v>Lower Range</v>
      </c>
      <c r="AN293" s="78" t="s">
        <v>76</v>
      </c>
      <c r="AO293" s="78"/>
      <c r="AP293" s="78" t="s">
        <v>135</v>
      </c>
      <c r="AQ293" s="49"/>
      <c r="AR293" s="79"/>
      <c r="AS293" s="79"/>
      <c r="AT293" s="80"/>
      <c r="AU293" s="52">
        <f t="shared" si="48"/>
        <v>0</v>
      </c>
    </row>
    <row r="294" spans="1:47" ht="15" customHeight="1">
      <c r="A294" s="53" t="s">
        <v>66</v>
      </c>
      <c r="B294" s="25">
        <v>283</v>
      </c>
      <c r="C294" s="55" t="s">
        <v>104</v>
      </c>
      <c r="D294" s="56" t="s">
        <v>83</v>
      </c>
      <c r="E294" s="55" t="s">
        <v>79</v>
      </c>
      <c r="F294" s="57">
        <v>44303</v>
      </c>
      <c r="G294" s="58">
        <v>34201</v>
      </c>
      <c r="H294" s="59">
        <f t="shared" si="49"/>
        <v>25.627397260273973</v>
      </c>
      <c r="I294" s="60" t="s">
        <v>232</v>
      </c>
      <c r="J294" s="61">
        <v>0</v>
      </c>
      <c r="K294" s="62" t="s">
        <v>71</v>
      </c>
      <c r="L294" s="63" t="s">
        <v>81</v>
      </c>
      <c r="M294" s="64" t="str">
        <f t="shared" si="50"/>
        <v>0-2-4</v>
      </c>
      <c r="N294" s="81" t="s">
        <v>121</v>
      </c>
      <c r="O294" s="66">
        <v>43191</v>
      </c>
      <c r="P294" s="67">
        <v>0.11441095890410959</v>
      </c>
      <c r="Q294" s="68" t="s">
        <v>73</v>
      </c>
      <c r="R294" s="38" t="s">
        <v>74</v>
      </c>
      <c r="S294" s="38" t="s">
        <v>75</v>
      </c>
      <c r="T294" s="69">
        <v>46</v>
      </c>
      <c r="U294" s="68"/>
      <c r="V294" s="70">
        <v>200592</v>
      </c>
      <c r="W294" s="70">
        <v>0</v>
      </c>
      <c r="X294" s="70">
        <v>0</v>
      </c>
      <c r="Y294" s="70">
        <v>0</v>
      </c>
      <c r="Z294" s="70">
        <v>0</v>
      </c>
      <c r="AA294" s="70">
        <v>513432</v>
      </c>
      <c r="AB294" s="71">
        <f t="shared" si="51"/>
        <v>513432</v>
      </c>
      <c r="AC294" s="71">
        <f t="shared" si="44"/>
        <v>513432</v>
      </c>
      <c r="AD294" s="72">
        <f t="shared" si="45"/>
        <v>365</v>
      </c>
      <c r="AE294" s="73">
        <f>ROUND(VLOOKUP(Q294,'[1]Average Cost'!$A$3:$V$26,HLOOKUP('[1]Master Sheet'!E294,'[1]Average Cost'!$B$1:$V$2,2,0)),0)</f>
        <v>480167</v>
      </c>
      <c r="AF294" s="74">
        <f t="shared" si="46"/>
        <v>1.0692779803693298</v>
      </c>
      <c r="AG294" s="68" t="str">
        <f t="shared" si="52"/>
        <v>Greater than 100%</v>
      </c>
      <c r="AH294" s="75">
        <v>499780.75</v>
      </c>
      <c r="AI294" s="75">
        <v>499780.75</v>
      </c>
      <c r="AJ294" s="75">
        <v>591344</v>
      </c>
      <c r="AK294" s="76">
        <f t="shared" si="47"/>
        <v>1.0273144773983391</v>
      </c>
      <c r="AL294" s="39" t="str">
        <f t="shared" si="53"/>
        <v>90% - 110%</v>
      </c>
      <c r="AM294" s="77" t="str">
        <f t="shared" si="54"/>
        <v>Upper Middle Range</v>
      </c>
      <c r="AN294" s="78" t="s">
        <v>76</v>
      </c>
      <c r="AO294" s="78"/>
      <c r="AP294" s="78" t="s">
        <v>76</v>
      </c>
      <c r="AQ294" s="49"/>
      <c r="AR294" s="79"/>
      <c r="AS294" s="79"/>
      <c r="AT294" s="80"/>
      <c r="AU294" s="52">
        <f t="shared" si="48"/>
        <v>0</v>
      </c>
    </row>
    <row r="295" spans="1:47" ht="15" customHeight="1">
      <c r="A295" s="53" t="s">
        <v>66</v>
      </c>
      <c r="B295" s="54">
        <v>284</v>
      </c>
      <c r="C295" s="55" t="s">
        <v>82</v>
      </c>
      <c r="D295" s="56" t="s">
        <v>95</v>
      </c>
      <c r="E295" s="55" t="s">
        <v>79</v>
      </c>
      <c r="F295" s="57">
        <v>41475</v>
      </c>
      <c r="G295" s="58">
        <v>32387</v>
      </c>
      <c r="H295" s="59">
        <f t="shared" si="49"/>
        <v>30.597260273972601</v>
      </c>
      <c r="I295" s="60" t="s">
        <v>128</v>
      </c>
      <c r="J295" s="61" t="s">
        <v>71</v>
      </c>
      <c r="K295" s="62" t="s">
        <v>85</v>
      </c>
      <c r="L295" s="63" t="s">
        <v>71</v>
      </c>
      <c r="M295" s="64" t="str">
        <f t="shared" si="50"/>
        <v>2-3-2</v>
      </c>
      <c r="N295" s="65">
        <v>42736</v>
      </c>
      <c r="O295" s="66">
        <v>43191</v>
      </c>
      <c r="P295" s="67">
        <v>0.11458197306672106</v>
      </c>
      <c r="Q295" s="68" t="s">
        <v>131</v>
      </c>
      <c r="R295" s="68" t="s">
        <v>132</v>
      </c>
      <c r="S295" s="68" t="s">
        <v>133</v>
      </c>
      <c r="T295" s="69">
        <v>47</v>
      </c>
      <c r="U295" s="68"/>
      <c r="V295" s="70">
        <v>139044</v>
      </c>
      <c r="W295" s="70">
        <v>0</v>
      </c>
      <c r="X295" s="70">
        <v>0</v>
      </c>
      <c r="Y295" s="70">
        <v>34764</v>
      </c>
      <c r="Z295" s="70">
        <v>0</v>
      </c>
      <c r="AA295" s="70">
        <v>394330</v>
      </c>
      <c r="AB295" s="71">
        <f t="shared" si="51"/>
        <v>359566</v>
      </c>
      <c r="AC295" s="71">
        <f t="shared" si="44"/>
        <v>359566</v>
      </c>
      <c r="AD295" s="72">
        <f t="shared" si="45"/>
        <v>365</v>
      </c>
      <c r="AE295" s="73">
        <f>ROUND(VLOOKUP(Q295,'[1]Average Cost'!$A$3:$V$26,HLOOKUP('[1]Master Sheet'!E295,'[1]Average Cost'!$B$1:$V$2,2,0)),0)</f>
        <v>456742</v>
      </c>
      <c r="AF295" s="74">
        <f t="shared" si="46"/>
        <v>0.78724093689654118</v>
      </c>
      <c r="AG295" s="68" t="str">
        <f t="shared" si="52"/>
        <v>60%-80%</v>
      </c>
      <c r="AH295" s="75">
        <v>855135.56255499995</v>
      </c>
      <c r="AI295" s="75">
        <v>855135.56255499995</v>
      </c>
      <c r="AJ295" s="75">
        <v>802937</v>
      </c>
      <c r="AK295" s="76">
        <f t="shared" si="47"/>
        <v>0.42047836126201771</v>
      </c>
      <c r="AL295" s="39" t="str">
        <f t="shared" si="53"/>
        <v>25% - 50%</v>
      </c>
      <c r="AM295" s="77" t="str">
        <f t="shared" si="54"/>
        <v>Lower Range</v>
      </c>
      <c r="AN295" s="78" t="s">
        <v>76</v>
      </c>
      <c r="AO295" s="78"/>
      <c r="AP295" s="78" t="s">
        <v>76</v>
      </c>
      <c r="AQ295" s="49"/>
      <c r="AR295" s="79"/>
      <c r="AS295" s="79"/>
      <c r="AT295" s="80"/>
      <c r="AU295" s="52">
        <f t="shared" si="48"/>
        <v>0</v>
      </c>
    </row>
    <row r="296" spans="1:47" ht="15" customHeight="1">
      <c r="A296" s="53" t="s">
        <v>66</v>
      </c>
      <c r="B296" s="54">
        <v>285</v>
      </c>
      <c r="C296" s="55" t="s">
        <v>67</v>
      </c>
      <c r="D296" s="56" t="s">
        <v>68</v>
      </c>
      <c r="E296" s="55" t="s">
        <v>235</v>
      </c>
      <c r="F296" s="57">
        <v>44779</v>
      </c>
      <c r="G296" s="58">
        <v>31197</v>
      </c>
      <c r="H296" s="59">
        <f t="shared" si="49"/>
        <v>33.857534246575341</v>
      </c>
      <c r="I296" s="60" t="s">
        <v>445</v>
      </c>
      <c r="J296" s="61">
        <v>0</v>
      </c>
      <c r="K296" s="62">
        <v>0</v>
      </c>
      <c r="L296" s="63" t="s">
        <v>85</v>
      </c>
      <c r="M296" s="64" t="str">
        <f t="shared" si="50"/>
        <v>0-0-3</v>
      </c>
      <c r="N296" s="81" t="s">
        <v>72</v>
      </c>
      <c r="O296" s="62" t="s">
        <v>72</v>
      </c>
      <c r="P296" s="67">
        <v>0</v>
      </c>
      <c r="Q296" s="68" t="s">
        <v>177</v>
      </c>
      <c r="R296" s="68" t="s">
        <v>178</v>
      </c>
      <c r="S296" s="68" t="s">
        <v>179</v>
      </c>
      <c r="T296" s="69">
        <v>48</v>
      </c>
      <c r="U296" s="68"/>
      <c r="V296" s="70">
        <v>272724</v>
      </c>
      <c r="W296" s="70">
        <v>0</v>
      </c>
      <c r="X296" s="70">
        <v>0</v>
      </c>
      <c r="Y296" s="70">
        <v>68184</v>
      </c>
      <c r="Z296" s="70">
        <v>0</v>
      </c>
      <c r="AA296" s="70">
        <v>761958</v>
      </c>
      <c r="AB296" s="71">
        <f t="shared" si="51"/>
        <v>693774</v>
      </c>
      <c r="AC296" s="71">
        <f t="shared" si="44"/>
        <v>693774</v>
      </c>
      <c r="AD296" s="72">
        <f t="shared" si="45"/>
        <v>238</v>
      </c>
      <c r="AE296" s="73">
        <f>ROUND(VLOOKUP(Q296,'[1]Average Cost'!$A$3:$V$26,HLOOKUP('[1]Master Sheet'!E296,'[1]Average Cost'!$B$1:$V$2,2,0)),0)</f>
        <v>876337</v>
      </c>
      <c r="AF296" s="74">
        <f t="shared" si="46"/>
        <v>0.79167489219330012</v>
      </c>
      <c r="AG296" s="68" t="str">
        <f t="shared" si="52"/>
        <v>60%-80%</v>
      </c>
      <c r="AH296" s="75">
        <v>1031401.0812</v>
      </c>
      <c r="AI296" s="75">
        <v>1031401.0812</v>
      </c>
      <c r="AJ296" s="75">
        <v>1020726</v>
      </c>
      <c r="AK296" s="76">
        <f t="shared" si="47"/>
        <v>0.67265199993082958</v>
      </c>
      <c r="AL296" s="39" t="str">
        <f t="shared" si="53"/>
        <v>50% - 70%</v>
      </c>
      <c r="AM296" s="77" t="str">
        <f t="shared" si="54"/>
        <v>Lower Range</v>
      </c>
      <c r="AN296" s="78" t="s">
        <v>76</v>
      </c>
      <c r="AO296" s="78"/>
      <c r="AP296" s="78" t="s">
        <v>135</v>
      </c>
      <c r="AQ296" s="49"/>
      <c r="AR296" s="79"/>
      <c r="AS296" s="79"/>
      <c r="AT296" s="80"/>
      <c r="AU296" s="52">
        <f t="shared" si="48"/>
        <v>0</v>
      </c>
    </row>
    <row r="297" spans="1:47" ht="15" customHeight="1">
      <c r="A297" s="53" t="s">
        <v>66</v>
      </c>
      <c r="B297" s="54">
        <v>286</v>
      </c>
      <c r="C297" s="55" t="s">
        <v>67</v>
      </c>
      <c r="D297" s="56" t="s">
        <v>68</v>
      </c>
      <c r="E297" s="55" t="s">
        <v>273</v>
      </c>
      <c r="F297" s="57">
        <v>44506</v>
      </c>
      <c r="G297" s="58">
        <v>29916</v>
      </c>
      <c r="H297" s="59">
        <f t="shared" si="49"/>
        <v>37.367123287671234</v>
      </c>
      <c r="I297" s="60" t="s">
        <v>421</v>
      </c>
      <c r="J297" s="61">
        <v>0</v>
      </c>
      <c r="K297" s="62">
        <v>0</v>
      </c>
      <c r="L297" s="63" t="s">
        <v>85</v>
      </c>
      <c r="M297" s="64" t="str">
        <f t="shared" si="50"/>
        <v>0-0-3</v>
      </c>
      <c r="N297" s="81" t="s">
        <v>121</v>
      </c>
      <c r="O297" s="62" t="s">
        <v>72</v>
      </c>
      <c r="P297" s="67">
        <v>0</v>
      </c>
      <c r="Q297" s="68" t="s">
        <v>177</v>
      </c>
      <c r="R297" s="68" t="s">
        <v>178</v>
      </c>
      <c r="S297" s="68" t="s">
        <v>179</v>
      </c>
      <c r="T297" s="69">
        <v>48</v>
      </c>
      <c r="U297" s="68"/>
      <c r="V297" s="70">
        <v>381816</v>
      </c>
      <c r="W297" s="70">
        <v>0</v>
      </c>
      <c r="X297" s="70">
        <v>0</v>
      </c>
      <c r="Y297" s="70">
        <v>95460</v>
      </c>
      <c r="Z297" s="70">
        <v>0</v>
      </c>
      <c r="AA297" s="70">
        <v>1061948</v>
      </c>
      <c r="AB297" s="71">
        <f t="shared" si="51"/>
        <v>966488</v>
      </c>
      <c r="AC297" s="71">
        <f t="shared" si="44"/>
        <v>966488</v>
      </c>
      <c r="AD297" s="72">
        <f t="shared" si="45"/>
        <v>365</v>
      </c>
      <c r="AE297" s="73">
        <f>ROUND(VLOOKUP(Q297,'[1]Average Cost'!$A$3:$V$26,HLOOKUP('[1]Master Sheet'!E297,'[1]Average Cost'!$B$1:$V$2,2,0)),0)</f>
        <v>876337</v>
      </c>
      <c r="AF297" s="74">
        <f t="shared" si="46"/>
        <v>1.1028725250674112</v>
      </c>
      <c r="AG297" s="68" t="str">
        <f t="shared" si="52"/>
        <v>Greater than 100%</v>
      </c>
      <c r="AH297" s="75">
        <v>1031401.0812</v>
      </c>
      <c r="AI297" s="75">
        <v>1031401.0812</v>
      </c>
      <c r="AJ297" s="75">
        <v>1020726</v>
      </c>
      <c r="AK297" s="76">
        <f t="shared" si="47"/>
        <v>0.93706320229519646</v>
      </c>
      <c r="AL297" s="39" t="str">
        <f t="shared" si="53"/>
        <v>90% - 110%</v>
      </c>
      <c r="AM297" s="77" t="str">
        <f t="shared" si="54"/>
        <v>Close to Market Reference</v>
      </c>
      <c r="AN297" s="78" t="s">
        <v>76</v>
      </c>
      <c r="AO297" s="78"/>
      <c r="AP297" s="78" t="s">
        <v>76</v>
      </c>
      <c r="AQ297" s="49"/>
      <c r="AR297" s="79"/>
      <c r="AS297" s="79"/>
      <c r="AT297" s="80"/>
      <c r="AU297" s="52">
        <f t="shared" si="48"/>
        <v>0</v>
      </c>
    </row>
    <row r="298" spans="1:47" ht="15" customHeight="1">
      <c r="A298" s="53" t="s">
        <v>66</v>
      </c>
      <c r="B298" s="54">
        <v>287</v>
      </c>
      <c r="C298" s="55" t="s">
        <v>136</v>
      </c>
      <c r="D298" s="56" t="s">
        <v>91</v>
      </c>
      <c r="E298" s="55" t="s">
        <v>79</v>
      </c>
      <c r="F298" s="57">
        <v>44087</v>
      </c>
      <c r="G298" s="58">
        <v>31505</v>
      </c>
      <c r="H298" s="59">
        <f t="shared" si="49"/>
        <v>33.013698630136986</v>
      </c>
      <c r="I298" s="60" t="s">
        <v>223</v>
      </c>
      <c r="J298" s="61" t="s">
        <v>81</v>
      </c>
      <c r="K298" s="62" t="s">
        <v>85</v>
      </c>
      <c r="L298" s="63" t="s">
        <v>85</v>
      </c>
      <c r="M298" s="64" t="str">
        <f t="shared" si="50"/>
        <v>4-3-3</v>
      </c>
      <c r="N298" s="65">
        <v>43191</v>
      </c>
      <c r="O298" s="66">
        <v>43191</v>
      </c>
      <c r="P298" s="67">
        <v>9.6388804217129254E-2</v>
      </c>
      <c r="Q298" s="68" t="s">
        <v>224</v>
      </c>
      <c r="R298" s="68" t="s">
        <v>108</v>
      </c>
      <c r="S298" s="68" t="s">
        <v>109</v>
      </c>
      <c r="T298" s="69">
        <v>49</v>
      </c>
      <c r="U298" s="68"/>
      <c r="V298" s="70">
        <v>307368</v>
      </c>
      <c r="W298" s="70">
        <v>0</v>
      </c>
      <c r="X298" s="70">
        <v>0</v>
      </c>
      <c r="Y298" s="70">
        <v>76848</v>
      </c>
      <c r="Z298" s="70">
        <v>0</v>
      </c>
      <c r="AA298" s="70">
        <v>857229</v>
      </c>
      <c r="AB298" s="71">
        <f t="shared" si="51"/>
        <v>780381</v>
      </c>
      <c r="AC298" s="71">
        <f t="shared" si="44"/>
        <v>780381</v>
      </c>
      <c r="AD298" s="72">
        <f t="shared" si="45"/>
        <v>365</v>
      </c>
      <c r="AE298" s="73">
        <f>ROUND(VLOOKUP(Q298,'[1]Average Cost'!$A$3:$V$26,HLOOKUP('[1]Master Sheet'!E298,'[1]Average Cost'!$B$1:$V$2,2,0)),0)</f>
        <v>857898</v>
      </c>
      <c r="AF298" s="74">
        <f t="shared" si="46"/>
        <v>0.90964310442500163</v>
      </c>
      <c r="AG298" s="68" t="str">
        <f t="shared" si="52"/>
        <v>80%-100%</v>
      </c>
      <c r="AH298" s="75">
        <v>1246762.30436</v>
      </c>
      <c r="AI298" s="75">
        <v>1246762.30436</v>
      </c>
      <c r="AJ298" s="75">
        <v>950455</v>
      </c>
      <c r="AK298" s="76">
        <f t="shared" si="47"/>
        <v>0.62592604642517857</v>
      </c>
      <c r="AL298" s="39" t="str">
        <f t="shared" si="53"/>
        <v>50% - 70%</v>
      </c>
      <c r="AM298" s="77" t="str">
        <f t="shared" si="54"/>
        <v>Lower Range</v>
      </c>
      <c r="AN298" s="78" t="s">
        <v>76</v>
      </c>
      <c r="AO298" s="78"/>
      <c r="AP298" s="78" t="s">
        <v>76</v>
      </c>
      <c r="AQ298" s="49"/>
      <c r="AR298" s="79"/>
      <c r="AS298" s="79"/>
      <c r="AT298" s="80"/>
      <c r="AU298" s="52">
        <f t="shared" si="48"/>
        <v>0</v>
      </c>
    </row>
    <row r="299" spans="1:47" ht="15" customHeight="1">
      <c r="A299" s="53" t="s">
        <v>66</v>
      </c>
      <c r="B299" s="54">
        <v>288</v>
      </c>
      <c r="C299" s="55" t="s">
        <v>134</v>
      </c>
      <c r="D299" s="56" t="s">
        <v>68</v>
      </c>
      <c r="E299" s="55" t="s">
        <v>79</v>
      </c>
      <c r="F299" s="57">
        <v>41258</v>
      </c>
      <c r="G299" s="58">
        <v>28551</v>
      </c>
      <c r="H299" s="59">
        <f t="shared" si="49"/>
        <v>41.106849315068494</v>
      </c>
      <c r="I299" s="60" t="s">
        <v>223</v>
      </c>
      <c r="J299" s="61" t="s">
        <v>129</v>
      </c>
      <c r="K299" s="62" t="s">
        <v>129</v>
      </c>
      <c r="L299" s="63" t="s">
        <v>129</v>
      </c>
      <c r="M299" s="64" t="str">
        <f t="shared" si="50"/>
        <v>1-1-1</v>
      </c>
      <c r="N299" s="65" t="s">
        <v>86</v>
      </c>
      <c r="O299" s="66">
        <v>43191</v>
      </c>
      <c r="P299" s="67">
        <v>0.02</v>
      </c>
      <c r="Q299" s="68" t="s">
        <v>224</v>
      </c>
      <c r="R299" s="68" t="s">
        <v>108</v>
      </c>
      <c r="S299" s="68" t="s">
        <v>109</v>
      </c>
      <c r="T299" s="69">
        <v>48</v>
      </c>
      <c r="U299" s="68"/>
      <c r="V299" s="70">
        <v>264972</v>
      </c>
      <c r="W299" s="70">
        <v>0</v>
      </c>
      <c r="X299" s="70">
        <v>0</v>
      </c>
      <c r="Y299" s="70">
        <v>66240</v>
      </c>
      <c r="Z299" s="70">
        <v>0</v>
      </c>
      <c r="AA299" s="70">
        <v>740627</v>
      </c>
      <c r="AB299" s="71">
        <f t="shared" si="51"/>
        <v>674387</v>
      </c>
      <c r="AC299" s="71">
        <f t="shared" si="44"/>
        <v>674387</v>
      </c>
      <c r="AD299" s="72">
        <f t="shared" si="45"/>
        <v>365</v>
      </c>
      <c r="AE299" s="73">
        <f>ROUND(VLOOKUP(Q299,'[1]Average Cost'!$A$3:$V$26,HLOOKUP('[1]Master Sheet'!E299,'[1]Average Cost'!$B$1:$V$2,2,0)),0)</f>
        <v>603973</v>
      </c>
      <c r="AF299" s="74">
        <f t="shared" si="46"/>
        <v>1.1165846817655756</v>
      </c>
      <c r="AG299" s="68" t="str">
        <f t="shared" si="52"/>
        <v>Greater than 100%</v>
      </c>
      <c r="AH299" s="75">
        <v>861414.83519999997</v>
      </c>
      <c r="AI299" s="75">
        <v>861414.83519999997</v>
      </c>
      <c r="AJ299" s="75">
        <v>798942</v>
      </c>
      <c r="AK299" s="76">
        <f t="shared" si="47"/>
        <v>0.78288296467917629</v>
      </c>
      <c r="AL299" s="39" t="str">
        <f t="shared" si="53"/>
        <v>70% - 90%</v>
      </c>
      <c r="AM299" s="77" t="str">
        <f t="shared" si="54"/>
        <v>Lower Middle Range</v>
      </c>
      <c r="AN299" s="78" t="s">
        <v>76</v>
      </c>
      <c r="AO299" s="78"/>
      <c r="AP299" s="78" t="s">
        <v>118</v>
      </c>
      <c r="AQ299" s="49"/>
      <c r="AR299" s="79"/>
      <c r="AS299" s="79"/>
      <c r="AT299" s="80"/>
      <c r="AU299" s="52">
        <f t="shared" si="48"/>
        <v>0</v>
      </c>
    </row>
    <row r="300" spans="1:47" ht="15" customHeight="1">
      <c r="A300" s="53" t="s">
        <v>66</v>
      </c>
      <c r="B300" s="25">
        <v>289</v>
      </c>
      <c r="C300" s="55" t="s">
        <v>82</v>
      </c>
      <c r="D300" s="56" t="s">
        <v>95</v>
      </c>
      <c r="E300" s="55" t="s">
        <v>79</v>
      </c>
      <c r="F300" s="57">
        <v>44338</v>
      </c>
      <c r="G300" s="58">
        <v>34461</v>
      </c>
      <c r="H300" s="59">
        <f t="shared" si="49"/>
        <v>24.915068493150685</v>
      </c>
      <c r="I300" s="60" t="s">
        <v>138</v>
      </c>
      <c r="J300" s="61">
        <v>0</v>
      </c>
      <c r="K300" s="62" t="s">
        <v>81</v>
      </c>
      <c r="L300" s="63" t="s">
        <v>85</v>
      </c>
      <c r="M300" s="64" t="str">
        <f t="shared" si="50"/>
        <v>0-4-3</v>
      </c>
      <c r="N300" s="65">
        <v>43242</v>
      </c>
      <c r="O300" s="66">
        <v>43242</v>
      </c>
      <c r="P300" s="67">
        <v>0.2</v>
      </c>
      <c r="Q300" s="68" t="s">
        <v>122</v>
      </c>
      <c r="R300" s="68" t="s">
        <v>108</v>
      </c>
      <c r="S300" s="68" t="s">
        <v>109</v>
      </c>
      <c r="T300" s="69">
        <v>47</v>
      </c>
      <c r="U300" s="68"/>
      <c r="V300" s="70">
        <v>174552</v>
      </c>
      <c r="W300" s="70">
        <v>0</v>
      </c>
      <c r="X300" s="70">
        <v>0</v>
      </c>
      <c r="Y300" s="70">
        <v>43632</v>
      </c>
      <c r="Z300" s="70">
        <v>0</v>
      </c>
      <c r="AA300" s="70">
        <v>491967</v>
      </c>
      <c r="AB300" s="71">
        <f t="shared" si="51"/>
        <v>448335</v>
      </c>
      <c r="AC300" s="71">
        <f t="shared" si="44"/>
        <v>448335</v>
      </c>
      <c r="AD300" s="72">
        <f t="shared" si="45"/>
        <v>365</v>
      </c>
      <c r="AE300" s="73">
        <f>ROUND(VLOOKUP(Q300,'[1]Average Cost'!$A$3:$V$26,HLOOKUP('[1]Master Sheet'!E300,'[1]Average Cost'!$B$1:$V$2,2,0)),0)</f>
        <v>450096</v>
      </c>
      <c r="AF300" s="74">
        <f t="shared" si="46"/>
        <v>0.99608750133304891</v>
      </c>
      <c r="AG300" s="68" t="str">
        <f t="shared" si="52"/>
        <v>80%-100%</v>
      </c>
      <c r="AH300" s="75">
        <v>771614.96243750001</v>
      </c>
      <c r="AI300" s="75">
        <v>771614.96243750001</v>
      </c>
      <c r="AJ300" s="75">
        <v>673384</v>
      </c>
      <c r="AK300" s="76">
        <f t="shared" si="47"/>
        <v>0.58103461159401071</v>
      </c>
      <c r="AL300" s="39" t="str">
        <f t="shared" si="53"/>
        <v>50% - 70%</v>
      </c>
      <c r="AM300" s="77" t="str">
        <f t="shared" si="54"/>
        <v>Lower Range</v>
      </c>
      <c r="AN300" s="78" t="s">
        <v>76</v>
      </c>
      <c r="AO300" s="78"/>
      <c r="AP300" s="78" t="s">
        <v>76</v>
      </c>
      <c r="AQ300" s="49"/>
      <c r="AR300" s="79"/>
      <c r="AS300" s="79"/>
      <c r="AT300" s="80"/>
      <c r="AU300" s="52">
        <f t="shared" si="48"/>
        <v>0</v>
      </c>
    </row>
    <row r="301" spans="1:47" ht="15" customHeight="1">
      <c r="A301" s="53" t="s">
        <v>66</v>
      </c>
      <c r="B301" s="54">
        <v>290</v>
      </c>
      <c r="C301" s="55" t="s">
        <v>172</v>
      </c>
      <c r="D301" s="56" t="s">
        <v>173</v>
      </c>
      <c r="E301" s="55" t="s">
        <v>149</v>
      </c>
      <c r="F301" s="57">
        <v>40909</v>
      </c>
      <c r="G301" s="58">
        <v>29923</v>
      </c>
      <c r="H301" s="59">
        <f t="shared" si="49"/>
        <v>37.347945205479455</v>
      </c>
      <c r="I301" s="60" t="s">
        <v>250</v>
      </c>
      <c r="J301" s="61" t="s">
        <v>71</v>
      </c>
      <c r="K301" s="62" t="s">
        <v>71</v>
      </c>
      <c r="L301" s="63" t="s">
        <v>71</v>
      </c>
      <c r="M301" s="64" t="str">
        <f t="shared" si="50"/>
        <v>2-2-2</v>
      </c>
      <c r="N301" s="65">
        <v>42705</v>
      </c>
      <c r="O301" s="66">
        <v>43191</v>
      </c>
      <c r="P301" s="67">
        <v>6.8749999999999992E-2</v>
      </c>
      <c r="Q301" s="68" t="s">
        <v>151</v>
      </c>
      <c r="R301" s="68" t="s">
        <v>126</v>
      </c>
      <c r="S301" s="68" t="s">
        <v>127</v>
      </c>
      <c r="T301" s="69">
        <v>44</v>
      </c>
      <c r="U301" s="68"/>
      <c r="V301" s="70">
        <v>141372</v>
      </c>
      <c r="W301" s="70">
        <v>0</v>
      </c>
      <c r="X301" s="70">
        <v>0</v>
      </c>
      <c r="Y301" s="70">
        <v>0</v>
      </c>
      <c r="Z301" s="70">
        <v>0</v>
      </c>
      <c r="AA301" s="70">
        <v>365394</v>
      </c>
      <c r="AB301" s="71">
        <f t="shared" si="51"/>
        <v>365394</v>
      </c>
      <c r="AC301" s="71">
        <f t="shared" si="44"/>
        <v>365394</v>
      </c>
      <c r="AD301" s="72">
        <f t="shared" si="45"/>
        <v>365</v>
      </c>
      <c r="AE301" s="73">
        <f>ROUND(VLOOKUP(Q301,'[1]Average Cost'!$A$3:$V$26,HLOOKUP('[1]Master Sheet'!E301,'[1]Average Cost'!$B$1:$V$2,2,0)),0)</f>
        <v>349645</v>
      </c>
      <c r="AF301" s="74">
        <f t="shared" si="46"/>
        <v>1.045042829155286</v>
      </c>
      <c r="AG301" s="68" t="str">
        <f t="shared" si="52"/>
        <v>Greater than 100%</v>
      </c>
      <c r="AH301" s="75">
        <v>338646.37994999997</v>
      </c>
      <c r="AI301" s="75">
        <v>338646.37994999997</v>
      </c>
      <c r="AJ301" s="75">
        <v>309807</v>
      </c>
      <c r="AK301" s="76">
        <f t="shared" si="47"/>
        <v>1.0789839243341364</v>
      </c>
      <c r="AL301" s="39" t="str">
        <f t="shared" si="53"/>
        <v>90% - 110%</v>
      </c>
      <c r="AM301" s="77" t="str">
        <f t="shared" si="54"/>
        <v>Upper Middle Range</v>
      </c>
      <c r="AN301" s="78" t="s">
        <v>76</v>
      </c>
      <c r="AO301" s="78"/>
      <c r="AP301" s="78" t="s">
        <v>76</v>
      </c>
      <c r="AQ301" s="49"/>
      <c r="AR301" s="79"/>
      <c r="AS301" s="79"/>
      <c r="AT301" s="80"/>
      <c r="AU301" s="52">
        <f t="shared" si="48"/>
        <v>0</v>
      </c>
    </row>
    <row r="302" spans="1:47" ht="15" customHeight="1">
      <c r="A302" s="53" t="s">
        <v>66</v>
      </c>
      <c r="B302" s="54">
        <v>291</v>
      </c>
      <c r="C302" s="55" t="s">
        <v>205</v>
      </c>
      <c r="D302" s="56" t="s">
        <v>117</v>
      </c>
      <c r="E302" s="55" t="s">
        <v>137</v>
      </c>
      <c r="F302" s="57">
        <v>41220</v>
      </c>
      <c r="G302" s="58">
        <v>29230</v>
      </c>
      <c r="H302" s="59">
        <f t="shared" si="49"/>
        <v>39.246575342465754</v>
      </c>
      <c r="I302" s="60" t="s">
        <v>188</v>
      </c>
      <c r="J302" s="61" t="s">
        <v>85</v>
      </c>
      <c r="K302" s="62" t="s">
        <v>85</v>
      </c>
      <c r="L302" s="63" t="s">
        <v>85</v>
      </c>
      <c r="M302" s="64" t="str">
        <f t="shared" si="50"/>
        <v>3-3-3</v>
      </c>
      <c r="N302" s="65">
        <v>42095</v>
      </c>
      <c r="O302" s="66">
        <v>43191</v>
      </c>
      <c r="P302" s="67">
        <v>0.18</v>
      </c>
      <c r="Q302" s="68" t="s">
        <v>73</v>
      </c>
      <c r="R302" s="38" t="s">
        <v>74</v>
      </c>
      <c r="S302" s="38" t="s">
        <v>75</v>
      </c>
      <c r="T302" s="69">
        <v>50</v>
      </c>
      <c r="U302" s="68"/>
      <c r="V302" s="70">
        <v>454056</v>
      </c>
      <c r="W302" s="70">
        <v>0</v>
      </c>
      <c r="X302" s="70">
        <v>0</v>
      </c>
      <c r="Y302" s="70">
        <v>119484</v>
      </c>
      <c r="Z302" s="70">
        <v>0</v>
      </c>
      <c r="AA302" s="70">
        <v>1326328</v>
      </c>
      <c r="AB302" s="71">
        <f t="shared" si="51"/>
        <v>1206844</v>
      </c>
      <c r="AC302" s="71">
        <f t="shared" si="44"/>
        <v>1206844</v>
      </c>
      <c r="AD302" s="72">
        <f t="shared" si="45"/>
        <v>365</v>
      </c>
      <c r="AE302" s="73">
        <f>ROUND(VLOOKUP(Q302,'[1]Average Cost'!$A$3:$V$26,HLOOKUP('[1]Master Sheet'!E302,'[1]Average Cost'!$B$1:$V$2,2,0)),0)</f>
        <v>1206158</v>
      </c>
      <c r="AF302" s="74">
        <f t="shared" si="46"/>
        <v>1.0005687480413015</v>
      </c>
      <c r="AG302" s="68" t="str">
        <f t="shared" si="52"/>
        <v>Greater than 100%</v>
      </c>
      <c r="AH302" s="75">
        <v>1653959.6702999999</v>
      </c>
      <c r="AI302" s="75">
        <v>1653959.6702999999</v>
      </c>
      <c r="AJ302" s="75">
        <v>1268031</v>
      </c>
      <c r="AK302" s="76">
        <f t="shared" si="47"/>
        <v>0.72966954495395842</v>
      </c>
      <c r="AL302" s="39" t="str">
        <f t="shared" si="53"/>
        <v>70% - 90%</v>
      </c>
      <c r="AM302" s="77" t="str">
        <f t="shared" si="54"/>
        <v>Lower Middle Range</v>
      </c>
      <c r="AN302" s="78" t="s">
        <v>76</v>
      </c>
      <c r="AO302" s="78"/>
      <c r="AP302" s="78" t="s">
        <v>76</v>
      </c>
      <c r="AQ302" s="49"/>
      <c r="AR302" s="79"/>
      <c r="AS302" s="79"/>
      <c r="AT302" s="80"/>
      <c r="AU302" s="52">
        <f t="shared" si="48"/>
        <v>0</v>
      </c>
    </row>
    <row r="303" spans="1:47" ht="15" customHeight="1">
      <c r="A303" s="53" t="s">
        <v>66</v>
      </c>
      <c r="B303" s="54">
        <v>292</v>
      </c>
      <c r="C303" s="55" t="s">
        <v>154</v>
      </c>
      <c r="D303" s="56" t="s">
        <v>68</v>
      </c>
      <c r="E303" s="55" t="s">
        <v>79</v>
      </c>
      <c r="F303" s="57">
        <v>44758</v>
      </c>
      <c r="G303" s="58">
        <v>32016</v>
      </c>
      <c r="H303" s="59">
        <f t="shared" si="49"/>
        <v>31.613698630136987</v>
      </c>
      <c r="I303" s="60" t="s">
        <v>196</v>
      </c>
      <c r="J303" s="61">
        <v>0</v>
      </c>
      <c r="K303" s="62">
        <v>0</v>
      </c>
      <c r="L303" s="63" t="s">
        <v>71</v>
      </c>
      <c r="M303" s="64" t="str">
        <f t="shared" si="50"/>
        <v>0-0-2</v>
      </c>
      <c r="N303" s="81" t="s">
        <v>72</v>
      </c>
      <c r="O303" s="62" t="s">
        <v>72</v>
      </c>
      <c r="P303" s="67">
        <v>0</v>
      </c>
      <c r="Q303" s="68" t="s">
        <v>73</v>
      </c>
      <c r="R303" s="38" t="s">
        <v>74</v>
      </c>
      <c r="S303" s="38" t="s">
        <v>75</v>
      </c>
      <c r="T303" s="69">
        <v>48</v>
      </c>
      <c r="U303" s="68"/>
      <c r="V303" s="70">
        <v>290904</v>
      </c>
      <c r="W303" s="70">
        <v>0</v>
      </c>
      <c r="X303" s="70">
        <v>0</v>
      </c>
      <c r="Y303" s="70">
        <v>72732</v>
      </c>
      <c r="Z303" s="70">
        <v>0</v>
      </c>
      <c r="AA303" s="70">
        <v>811945</v>
      </c>
      <c r="AB303" s="71">
        <f t="shared" si="51"/>
        <v>739213</v>
      </c>
      <c r="AC303" s="71">
        <f t="shared" si="44"/>
        <v>739213</v>
      </c>
      <c r="AD303" s="72">
        <f t="shared" si="45"/>
        <v>259</v>
      </c>
      <c r="AE303" s="73">
        <f>ROUND(VLOOKUP(Q303,'[1]Average Cost'!$A$3:$V$26,HLOOKUP('[1]Master Sheet'!E303,'[1]Average Cost'!$B$1:$V$2,2,0)),0)</f>
        <v>646385</v>
      </c>
      <c r="AF303" s="74">
        <f t="shared" si="46"/>
        <v>1.143611005824702</v>
      </c>
      <c r="AG303" s="68" t="str">
        <f t="shared" si="52"/>
        <v>Greater than 100%</v>
      </c>
      <c r="AH303" s="75">
        <v>1040452</v>
      </c>
      <c r="AI303" s="75">
        <v>1031401.0812</v>
      </c>
      <c r="AJ303" s="75">
        <v>1040452</v>
      </c>
      <c r="AK303" s="76">
        <f t="shared" si="47"/>
        <v>0.71047294829554852</v>
      </c>
      <c r="AL303" s="39" t="str">
        <f t="shared" si="53"/>
        <v>70% - 90%</v>
      </c>
      <c r="AM303" s="77" t="str">
        <f t="shared" si="54"/>
        <v>Lower Middle Range</v>
      </c>
      <c r="AN303" s="78" t="s">
        <v>76</v>
      </c>
      <c r="AO303" s="78"/>
      <c r="AP303" s="78" t="s">
        <v>76</v>
      </c>
      <c r="AQ303" s="49"/>
      <c r="AR303" s="79"/>
      <c r="AS303" s="79"/>
      <c r="AT303" s="80"/>
      <c r="AU303" s="52">
        <f t="shared" si="48"/>
        <v>0</v>
      </c>
    </row>
    <row r="304" spans="1:47" ht="15" customHeight="1">
      <c r="A304" s="53" t="s">
        <v>66</v>
      </c>
      <c r="B304" s="54">
        <v>293</v>
      </c>
      <c r="C304" s="55" t="s">
        <v>90</v>
      </c>
      <c r="D304" s="56" t="s">
        <v>91</v>
      </c>
      <c r="E304" s="55" t="s">
        <v>96</v>
      </c>
      <c r="F304" s="57">
        <v>41988</v>
      </c>
      <c r="G304" s="58">
        <v>28190</v>
      </c>
      <c r="H304" s="59">
        <f t="shared" si="49"/>
        <v>42.095890410958901</v>
      </c>
      <c r="I304" s="60" t="s">
        <v>234</v>
      </c>
      <c r="J304" s="61" t="s">
        <v>81</v>
      </c>
      <c r="K304" s="62" t="s">
        <v>71</v>
      </c>
      <c r="L304" s="63" t="s">
        <v>85</v>
      </c>
      <c r="M304" s="64" t="str">
        <f t="shared" si="50"/>
        <v>4-2-3</v>
      </c>
      <c r="N304" s="65">
        <v>42736</v>
      </c>
      <c r="O304" s="66">
        <v>43191</v>
      </c>
      <c r="P304" s="67">
        <v>0.04</v>
      </c>
      <c r="Q304" s="68" t="s">
        <v>73</v>
      </c>
      <c r="R304" s="38" t="s">
        <v>74</v>
      </c>
      <c r="S304" s="38" t="s">
        <v>75</v>
      </c>
      <c r="T304" s="69">
        <v>49</v>
      </c>
      <c r="U304" s="68"/>
      <c r="V304" s="70">
        <v>294732</v>
      </c>
      <c r="W304" s="70">
        <v>0</v>
      </c>
      <c r="X304" s="70">
        <v>0</v>
      </c>
      <c r="Y304" s="70">
        <v>73680</v>
      </c>
      <c r="Z304" s="70">
        <v>0</v>
      </c>
      <c r="AA304" s="70">
        <v>822454</v>
      </c>
      <c r="AB304" s="71">
        <f t="shared" si="51"/>
        <v>748774</v>
      </c>
      <c r="AC304" s="71">
        <f t="shared" si="44"/>
        <v>748774</v>
      </c>
      <c r="AD304" s="72">
        <f t="shared" si="45"/>
        <v>365</v>
      </c>
      <c r="AE304" s="73">
        <f>ROUND(VLOOKUP(Q304,'[1]Average Cost'!$A$3:$V$26,HLOOKUP('[1]Master Sheet'!E304,'[1]Average Cost'!$B$1:$V$2,2,0)),0)</f>
        <v>914168</v>
      </c>
      <c r="AF304" s="74">
        <f t="shared" si="46"/>
        <v>0.81907701866615323</v>
      </c>
      <c r="AG304" s="68" t="str">
        <f t="shared" si="52"/>
        <v>80%-100%</v>
      </c>
      <c r="AH304" s="75">
        <v>1405865.719755</v>
      </c>
      <c r="AI304" s="75">
        <v>1405865.719755</v>
      </c>
      <c r="AJ304" s="75">
        <v>1138428</v>
      </c>
      <c r="AK304" s="76">
        <f t="shared" si="47"/>
        <v>0.53260705448489687</v>
      </c>
      <c r="AL304" s="39" t="str">
        <f t="shared" si="53"/>
        <v>50% - 70%</v>
      </c>
      <c r="AM304" s="77" t="str">
        <f t="shared" si="54"/>
        <v>Lower Range</v>
      </c>
      <c r="AN304" s="78" t="s">
        <v>118</v>
      </c>
      <c r="AO304" s="78" t="s">
        <v>446</v>
      </c>
      <c r="AP304" s="78" t="s">
        <v>76</v>
      </c>
      <c r="AQ304" s="49"/>
      <c r="AR304" s="79"/>
      <c r="AS304" s="79"/>
      <c r="AT304" s="80"/>
      <c r="AU304" s="52">
        <f t="shared" si="48"/>
        <v>0</v>
      </c>
    </row>
    <row r="305" spans="1:47" ht="15" customHeight="1">
      <c r="A305" s="53" t="s">
        <v>66</v>
      </c>
      <c r="B305" s="54">
        <v>294</v>
      </c>
      <c r="C305" s="55" t="s">
        <v>67</v>
      </c>
      <c r="D305" s="56" t="s">
        <v>68</v>
      </c>
      <c r="E305" s="55" t="s">
        <v>372</v>
      </c>
      <c r="F305" s="57">
        <v>44331</v>
      </c>
      <c r="G305" s="58">
        <v>29044</v>
      </c>
      <c r="H305" s="59">
        <f t="shared" si="49"/>
        <v>39.756164383561647</v>
      </c>
      <c r="I305" s="60" t="s">
        <v>284</v>
      </c>
      <c r="J305" s="61">
        <v>0</v>
      </c>
      <c r="K305" s="62" t="s">
        <v>71</v>
      </c>
      <c r="L305" s="63" t="s">
        <v>85</v>
      </c>
      <c r="M305" s="64" t="str">
        <f t="shared" si="50"/>
        <v>0-2-3</v>
      </c>
      <c r="N305" s="81" t="s">
        <v>121</v>
      </c>
      <c r="O305" s="66">
        <v>43191</v>
      </c>
      <c r="P305" s="67">
        <v>4.3835616438356172E-2</v>
      </c>
      <c r="Q305" s="68" t="s">
        <v>73</v>
      </c>
      <c r="R305" s="38" t="s">
        <v>74</v>
      </c>
      <c r="S305" s="38" t="s">
        <v>75</v>
      </c>
      <c r="T305" s="69">
        <v>48</v>
      </c>
      <c r="U305" s="68"/>
      <c r="V305" s="70">
        <v>256212</v>
      </c>
      <c r="W305" s="70">
        <v>0</v>
      </c>
      <c r="X305" s="70">
        <v>0</v>
      </c>
      <c r="Y305" s="70">
        <v>64056</v>
      </c>
      <c r="Z305" s="70">
        <v>0</v>
      </c>
      <c r="AA305" s="70">
        <v>716546</v>
      </c>
      <c r="AB305" s="71">
        <f t="shared" si="51"/>
        <v>652490</v>
      </c>
      <c r="AC305" s="71">
        <f t="shared" si="44"/>
        <v>652490</v>
      </c>
      <c r="AD305" s="72">
        <f t="shared" si="45"/>
        <v>365</v>
      </c>
      <c r="AE305" s="73">
        <f>ROUND(VLOOKUP(Q305,'[1]Average Cost'!$A$3:$V$26,HLOOKUP('[1]Master Sheet'!E305,'[1]Average Cost'!$B$1:$V$2,2,0)),0)</f>
        <v>646385</v>
      </c>
      <c r="AF305" s="74">
        <f t="shared" si="46"/>
        <v>1.0094448355082497</v>
      </c>
      <c r="AG305" s="68" t="str">
        <f t="shared" si="52"/>
        <v>Greater than 100%</v>
      </c>
      <c r="AH305" s="75">
        <v>1040452</v>
      </c>
      <c r="AI305" s="75">
        <v>1031401.0812</v>
      </c>
      <c r="AJ305" s="75">
        <v>1040452</v>
      </c>
      <c r="AK305" s="76">
        <f t="shared" si="47"/>
        <v>0.62712167404166652</v>
      </c>
      <c r="AL305" s="39" t="str">
        <f t="shared" si="53"/>
        <v>50% - 70%</v>
      </c>
      <c r="AM305" s="77" t="str">
        <f t="shared" si="54"/>
        <v>Lower Range</v>
      </c>
      <c r="AN305" s="78" t="s">
        <v>76</v>
      </c>
      <c r="AO305" s="78"/>
      <c r="AP305" s="78" t="s">
        <v>76</v>
      </c>
      <c r="AQ305" s="49"/>
      <c r="AR305" s="79"/>
      <c r="AS305" s="79"/>
      <c r="AT305" s="80"/>
      <c r="AU305" s="52">
        <f t="shared" si="48"/>
        <v>0</v>
      </c>
    </row>
    <row r="306" spans="1:47" ht="15" customHeight="1">
      <c r="A306" s="53" t="s">
        <v>66</v>
      </c>
      <c r="B306" s="25">
        <v>295</v>
      </c>
      <c r="C306" s="55" t="s">
        <v>215</v>
      </c>
      <c r="D306" s="56" t="s">
        <v>68</v>
      </c>
      <c r="E306" s="55" t="s">
        <v>447</v>
      </c>
      <c r="F306" s="57">
        <v>41671</v>
      </c>
      <c r="G306" s="58">
        <v>32830</v>
      </c>
      <c r="H306" s="59">
        <f t="shared" si="49"/>
        <v>29.383561643835616</v>
      </c>
      <c r="I306" s="60" t="s">
        <v>448</v>
      </c>
      <c r="J306" s="61" t="s">
        <v>85</v>
      </c>
      <c r="K306" s="62" t="s">
        <v>71</v>
      </c>
      <c r="L306" s="63" t="s">
        <v>85</v>
      </c>
      <c r="M306" s="64" t="str">
        <f t="shared" si="50"/>
        <v>3-2-3</v>
      </c>
      <c r="N306" s="65">
        <v>42095</v>
      </c>
      <c r="O306" s="66">
        <v>43191</v>
      </c>
      <c r="P306" s="67">
        <v>0.20057900506863602</v>
      </c>
      <c r="Q306" s="68" t="s">
        <v>87</v>
      </c>
      <c r="R306" s="68" t="s">
        <v>88</v>
      </c>
      <c r="S306" s="68" t="s">
        <v>89</v>
      </c>
      <c r="T306" s="69">
        <v>48</v>
      </c>
      <c r="U306" s="68"/>
      <c r="V306" s="70">
        <v>167328</v>
      </c>
      <c r="W306" s="70">
        <v>0</v>
      </c>
      <c r="X306" s="70">
        <v>0</v>
      </c>
      <c r="Y306" s="70">
        <v>41832</v>
      </c>
      <c r="Z306" s="70">
        <v>0</v>
      </c>
      <c r="AA306" s="70">
        <v>472116</v>
      </c>
      <c r="AB306" s="71">
        <f t="shared" si="51"/>
        <v>430284</v>
      </c>
      <c r="AC306" s="71">
        <f t="shared" si="44"/>
        <v>430284</v>
      </c>
      <c r="AD306" s="72">
        <f t="shared" si="45"/>
        <v>365</v>
      </c>
      <c r="AE306" s="73">
        <f>ROUND(VLOOKUP(Q306,'[1]Average Cost'!$A$3:$V$26,HLOOKUP('[1]Master Sheet'!E306,'[1]Average Cost'!$B$1:$V$2,2,0)),0)</f>
        <v>494548</v>
      </c>
      <c r="AF306" s="74">
        <f t="shared" si="46"/>
        <v>0.87005508059884984</v>
      </c>
      <c r="AG306" s="68" t="str">
        <f t="shared" si="52"/>
        <v>80%-100%</v>
      </c>
      <c r="AH306" s="75">
        <v>884944.25</v>
      </c>
      <c r="AI306" s="75">
        <v>884944.25</v>
      </c>
      <c r="AJ306" s="75">
        <v>648969</v>
      </c>
      <c r="AK306" s="76">
        <f t="shared" si="47"/>
        <v>0.48622723973854848</v>
      </c>
      <c r="AL306" s="39" t="str">
        <f t="shared" si="53"/>
        <v>25% - 50%</v>
      </c>
      <c r="AM306" s="77" t="str">
        <f t="shared" si="54"/>
        <v>Lower Range</v>
      </c>
      <c r="AN306" s="78" t="s">
        <v>76</v>
      </c>
      <c r="AO306" s="78"/>
      <c r="AP306" s="78" t="s">
        <v>135</v>
      </c>
      <c r="AQ306" s="49"/>
      <c r="AR306" s="79"/>
      <c r="AS306" s="79"/>
      <c r="AT306" s="80"/>
      <c r="AU306" s="52">
        <f t="shared" si="48"/>
        <v>0</v>
      </c>
    </row>
    <row r="307" spans="1:47" ht="15" customHeight="1">
      <c r="A307" s="53" t="s">
        <v>66</v>
      </c>
      <c r="B307" s="54">
        <v>296</v>
      </c>
      <c r="C307" s="55" t="s">
        <v>152</v>
      </c>
      <c r="D307" s="56" t="s">
        <v>83</v>
      </c>
      <c r="E307" s="55" t="s">
        <v>111</v>
      </c>
      <c r="F307" s="57">
        <v>41590</v>
      </c>
      <c r="G307" s="58">
        <v>30874</v>
      </c>
      <c r="H307" s="59">
        <f t="shared" si="49"/>
        <v>34.742465753424661</v>
      </c>
      <c r="I307" s="60" t="s">
        <v>194</v>
      </c>
      <c r="J307" s="61" t="s">
        <v>71</v>
      </c>
      <c r="K307" s="62" t="s">
        <v>85</v>
      </c>
      <c r="L307" s="63" t="s">
        <v>71</v>
      </c>
      <c r="M307" s="64" t="str">
        <f t="shared" si="50"/>
        <v>2-3-2</v>
      </c>
      <c r="N307" s="65" t="s">
        <v>86</v>
      </c>
      <c r="O307" s="66">
        <v>43191</v>
      </c>
      <c r="P307" s="67">
        <v>7.7499999999999999E-2</v>
      </c>
      <c r="Q307" s="68" t="s">
        <v>113</v>
      </c>
      <c r="R307" s="68" t="s">
        <v>114</v>
      </c>
      <c r="S307" s="68" t="s">
        <v>115</v>
      </c>
      <c r="T307" s="69">
        <v>46</v>
      </c>
      <c r="U307" s="68"/>
      <c r="V307" s="70">
        <v>200616</v>
      </c>
      <c r="W307" s="70">
        <v>0</v>
      </c>
      <c r="X307" s="70">
        <v>31500</v>
      </c>
      <c r="Y307" s="70">
        <v>0</v>
      </c>
      <c r="Z307" s="70">
        <v>10500</v>
      </c>
      <c r="AA307" s="70">
        <v>513497</v>
      </c>
      <c r="AB307" s="71">
        <f t="shared" si="51"/>
        <v>513497</v>
      </c>
      <c r="AC307" s="71">
        <f t="shared" si="44"/>
        <v>513497</v>
      </c>
      <c r="AD307" s="72">
        <f t="shared" si="45"/>
        <v>365</v>
      </c>
      <c r="AE307" s="73">
        <f>ROUND(VLOOKUP(Q307,'[1]Average Cost'!$A$3:$V$26,HLOOKUP('[1]Master Sheet'!E307,'[1]Average Cost'!$B$1:$V$2,2,0)),0)</f>
        <v>362968</v>
      </c>
      <c r="AF307" s="74">
        <f t="shared" si="46"/>
        <v>1.4147169998457165</v>
      </c>
      <c r="AG307" s="68" t="str">
        <f t="shared" si="52"/>
        <v>Greater than 100%</v>
      </c>
      <c r="AH307" s="75">
        <v>593188.87150000001</v>
      </c>
      <c r="AI307" s="75">
        <v>593188.87150000001</v>
      </c>
      <c r="AJ307" s="75">
        <v>404172</v>
      </c>
      <c r="AK307" s="76">
        <f t="shared" si="47"/>
        <v>0.86565514740948746</v>
      </c>
      <c r="AL307" s="39" t="str">
        <f t="shared" si="53"/>
        <v>70% - 90%</v>
      </c>
      <c r="AM307" s="77" t="str">
        <f t="shared" si="54"/>
        <v>Close to Market Reference</v>
      </c>
      <c r="AN307" s="78" t="s">
        <v>76</v>
      </c>
      <c r="AO307" s="78"/>
      <c r="AP307" s="78" t="s">
        <v>135</v>
      </c>
      <c r="AQ307" s="49"/>
      <c r="AR307" s="79"/>
      <c r="AS307" s="79"/>
      <c r="AT307" s="80"/>
      <c r="AU307" s="52">
        <f t="shared" si="48"/>
        <v>0</v>
      </c>
    </row>
    <row r="308" spans="1:47" ht="15" customHeight="1">
      <c r="A308" s="53" t="s">
        <v>66</v>
      </c>
      <c r="B308" s="54">
        <v>297</v>
      </c>
      <c r="C308" s="55" t="s">
        <v>167</v>
      </c>
      <c r="D308" s="56" t="s">
        <v>83</v>
      </c>
      <c r="E308" s="55" t="s">
        <v>111</v>
      </c>
      <c r="F308" s="57">
        <v>42156</v>
      </c>
      <c r="G308" s="58">
        <v>31008</v>
      </c>
      <c r="H308" s="59">
        <f t="shared" si="49"/>
        <v>34.375342465753427</v>
      </c>
      <c r="I308" s="60" t="s">
        <v>449</v>
      </c>
      <c r="J308" s="61" t="s">
        <v>71</v>
      </c>
      <c r="K308" s="62" t="s">
        <v>71</v>
      </c>
      <c r="L308" s="63" t="s">
        <v>129</v>
      </c>
      <c r="M308" s="64" t="str">
        <f t="shared" si="50"/>
        <v>2-2-1</v>
      </c>
      <c r="N308" s="65">
        <v>42736</v>
      </c>
      <c r="O308" s="66">
        <v>43191</v>
      </c>
      <c r="P308" s="67">
        <v>8.9410628613207643E-2</v>
      </c>
      <c r="Q308" s="68" t="s">
        <v>113</v>
      </c>
      <c r="R308" s="68" t="s">
        <v>114</v>
      </c>
      <c r="S308" s="68" t="s">
        <v>115</v>
      </c>
      <c r="T308" s="69">
        <v>46</v>
      </c>
      <c r="U308" s="68"/>
      <c r="V308" s="70">
        <v>134700</v>
      </c>
      <c r="W308" s="70">
        <v>0</v>
      </c>
      <c r="X308" s="70">
        <v>31500</v>
      </c>
      <c r="Y308" s="70">
        <v>0</v>
      </c>
      <c r="Z308" s="70">
        <v>10500</v>
      </c>
      <c r="AA308" s="70">
        <v>348708</v>
      </c>
      <c r="AB308" s="71">
        <f t="shared" si="51"/>
        <v>348708</v>
      </c>
      <c r="AC308" s="71">
        <f t="shared" si="44"/>
        <v>348708</v>
      </c>
      <c r="AD308" s="72">
        <f t="shared" si="45"/>
        <v>365</v>
      </c>
      <c r="AE308" s="73">
        <f>ROUND(VLOOKUP(Q308,'[1]Average Cost'!$A$3:$V$26,HLOOKUP('[1]Master Sheet'!E308,'[1]Average Cost'!$B$1:$V$2,2,0)),0)</f>
        <v>362968</v>
      </c>
      <c r="AF308" s="74">
        <f t="shared" si="46"/>
        <v>0.96071279010821886</v>
      </c>
      <c r="AG308" s="68" t="str">
        <f t="shared" si="52"/>
        <v>80%-100%</v>
      </c>
      <c r="AH308" s="75">
        <v>593188.87150000001</v>
      </c>
      <c r="AI308" s="75">
        <v>593188.87150000001</v>
      </c>
      <c r="AJ308" s="75">
        <v>404172</v>
      </c>
      <c r="AK308" s="76">
        <f t="shared" si="47"/>
        <v>0.58785323992714178</v>
      </c>
      <c r="AL308" s="39" t="str">
        <f t="shared" si="53"/>
        <v>50% - 70%</v>
      </c>
      <c r="AM308" s="77" t="str">
        <f t="shared" si="54"/>
        <v>Lower Range</v>
      </c>
      <c r="AN308" s="78" t="s">
        <v>76</v>
      </c>
      <c r="AO308" s="78"/>
      <c r="AP308" s="78" t="s">
        <v>135</v>
      </c>
      <c r="AQ308" s="49"/>
      <c r="AR308" s="79"/>
      <c r="AS308" s="79"/>
      <c r="AT308" s="80"/>
      <c r="AU308" s="52">
        <f t="shared" si="48"/>
        <v>0</v>
      </c>
    </row>
    <row r="309" spans="1:47" ht="15" customHeight="1">
      <c r="A309" s="53" t="s">
        <v>66</v>
      </c>
      <c r="B309" s="54">
        <v>298</v>
      </c>
      <c r="C309" s="55" t="s">
        <v>110</v>
      </c>
      <c r="D309" s="56" t="s">
        <v>95</v>
      </c>
      <c r="E309" s="55" t="s">
        <v>111</v>
      </c>
      <c r="F309" s="57">
        <v>41308</v>
      </c>
      <c r="G309" s="58">
        <v>26839</v>
      </c>
      <c r="H309" s="59">
        <f t="shared" si="49"/>
        <v>45.797260273972604</v>
      </c>
      <c r="I309" s="60" t="s">
        <v>241</v>
      </c>
      <c r="J309" s="61" t="s">
        <v>71</v>
      </c>
      <c r="K309" s="62" t="s">
        <v>71</v>
      </c>
      <c r="L309" s="63" t="s">
        <v>71</v>
      </c>
      <c r="M309" s="64" t="str">
        <f t="shared" si="50"/>
        <v>2-2-2</v>
      </c>
      <c r="N309" s="65" t="s">
        <v>86</v>
      </c>
      <c r="O309" s="66">
        <v>43191</v>
      </c>
      <c r="P309" s="67">
        <v>7.4218328565810093E-2</v>
      </c>
      <c r="Q309" s="68" t="s">
        <v>113</v>
      </c>
      <c r="R309" s="68" t="s">
        <v>114</v>
      </c>
      <c r="S309" s="68" t="s">
        <v>115</v>
      </c>
      <c r="T309" s="69">
        <v>47</v>
      </c>
      <c r="U309" s="68"/>
      <c r="V309" s="70">
        <v>181764</v>
      </c>
      <c r="W309" s="70">
        <v>0</v>
      </c>
      <c r="X309" s="70">
        <v>31500</v>
      </c>
      <c r="Y309" s="70">
        <v>45444</v>
      </c>
      <c r="Z309" s="70">
        <v>10500</v>
      </c>
      <c r="AA309" s="70">
        <v>511804</v>
      </c>
      <c r="AB309" s="71">
        <f t="shared" si="51"/>
        <v>466360</v>
      </c>
      <c r="AC309" s="71">
        <f t="shared" si="44"/>
        <v>466360</v>
      </c>
      <c r="AD309" s="72">
        <f t="shared" si="45"/>
        <v>365</v>
      </c>
      <c r="AE309" s="73">
        <f>ROUND(VLOOKUP(Q309,'[1]Average Cost'!$A$3:$V$26,HLOOKUP('[1]Master Sheet'!E309,'[1]Average Cost'!$B$1:$V$2,2,0)),0)</f>
        <v>450224</v>
      </c>
      <c r="AF309" s="74">
        <f t="shared" si="46"/>
        <v>1.0358399374533565</v>
      </c>
      <c r="AG309" s="68" t="str">
        <f t="shared" si="52"/>
        <v>Greater than 100%</v>
      </c>
      <c r="AH309" s="75">
        <v>696432.82198750007</v>
      </c>
      <c r="AI309" s="75">
        <v>696432.82198750007</v>
      </c>
      <c r="AJ309" s="75">
        <v>495248</v>
      </c>
      <c r="AK309" s="76">
        <f t="shared" si="47"/>
        <v>0.66964104114031897</v>
      </c>
      <c r="AL309" s="39" t="str">
        <f t="shared" si="53"/>
        <v>50% - 70%</v>
      </c>
      <c r="AM309" s="77" t="str">
        <f t="shared" si="54"/>
        <v>Lower Range</v>
      </c>
      <c r="AN309" s="78" t="s">
        <v>76</v>
      </c>
      <c r="AO309" s="78"/>
      <c r="AP309" s="78" t="s">
        <v>76</v>
      </c>
      <c r="AQ309" s="49"/>
      <c r="AR309" s="79"/>
      <c r="AS309" s="79"/>
      <c r="AT309" s="80"/>
      <c r="AU309" s="52">
        <f t="shared" si="48"/>
        <v>0</v>
      </c>
    </row>
    <row r="310" spans="1:47" ht="15" customHeight="1">
      <c r="A310" s="53" t="s">
        <v>66</v>
      </c>
      <c r="B310" s="54">
        <v>299</v>
      </c>
      <c r="C310" s="55" t="s">
        <v>82</v>
      </c>
      <c r="D310" s="56" t="s">
        <v>95</v>
      </c>
      <c r="E310" s="55" t="s">
        <v>149</v>
      </c>
      <c r="F310" s="57">
        <v>40544</v>
      </c>
      <c r="G310" s="58">
        <v>30091</v>
      </c>
      <c r="H310" s="59">
        <f t="shared" si="49"/>
        <v>36.887671232876713</v>
      </c>
      <c r="I310" s="60" t="s">
        <v>383</v>
      </c>
      <c r="J310" s="61" t="s">
        <v>85</v>
      </c>
      <c r="K310" s="62" t="s">
        <v>85</v>
      </c>
      <c r="L310" s="63" t="s">
        <v>71</v>
      </c>
      <c r="M310" s="64" t="str">
        <f t="shared" si="50"/>
        <v>3-3-2</v>
      </c>
      <c r="N310" s="65">
        <v>42095</v>
      </c>
      <c r="O310" s="66">
        <v>43191</v>
      </c>
      <c r="P310" s="67">
        <v>0.11966298972419143</v>
      </c>
      <c r="Q310" s="68" t="s">
        <v>87</v>
      </c>
      <c r="R310" s="68" t="s">
        <v>88</v>
      </c>
      <c r="S310" s="68" t="s">
        <v>89</v>
      </c>
      <c r="T310" s="69">
        <v>47</v>
      </c>
      <c r="U310" s="68"/>
      <c r="V310" s="70">
        <v>118728</v>
      </c>
      <c r="W310" s="70">
        <v>0</v>
      </c>
      <c r="X310" s="70">
        <v>0</v>
      </c>
      <c r="Y310" s="70">
        <v>29676</v>
      </c>
      <c r="Z310" s="70">
        <v>0</v>
      </c>
      <c r="AA310" s="70">
        <v>338439</v>
      </c>
      <c r="AB310" s="71">
        <f t="shared" si="51"/>
        <v>308763</v>
      </c>
      <c r="AC310" s="71">
        <f t="shared" si="44"/>
        <v>308763</v>
      </c>
      <c r="AD310" s="72">
        <f t="shared" si="45"/>
        <v>365</v>
      </c>
      <c r="AE310" s="73">
        <f>ROUND(VLOOKUP(Q310,'[1]Average Cost'!$A$3:$V$26,HLOOKUP('[1]Master Sheet'!E310,'[1]Average Cost'!$B$1:$V$2,2,0)),0)</f>
        <v>436990</v>
      </c>
      <c r="AF310" s="74">
        <f t="shared" si="46"/>
        <v>0.70656765601043503</v>
      </c>
      <c r="AG310" s="68" t="str">
        <f t="shared" si="52"/>
        <v>60%-80%</v>
      </c>
      <c r="AH310" s="75">
        <v>752202.61250000005</v>
      </c>
      <c r="AI310" s="75">
        <v>752202.61250000005</v>
      </c>
      <c r="AJ310" s="75">
        <v>532918</v>
      </c>
      <c r="AK310" s="76">
        <f t="shared" si="47"/>
        <v>0.41047849990018476</v>
      </c>
      <c r="AL310" s="39" t="str">
        <f t="shared" si="53"/>
        <v>25% - 50%</v>
      </c>
      <c r="AM310" s="77" t="str">
        <f t="shared" si="54"/>
        <v>Lower Range</v>
      </c>
      <c r="AN310" s="78" t="s">
        <v>76</v>
      </c>
      <c r="AO310" s="78"/>
      <c r="AP310" s="78" t="s">
        <v>118</v>
      </c>
      <c r="AQ310" s="49"/>
      <c r="AR310" s="79"/>
      <c r="AS310" s="79"/>
      <c r="AT310" s="80"/>
      <c r="AU310" s="52">
        <f t="shared" si="48"/>
        <v>0</v>
      </c>
    </row>
    <row r="311" spans="1:47" ht="15" customHeight="1">
      <c r="A311" s="53" t="s">
        <v>66</v>
      </c>
      <c r="B311" s="54">
        <v>300</v>
      </c>
      <c r="C311" s="55" t="s">
        <v>67</v>
      </c>
      <c r="D311" s="56" t="s">
        <v>68</v>
      </c>
      <c r="E311" s="55" t="s">
        <v>450</v>
      </c>
      <c r="F311" s="57">
        <v>44513</v>
      </c>
      <c r="G311" s="58">
        <v>31578</v>
      </c>
      <c r="H311" s="59">
        <f t="shared" si="49"/>
        <v>32.813698630136983</v>
      </c>
      <c r="I311" s="60" t="s">
        <v>342</v>
      </c>
      <c r="J311" s="61">
        <v>0</v>
      </c>
      <c r="K311" s="62">
        <v>0</v>
      </c>
      <c r="L311" s="63" t="s">
        <v>71</v>
      </c>
      <c r="M311" s="64" t="str">
        <f t="shared" si="50"/>
        <v>0-0-2</v>
      </c>
      <c r="N311" s="81" t="s">
        <v>121</v>
      </c>
      <c r="O311" s="62" t="s">
        <v>72</v>
      </c>
      <c r="P311" s="67">
        <v>0</v>
      </c>
      <c r="Q311" s="68" t="s">
        <v>177</v>
      </c>
      <c r="R311" s="68" t="s">
        <v>178</v>
      </c>
      <c r="S311" s="68" t="s">
        <v>179</v>
      </c>
      <c r="T311" s="69">
        <v>48</v>
      </c>
      <c r="U311" s="68"/>
      <c r="V311" s="70">
        <v>254544</v>
      </c>
      <c r="W311" s="70">
        <v>0</v>
      </c>
      <c r="X311" s="70">
        <v>0</v>
      </c>
      <c r="Y311" s="70">
        <v>63636</v>
      </c>
      <c r="Z311" s="70">
        <v>0</v>
      </c>
      <c r="AA311" s="70">
        <v>711946</v>
      </c>
      <c r="AB311" s="71">
        <f t="shared" si="51"/>
        <v>648310</v>
      </c>
      <c r="AC311" s="71">
        <f t="shared" si="44"/>
        <v>648310</v>
      </c>
      <c r="AD311" s="72">
        <f t="shared" si="45"/>
        <v>365</v>
      </c>
      <c r="AE311" s="73">
        <f>ROUND(VLOOKUP(Q311,'[1]Average Cost'!$A$3:$V$26,HLOOKUP('[1]Master Sheet'!E311,'[1]Average Cost'!$B$1:$V$2,2,0)),0)</f>
        <v>876337</v>
      </c>
      <c r="AF311" s="74">
        <f t="shared" si="46"/>
        <v>0.73979530705653196</v>
      </c>
      <c r="AG311" s="68" t="str">
        <f t="shared" si="52"/>
        <v>60%-80%</v>
      </c>
      <c r="AH311" s="75">
        <v>1031401.0812</v>
      </c>
      <c r="AI311" s="75">
        <v>1031401.0812</v>
      </c>
      <c r="AJ311" s="75">
        <v>1020726</v>
      </c>
      <c r="AK311" s="76">
        <f t="shared" si="47"/>
        <v>0.62857215472928674</v>
      </c>
      <c r="AL311" s="39" t="str">
        <f t="shared" si="53"/>
        <v>50% - 70%</v>
      </c>
      <c r="AM311" s="77" t="str">
        <f t="shared" si="54"/>
        <v>Lower Range</v>
      </c>
      <c r="AN311" s="78" t="s">
        <v>76</v>
      </c>
      <c r="AO311" s="78"/>
      <c r="AP311" s="78" t="s">
        <v>76</v>
      </c>
      <c r="AQ311" s="49"/>
      <c r="AR311" s="79"/>
      <c r="AS311" s="79"/>
      <c r="AT311" s="80"/>
      <c r="AU311" s="52">
        <f t="shared" si="48"/>
        <v>0</v>
      </c>
    </row>
    <row r="312" spans="1:47" ht="15" customHeight="1">
      <c r="A312" s="53" t="s">
        <v>66</v>
      </c>
      <c r="B312" s="25">
        <v>301</v>
      </c>
      <c r="C312" s="55" t="s">
        <v>67</v>
      </c>
      <c r="D312" s="56" t="s">
        <v>68</v>
      </c>
      <c r="E312" s="55" t="s">
        <v>451</v>
      </c>
      <c r="F312" s="57">
        <v>43995</v>
      </c>
      <c r="G312" s="58">
        <v>32074</v>
      </c>
      <c r="H312" s="59">
        <f t="shared" si="49"/>
        <v>31.454794520547946</v>
      </c>
      <c r="I312" s="60" t="s">
        <v>452</v>
      </c>
      <c r="J312" s="61" t="s">
        <v>85</v>
      </c>
      <c r="K312" s="62" t="s">
        <v>71</v>
      </c>
      <c r="L312" s="63" t="s">
        <v>81</v>
      </c>
      <c r="M312" s="64" t="str">
        <f t="shared" si="50"/>
        <v>3-2-4</v>
      </c>
      <c r="N312" s="81" t="s">
        <v>121</v>
      </c>
      <c r="O312" s="66">
        <v>43191</v>
      </c>
      <c r="P312" s="67">
        <v>0.08</v>
      </c>
      <c r="Q312" s="68" t="s">
        <v>177</v>
      </c>
      <c r="R312" s="68" t="s">
        <v>178</v>
      </c>
      <c r="S312" s="68" t="s">
        <v>179</v>
      </c>
      <c r="T312" s="69">
        <v>48</v>
      </c>
      <c r="U312" s="68"/>
      <c r="V312" s="70">
        <v>297720</v>
      </c>
      <c r="W312" s="70">
        <v>0</v>
      </c>
      <c r="X312" s="70">
        <v>0</v>
      </c>
      <c r="Y312" s="70">
        <v>74424</v>
      </c>
      <c r="Z312" s="70">
        <v>0</v>
      </c>
      <c r="AA312" s="70">
        <v>830671</v>
      </c>
      <c r="AB312" s="71">
        <f t="shared" si="51"/>
        <v>756247</v>
      </c>
      <c r="AC312" s="71">
        <f t="shared" si="44"/>
        <v>756247</v>
      </c>
      <c r="AD312" s="72">
        <f t="shared" si="45"/>
        <v>365</v>
      </c>
      <c r="AE312" s="73">
        <f>ROUND(VLOOKUP(Q312,'[1]Average Cost'!$A$3:$V$26,HLOOKUP('[1]Master Sheet'!E312,'[1]Average Cost'!$B$1:$V$2,2,0)),0)</f>
        <v>876337</v>
      </c>
      <c r="AF312" s="74">
        <f t="shared" si="46"/>
        <v>0.86296367721550038</v>
      </c>
      <c r="AG312" s="68" t="str">
        <f t="shared" si="52"/>
        <v>80%-100%</v>
      </c>
      <c r="AH312" s="75">
        <v>1031401.0812</v>
      </c>
      <c r="AI312" s="75">
        <v>1031401.0812</v>
      </c>
      <c r="AJ312" s="75">
        <v>1020726</v>
      </c>
      <c r="AK312" s="76">
        <f t="shared" si="47"/>
        <v>0.73322300488587078</v>
      </c>
      <c r="AL312" s="39" t="str">
        <f t="shared" si="53"/>
        <v>70% - 90%</v>
      </c>
      <c r="AM312" s="77" t="str">
        <f t="shared" si="54"/>
        <v>Lower Middle Range</v>
      </c>
      <c r="AN312" s="78" t="s">
        <v>118</v>
      </c>
      <c r="AO312" s="78" t="s">
        <v>453</v>
      </c>
      <c r="AP312" s="78" t="s">
        <v>135</v>
      </c>
      <c r="AQ312" s="49"/>
      <c r="AR312" s="79"/>
      <c r="AS312" s="79"/>
      <c r="AT312" s="80"/>
      <c r="AU312" s="52">
        <f t="shared" si="48"/>
        <v>0</v>
      </c>
    </row>
    <row r="313" spans="1:47" ht="15" customHeight="1">
      <c r="A313" s="53" t="s">
        <v>66</v>
      </c>
      <c r="B313" s="54">
        <v>302</v>
      </c>
      <c r="C313" s="55" t="s">
        <v>67</v>
      </c>
      <c r="D313" s="56" t="s">
        <v>68</v>
      </c>
      <c r="E313" s="55" t="s">
        <v>447</v>
      </c>
      <c r="F313" s="57">
        <v>44667</v>
      </c>
      <c r="G313" s="58">
        <v>29321</v>
      </c>
      <c r="H313" s="59">
        <f t="shared" si="49"/>
        <v>38.9972602739726</v>
      </c>
      <c r="I313" s="60" t="s">
        <v>454</v>
      </c>
      <c r="J313" s="61">
        <v>0</v>
      </c>
      <c r="K313" s="62">
        <v>0</v>
      </c>
      <c r="L313" s="63" t="s">
        <v>81</v>
      </c>
      <c r="M313" s="64" t="str">
        <f t="shared" si="50"/>
        <v>0-0-4</v>
      </c>
      <c r="N313" s="81" t="s">
        <v>72</v>
      </c>
      <c r="O313" s="62" t="s">
        <v>72</v>
      </c>
      <c r="P313" s="67">
        <v>0</v>
      </c>
      <c r="Q313" s="68" t="s">
        <v>177</v>
      </c>
      <c r="R313" s="68" t="s">
        <v>178</v>
      </c>
      <c r="S313" s="68" t="s">
        <v>179</v>
      </c>
      <c r="T313" s="69">
        <v>48</v>
      </c>
      <c r="U313" s="68"/>
      <c r="V313" s="70">
        <v>381816</v>
      </c>
      <c r="W313" s="70">
        <v>0</v>
      </c>
      <c r="X313" s="70">
        <v>0</v>
      </c>
      <c r="Y313" s="70">
        <v>95460</v>
      </c>
      <c r="Z313" s="70">
        <v>0</v>
      </c>
      <c r="AA313" s="70">
        <v>1061948</v>
      </c>
      <c r="AB313" s="71">
        <f t="shared" si="51"/>
        <v>966488</v>
      </c>
      <c r="AC313" s="71">
        <f t="shared" si="44"/>
        <v>966488</v>
      </c>
      <c r="AD313" s="72">
        <f t="shared" si="45"/>
        <v>350</v>
      </c>
      <c r="AE313" s="73">
        <f>ROUND(VLOOKUP(Q313,'[1]Average Cost'!$A$3:$V$26,HLOOKUP('[1]Master Sheet'!E313,'[1]Average Cost'!$B$1:$V$2,2,0)),0)</f>
        <v>876337</v>
      </c>
      <c r="AF313" s="74">
        <f t="shared" si="46"/>
        <v>1.1028725250674112</v>
      </c>
      <c r="AG313" s="68" t="str">
        <f t="shared" si="52"/>
        <v>Greater than 100%</v>
      </c>
      <c r="AH313" s="75">
        <v>1031401.0812</v>
      </c>
      <c r="AI313" s="75">
        <v>1031401.0812</v>
      </c>
      <c r="AJ313" s="75">
        <v>1020726</v>
      </c>
      <c r="AK313" s="76">
        <f t="shared" si="47"/>
        <v>0.93706320229519646</v>
      </c>
      <c r="AL313" s="39" t="str">
        <f t="shared" si="53"/>
        <v>90% - 110%</v>
      </c>
      <c r="AM313" s="77" t="str">
        <f t="shared" si="54"/>
        <v>Close to Market Reference</v>
      </c>
      <c r="AN313" s="78" t="s">
        <v>76</v>
      </c>
      <c r="AO313" s="78"/>
      <c r="AP313" s="78" t="s">
        <v>135</v>
      </c>
      <c r="AQ313" s="49"/>
      <c r="AR313" s="79"/>
      <c r="AS313" s="79"/>
      <c r="AT313" s="80"/>
      <c r="AU313" s="52">
        <f t="shared" si="48"/>
        <v>0</v>
      </c>
    </row>
    <row r="314" spans="1:47" ht="15" customHeight="1">
      <c r="A314" s="53" t="s">
        <v>66</v>
      </c>
      <c r="B314" s="54">
        <v>303</v>
      </c>
      <c r="C314" s="55" t="s">
        <v>144</v>
      </c>
      <c r="D314" s="56" t="s">
        <v>145</v>
      </c>
      <c r="E314" s="55" t="s">
        <v>149</v>
      </c>
      <c r="F314" s="57">
        <v>40188</v>
      </c>
      <c r="G314" s="58">
        <v>28694</v>
      </c>
      <c r="H314" s="59">
        <f t="shared" si="49"/>
        <v>40.715068493150682</v>
      </c>
      <c r="I314" s="60" t="s">
        <v>201</v>
      </c>
      <c r="J314" s="61" t="s">
        <v>85</v>
      </c>
      <c r="K314" s="62" t="s">
        <v>85</v>
      </c>
      <c r="L314" s="63" t="s">
        <v>85</v>
      </c>
      <c r="M314" s="64" t="str">
        <f t="shared" si="50"/>
        <v>3-3-3</v>
      </c>
      <c r="N314" s="65">
        <v>43191</v>
      </c>
      <c r="O314" s="66">
        <v>43191</v>
      </c>
      <c r="P314" s="67">
        <v>0.125</v>
      </c>
      <c r="Q314" s="68" t="s">
        <v>151</v>
      </c>
      <c r="R314" s="68" t="s">
        <v>126</v>
      </c>
      <c r="S314" s="68" t="s">
        <v>127</v>
      </c>
      <c r="T314" s="69">
        <v>45</v>
      </c>
      <c r="U314" s="68"/>
      <c r="V314" s="70">
        <v>140172</v>
      </c>
      <c r="W314" s="70">
        <v>0</v>
      </c>
      <c r="X314" s="70">
        <v>0</v>
      </c>
      <c r="Y314" s="70">
        <v>0</v>
      </c>
      <c r="Z314" s="70">
        <v>0</v>
      </c>
      <c r="AA314" s="70">
        <v>362396</v>
      </c>
      <c r="AB314" s="71">
        <f t="shared" si="51"/>
        <v>362396</v>
      </c>
      <c r="AC314" s="71">
        <f t="shared" si="44"/>
        <v>362396</v>
      </c>
      <c r="AD314" s="72">
        <f t="shared" si="45"/>
        <v>365</v>
      </c>
      <c r="AE314" s="73">
        <f>ROUND(VLOOKUP(Q314,'[1]Average Cost'!$A$3:$V$26,HLOOKUP('[1]Master Sheet'!E314,'[1]Average Cost'!$B$1:$V$2,2,0)),0)</f>
        <v>313892</v>
      </c>
      <c r="AF314" s="74">
        <f t="shared" si="46"/>
        <v>1.1545244861289869</v>
      </c>
      <c r="AG314" s="68" t="str">
        <f t="shared" si="52"/>
        <v>Greater than 100%</v>
      </c>
      <c r="AH314" s="75">
        <v>499185.67754499998</v>
      </c>
      <c r="AI314" s="75">
        <v>499185.67754499998</v>
      </c>
      <c r="AJ314" s="75">
        <v>336103</v>
      </c>
      <c r="AK314" s="76">
        <f t="shared" si="47"/>
        <v>0.72597435443714464</v>
      </c>
      <c r="AL314" s="39" t="str">
        <f t="shared" si="53"/>
        <v>70% - 90%</v>
      </c>
      <c r="AM314" s="77" t="str">
        <f t="shared" si="54"/>
        <v>Lower Middle Range</v>
      </c>
      <c r="AN314" s="78" t="s">
        <v>76</v>
      </c>
      <c r="AO314" s="78"/>
      <c r="AP314" s="78" t="s">
        <v>135</v>
      </c>
      <c r="AQ314" s="49"/>
      <c r="AR314" s="79"/>
      <c r="AS314" s="79"/>
      <c r="AT314" s="80"/>
      <c r="AU314" s="52">
        <f t="shared" si="48"/>
        <v>0</v>
      </c>
    </row>
    <row r="315" spans="1:47" ht="15" customHeight="1">
      <c r="A315" s="53" t="s">
        <v>66</v>
      </c>
      <c r="B315" s="54">
        <v>304</v>
      </c>
      <c r="C315" s="55" t="s">
        <v>198</v>
      </c>
      <c r="D315" s="56" t="s">
        <v>199</v>
      </c>
      <c r="E315" s="55" t="s">
        <v>149</v>
      </c>
      <c r="F315" s="57">
        <v>40611</v>
      </c>
      <c r="G315" s="58">
        <v>23464</v>
      </c>
      <c r="H315" s="59">
        <f t="shared" si="49"/>
        <v>55.043835616438358</v>
      </c>
      <c r="I315" s="60" t="s">
        <v>455</v>
      </c>
      <c r="J315" s="61" t="s">
        <v>81</v>
      </c>
      <c r="K315" s="62" t="s">
        <v>81</v>
      </c>
      <c r="L315" s="63" t="s">
        <v>81</v>
      </c>
      <c r="M315" s="64" t="str">
        <f t="shared" si="50"/>
        <v>4-4-4</v>
      </c>
      <c r="N315" s="65">
        <v>42826</v>
      </c>
      <c r="O315" s="66">
        <v>43191</v>
      </c>
      <c r="P315" s="67">
        <v>0.12374999999999997</v>
      </c>
      <c r="Q315" s="68" t="s">
        <v>151</v>
      </c>
      <c r="R315" s="68" t="s">
        <v>126</v>
      </c>
      <c r="S315" s="68" t="s">
        <v>127</v>
      </c>
      <c r="T315" s="69">
        <v>56</v>
      </c>
      <c r="U315" s="68"/>
      <c r="V315" s="70">
        <v>974136</v>
      </c>
      <c r="W315" s="70">
        <v>0</v>
      </c>
      <c r="X315" s="70">
        <v>0</v>
      </c>
      <c r="Y315" s="70">
        <v>365304</v>
      </c>
      <c r="Z315" s="70">
        <v>0</v>
      </c>
      <c r="AA315" s="70">
        <v>2820562</v>
      </c>
      <c r="AB315" s="71">
        <f t="shared" si="51"/>
        <v>2455258</v>
      </c>
      <c r="AC315" s="71">
        <f t="shared" si="44"/>
        <v>2455258</v>
      </c>
      <c r="AD315" s="72">
        <f t="shared" si="45"/>
        <v>365</v>
      </c>
      <c r="AE315" s="73">
        <f>ROUND(VLOOKUP(Q315,'[1]Average Cost'!$A$3:$V$26,HLOOKUP('[1]Master Sheet'!E315,'[1]Average Cost'!$B$1:$V$2,2,0)),0)</f>
        <v>2828071</v>
      </c>
      <c r="AF315" s="74">
        <f t="shared" si="46"/>
        <v>0.86817410171102494</v>
      </c>
      <c r="AG315" s="68" t="str">
        <f t="shared" si="52"/>
        <v>80%-100%</v>
      </c>
      <c r="AH315" s="75">
        <v>4028833.5</v>
      </c>
      <c r="AI315" s="75">
        <v>4028833.5</v>
      </c>
      <c r="AJ315" s="75">
        <v>2939823</v>
      </c>
      <c r="AK315" s="76">
        <f t="shared" si="47"/>
        <v>0.60942156085626276</v>
      </c>
      <c r="AL315" s="39" t="str">
        <f t="shared" si="53"/>
        <v>50% - 70%</v>
      </c>
      <c r="AM315" s="77" t="str">
        <f t="shared" si="54"/>
        <v>Lower Range</v>
      </c>
      <c r="AN315" s="78" t="s">
        <v>118</v>
      </c>
      <c r="AO315" s="78" t="s">
        <v>456</v>
      </c>
      <c r="AP315" s="78" t="s">
        <v>76</v>
      </c>
      <c r="AQ315" s="49"/>
      <c r="AR315" s="79"/>
      <c r="AS315" s="79"/>
      <c r="AT315" s="80"/>
      <c r="AU315" s="52">
        <f t="shared" si="48"/>
        <v>0</v>
      </c>
    </row>
    <row r="316" spans="1:47" ht="15" customHeight="1">
      <c r="A316" s="53" t="s">
        <v>66</v>
      </c>
      <c r="B316" s="54">
        <v>305</v>
      </c>
      <c r="C316" s="55" t="s">
        <v>67</v>
      </c>
      <c r="D316" s="56" t="s">
        <v>68</v>
      </c>
      <c r="E316" s="55" t="s">
        <v>457</v>
      </c>
      <c r="F316" s="57">
        <v>44240</v>
      </c>
      <c r="G316" s="58">
        <v>29571</v>
      </c>
      <c r="H316" s="59">
        <f t="shared" si="49"/>
        <v>38.31232876712329</v>
      </c>
      <c r="I316" s="60" t="s">
        <v>458</v>
      </c>
      <c r="J316" s="61">
        <v>0</v>
      </c>
      <c r="K316" s="62" t="s">
        <v>71</v>
      </c>
      <c r="L316" s="63" t="s">
        <v>71</v>
      </c>
      <c r="M316" s="64" t="str">
        <f t="shared" si="50"/>
        <v>0-2-2</v>
      </c>
      <c r="N316" s="81" t="s">
        <v>121</v>
      </c>
      <c r="O316" s="66">
        <v>43191</v>
      </c>
      <c r="P316" s="67">
        <v>0.04</v>
      </c>
      <c r="Q316" s="68" t="s">
        <v>73</v>
      </c>
      <c r="R316" s="38" t="s">
        <v>74</v>
      </c>
      <c r="S316" s="38" t="s">
        <v>75</v>
      </c>
      <c r="T316" s="69">
        <v>48</v>
      </c>
      <c r="U316" s="68"/>
      <c r="V316" s="70">
        <v>219348</v>
      </c>
      <c r="W316" s="70">
        <v>0</v>
      </c>
      <c r="X316" s="70">
        <v>0</v>
      </c>
      <c r="Y316" s="70">
        <v>54840</v>
      </c>
      <c r="Z316" s="70">
        <v>0</v>
      </c>
      <c r="AA316" s="70">
        <v>615178</v>
      </c>
      <c r="AB316" s="71">
        <f t="shared" si="51"/>
        <v>560338</v>
      </c>
      <c r="AC316" s="71">
        <f t="shared" si="44"/>
        <v>560338</v>
      </c>
      <c r="AD316" s="72">
        <f t="shared" si="45"/>
        <v>365</v>
      </c>
      <c r="AE316" s="73">
        <f>ROUND(VLOOKUP(Q316,'[1]Average Cost'!$A$3:$V$26,HLOOKUP('[1]Master Sheet'!E316,'[1]Average Cost'!$B$1:$V$2,2,0)),0)</f>
        <v>646385</v>
      </c>
      <c r="AF316" s="74">
        <f t="shared" si="46"/>
        <v>0.86687964603139001</v>
      </c>
      <c r="AG316" s="68" t="str">
        <f t="shared" si="52"/>
        <v>80%-100%</v>
      </c>
      <c r="AH316" s="75">
        <v>1040452</v>
      </c>
      <c r="AI316" s="75">
        <v>1031401.0812</v>
      </c>
      <c r="AJ316" s="75">
        <v>1040452</v>
      </c>
      <c r="AK316" s="76">
        <f t="shared" si="47"/>
        <v>0.53855247527036332</v>
      </c>
      <c r="AL316" s="39" t="str">
        <f t="shared" si="53"/>
        <v>50% - 70%</v>
      </c>
      <c r="AM316" s="77" t="str">
        <f t="shared" si="54"/>
        <v>Lower Range</v>
      </c>
      <c r="AN316" s="78" t="s">
        <v>76</v>
      </c>
      <c r="AO316" s="78"/>
      <c r="AP316" s="78" t="s">
        <v>135</v>
      </c>
      <c r="AQ316" s="49"/>
      <c r="AR316" s="79"/>
      <c r="AS316" s="79"/>
      <c r="AT316" s="80"/>
      <c r="AU316" s="52">
        <f t="shared" si="48"/>
        <v>0</v>
      </c>
    </row>
    <row r="317" spans="1:47" ht="15" customHeight="1">
      <c r="A317" s="53" t="s">
        <v>66</v>
      </c>
      <c r="B317" s="54">
        <v>306</v>
      </c>
      <c r="C317" s="55" t="s">
        <v>67</v>
      </c>
      <c r="D317" s="56" t="s">
        <v>68</v>
      </c>
      <c r="E317" s="55" t="s">
        <v>314</v>
      </c>
      <c r="F317" s="57">
        <v>44506</v>
      </c>
      <c r="G317" s="58">
        <v>32654</v>
      </c>
      <c r="H317" s="59">
        <f t="shared" si="49"/>
        <v>29.865753424657534</v>
      </c>
      <c r="I317" s="60" t="s">
        <v>348</v>
      </c>
      <c r="J317" s="61">
        <v>0</v>
      </c>
      <c r="K317" s="62">
        <v>0</v>
      </c>
      <c r="L317" s="63" t="s">
        <v>85</v>
      </c>
      <c r="M317" s="64" t="str">
        <f t="shared" si="50"/>
        <v>0-0-3</v>
      </c>
      <c r="N317" s="81" t="s">
        <v>121</v>
      </c>
      <c r="O317" s="62" t="s">
        <v>72</v>
      </c>
      <c r="P317" s="67">
        <v>0</v>
      </c>
      <c r="Q317" s="68" t="s">
        <v>73</v>
      </c>
      <c r="R317" s="38" t="s">
        <v>74</v>
      </c>
      <c r="S317" s="38" t="s">
        <v>75</v>
      </c>
      <c r="T317" s="69">
        <v>48</v>
      </c>
      <c r="U317" s="68"/>
      <c r="V317" s="70">
        <v>254544</v>
      </c>
      <c r="W317" s="70">
        <v>0</v>
      </c>
      <c r="X317" s="70">
        <v>0</v>
      </c>
      <c r="Y317" s="70">
        <v>63636</v>
      </c>
      <c r="Z317" s="70">
        <v>0</v>
      </c>
      <c r="AA317" s="70">
        <v>711946</v>
      </c>
      <c r="AB317" s="71">
        <f t="shared" si="51"/>
        <v>648310</v>
      </c>
      <c r="AC317" s="71">
        <f t="shared" si="44"/>
        <v>648310</v>
      </c>
      <c r="AD317" s="72">
        <f t="shared" si="45"/>
        <v>365</v>
      </c>
      <c r="AE317" s="73">
        <f>ROUND(VLOOKUP(Q317,'[1]Average Cost'!$A$3:$V$26,HLOOKUP('[1]Master Sheet'!E317,'[1]Average Cost'!$B$1:$V$2,2,0)),0)</f>
        <v>646385</v>
      </c>
      <c r="AF317" s="74">
        <f t="shared" si="46"/>
        <v>1.002978101286385</v>
      </c>
      <c r="AG317" s="68" t="str">
        <f t="shared" si="52"/>
        <v>Greater than 100%</v>
      </c>
      <c r="AH317" s="75">
        <v>1040452</v>
      </c>
      <c r="AI317" s="75">
        <v>1031401.0812</v>
      </c>
      <c r="AJ317" s="75">
        <v>1040452</v>
      </c>
      <c r="AK317" s="76">
        <f t="shared" si="47"/>
        <v>0.62310418933309752</v>
      </c>
      <c r="AL317" s="39" t="str">
        <f t="shared" si="53"/>
        <v>50% - 70%</v>
      </c>
      <c r="AM317" s="77" t="str">
        <f t="shared" si="54"/>
        <v>Lower Range</v>
      </c>
      <c r="AN317" s="78" t="s">
        <v>118</v>
      </c>
      <c r="AO317" s="78" t="s">
        <v>459</v>
      </c>
      <c r="AP317" s="78" t="s">
        <v>76</v>
      </c>
      <c r="AQ317" s="49"/>
      <c r="AR317" s="79"/>
      <c r="AS317" s="79"/>
      <c r="AT317" s="80"/>
      <c r="AU317" s="52">
        <f t="shared" si="48"/>
        <v>0</v>
      </c>
    </row>
    <row r="318" spans="1:47" ht="15" customHeight="1">
      <c r="A318" s="53" t="s">
        <v>66</v>
      </c>
      <c r="B318" s="25">
        <v>307</v>
      </c>
      <c r="C318" s="55" t="s">
        <v>67</v>
      </c>
      <c r="D318" s="56" t="s">
        <v>68</v>
      </c>
      <c r="E318" s="55" t="s">
        <v>289</v>
      </c>
      <c r="F318" s="57">
        <v>42784</v>
      </c>
      <c r="G318" s="58">
        <v>26375</v>
      </c>
      <c r="H318" s="59">
        <f t="shared" si="49"/>
        <v>47.06849315068493</v>
      </c>
      <c r="I318" s="60" t="s">
        <v>460</v>
      </c>
      <c r="J318" s="61" t="s">
        <v>85</v>
      </c>
      <c r="K318" s="62" t="s">
        <v>129</v>
      </c>
      <c r="L318" s="63" t="s">
        <v>71</v>
      </c>
      <c r="M318" s="64" t="str">
        <f t="shared" si="50"/>
        <v>3-1-2</v>
      </c>
      <c r="N318" s="65">
        <v>43191</v>
      </c>
      <c r="O318" s="66">
        <v>43191</v>
      </c>
      <c r="P318" s="67">
        <v>0.03</v>
      </c>
      <c r="Q318" s="68" t="s">
        <v>73</v>
      </c>
      <c r="R318" s="38" t="s">
        <v>74</v>
      </c>
      <c r="S318" s="38" t="s">
        <v>75</v>
      </c>
      <c r="T318" s="69">
        <v>48</v>
      </c>
      <c r="U318" s="68"/>
      <c r="V318" s="70">
        <v>132120</v>
      </c>
      <c r="W318" s="70">
        <v>0</v>
      </c>
      <c r="X318" s="70">
        <v>0</v>
      </c>
      <c r="Y318" s="70">
        <v>33552</v>
      </c>
      <c r="Z318" s="70">
        <v>0</v>
      </c>
      <c r="AA318" s="70">
        <v>380974</v>
      </c>
      <c r="AB318" s="71">
        <f t="shared" si="51"/>
        <v>347422</v>
      </c>
      <c r="AC318" s="71">
        <f t="shared" si="44"/>
        <v>347422</v>
      </c>
      <c r="AD318" s="72">
        <f t="shared" si="45"/>
        <v>365</v>
      </c>
      <c r="AE318" s="73">
        <f>ROUND(VLOOKUP(Q318,'[1]Average Cost'!$A$3:$V$26,HLOOKUP('[1]Master Sheet'!E318,'[1]Average Cost'!$B$1:$V$2,2,0)),0)</f>
        <v>646385</v>
      </c>
      <c r="AF318" s="74">
        <f t="shared" si="46"/>
        <v>0.53748462603556701</v>
      </c>
      <c r="AG318" s="68" t="str">
        <f t="shared" si="52"/>
        <v>Less than 60%</v>
      </c>
      <c r="AH318" s="75">
        <v>1040452</v>
      </c>
      <c r="AI318" s="75">
        <v>1031401.0812</v>
      </c>
      <c r="AJ318" s="75">
        <v>1040452</v>
      </c>
      <c r="AK318" s="76">
        <f t="shared" si="47"/>
        <v>0.33391449100967657</v>
      </c>
      <c r="AL318" s="39" t="str">
        <f t="shared" si="53"/>
        <v>25% - 50%</v>
      </c>
      <c r="AM318" s="77" t="str">
        <f t="shared" si="54"/>
        <v>Lower Range</v>
      </c>
      <c r="AN318" s="78" t="s">
        <v>76</v>
      </c>
      <c r="AO318" s="78"/>
      <c r="AP318" s="78" t="s">
        <v>135</v>
      </c>
      <c r="AQ318" s="49"/>
      <c r="AR318" s="79"/>
      <c r="AS318" s="79"/>
      <c r="AT318" s="80"/>
      <c r="AU318" s="52">
        <f t="shared" si="48"/>
        <v>0</v>
      </c>
    </row>
    <row r="319" spans="1:47" ht="15" customHeight="1">
      <c r="A319" s="53" t="s">
        <v>66</v>
      </c>
      <c r="B319" s="54">
        <v>308</v>
      </c>
      <c r="C319" s="55" t="s">
        <v>104</v>
      </c>
      <c r="D319" s="56" t="s">
        <v>145</v>
      </c>
      <c r="E319" s="55" t="s">
        <v>461</v>
      </c>
      <c r="F319" s="57">
        <v>41365</v>
      </c>
      <c r="G319" s="58">
        <v>30868</v>
      </c>
      <c r="H319" s="59">
        <f t="shared" si="49"/>
        <v>34.758904109589039</v>
      </c>
      <c r="I319" s="60" t="s">
        <v>462</v>
      </c>
      <c r="J319" s="61" t="s">
        <v>85</v>
      </c>
      <c r="K319" s="62" t="s">
        <v>71</v>
      </c>
      <c r="L319" s="63" t="s">
        <v>71</v>
      </c>
      <c r="M319" s="64" t="str">
        <f t="shared" si="50"/>
        <v>3-2-2</v>
      </c>
      <c r="N319" s="65">
        <v>42095</v>
      </c>
      <c r="O319" s="66">
        <v>43191</v>
      </c>
      <c r="P319" s="67">
        <v>0.1</v>
      </c>
      <c r="Q319" s="68" t="s">
        <v>87</v>
      </c>
      <c r="R319" s="68" t="s">
        <v>88</v>
      </c>
      <c r="S319" s="68" t="s">
        <v>89</v>
      </c>
      <c r="T319" s="69">
        <v>45</v>
      </c>
      <c r="U319" s="68"/>
      <c r="V319" s="70">
        <v>112572</v>
      </c>
      <c r="W319" s="70">
        <v>0</v>
      </c>
      <c r="X319" s="70">
        <v>0</v>
      </c>
      <c r="Y319" s="70">
        <v>0</v>
      </c>
      <c r="Z319" s="70">
        <v>0</v>
      </c>
      <c r="AA319" s="70">
        <v>188385.58</v>
      </c>
      <c r="AB319" s="71">
        <f t="shared" si="51"/>
        <v>188385.58</v>
      </c>
      <c r="AC319" s="71">
        <f t="shared" si="44"/>
        <v>188385.58</v>
      </c>
      <c r="AD319" s="72">
        <f t="shared" si="45"/>
        <v>365</v>
      </c>
      <c r="AE319" s="73">
        <f>ROUND(VLOOKUP(Q319,'[1]Average Cost'!$A$3:$V$26,HLOOKUP('[1]Master Sheet'!E319,'[1]Average Cost'!$B$1:$V$2,2,0)),0)</f>
        <v>233903</v>
      </c>
      <c r="AF319" s="74">
        <f t="shared" si="46"/>
        <v>0.80540044377370101</v>
      </c>
      <c r="AG319" s="68" t="str">
        <f t="shared" si="52"/>
        <v>80%-100%</v>
      </c>
      <c r="AH319" s="75">
        <v>457695</v>
      </c>
      <c r="AI319" s="75">
        <v>382087.75</v>
      </c>
      <c r="AJ319" s="75">
        <v>457695</v>
      </c>
      <c r="AK319" s="76">
        <f t="shared" si="47"/>
        <v>0.41159632506363403</v>
      </c>
      <c r="AL319" s="39" t="str">
        <f t="shared" si="53"/>
        <v>25% - 50%</v>
      </c>
      <c r="AM319" s="77" t="str">
        <f t="shared" si="54"/>
        <v>Lower Range</v>
      </c>
      <c r="AN319" s="78" t="s">
        <v>76</v>
      </c>
      <c r="AO319" s="78"/>
      <c r="AP319" s="78" t="s">
        <v>76</v>
      </c>
      <c r="AQ319" s="49"/>
      <c r="AR319" s="79"/>
      <c r="AS319" s="79"/>
      <c r="AT319" s="80"/>
      <c r="AU319" s="52">
        <f t="shared" si="48"/>
        <v>0</v>
      </c>
    </row>
    <row r="320" spans="1:47" ht="15" customHeight="1">
      <c r="A320" s="53" t="s">
        <v>66</v>
      </c>
      <c r="B320" s="54">
        <v>309</v>
      </c>
      <c r="C320" s="55" t="s">
        <v>82</v>
      </c>
      <c r="D320" s="56" t="s">
        <v>83</v>
      </c>
      <c r="E320" s="55" t="s">
        <v>79</v>
      </c>
      <c r="F320" s="57">
        <v>41435</v>
      </c>
      <c r="G320" s="58">
        <v>28550</v>
      </c>
      <c r="H320" s="59">
        <f t="shared" si="49"/>
        <v>41.109589041095887</v>
      </c>
      <c r="I320" s="60" t="s">
        <v>213</v>
      </c>
      <c r="J320" s="61" t="s">
        <v>85</v>
      </c>
      <c r="K320" s="62" t="s">
        <v>71</v>
      </c>
      <c r="L320" s="63" t="s">
        <v>81</v>
      </c>
      <c r="M320" s="64" t="str">
        <f t="shared" si="50"/>
        <v>3-2-4</v>
      </c>
      <c r="N320" s="65" t="s">
        <v>86</v>
      </c>
      <c r="O320" s="66">
        <v>43191</v>
      </c>
      <c r="P320" s="67">
        <v>0.19999999999999984</v>
      </c>
      <c r="Q320" s="68" t="s">
        <v>87</v>
      </c>
      <c r="R320" s="68" t="s">
        <v>88</v>
      </c>
      <c r="S320" s="68" t="s">
        <v>89</v>
      </c>
      <c r="T320" s="69">
        <v>46</v>
      </c>
      <c r="U320" s="68"/>
      <c r="V320" s="70">
        <v>141960</v>
      </c>
      <c r="W320" s="70">
        <v>0</v>
      </c>
      <c r="X320" s="70">
        <v>0</v>
      </c>
      <c r="Y320" s="70">
        <v>0</v>
      </c>
      <c r="Z320" s="70">
        <v>0</v>
      </c>
      <c r="AA320" s="70">
        <v>357836</v>
      </c>
      <c r="AB320" s="71">
        <f t="shared" si="51"/>
        <v>357836</v>
      </c>
      <c r="AC320" s="71">
        <f t="shared" si="44"/>
        <v>357836</v>
      </c>
      <c r="AD320" s="72">
        <f t="shared" si="45"/>
        <v>365</v>
      </c>
      <c r="AE320" s="73">
        <f>ROUND(VLOOKUP(Q320,'[1]Average Cost'!$A$3:$V$26,HLOOKUP('[1]Master Sheet'!E320,'[1]Average Cost'!$B$1:$V$2,2,0)),0)</f>
        <v>293696</v>
      </c>
      <c r="AF320" s="74">
        <f t="shared" si="46"/>
        <v>1.2183890825887993</v>
      </c>
      <c r="AG320" s="68" t="str">
        <f t="shared" si="52"/>
        <v>Greater than 100%</v>
      </c>
      <c r="AH320" s="75">
        <v>512626</v>
      </c>
      <c r="AI320" s="75">
        <v>449515</v>
      </c>
      <c r="AJ320" s="75">
        <v>512626</v>
      </c>
      <c r="AK320" s="76">
        <f t="shared" si="47"/>
        <v>0.69804496845653552</v>
      </c>
      <c r="AL320" s="39" t="str">
        <f t="shared" si="53"/>
        <v>50% - 70%</v>
      </c>
      <c r="AM320" s="77" t="str">
        <f t="shared" si="54"/>
        <v>Lower Range</v>
      </c>
      <c r="AN320" s="78" t="s">
        <v>118</v>
      </c>
      <c r="AO320" s="78" t="s">
        <v>463</v>
      </c>
      <c r="AP320" s="78" t="s">
        <v>135</v>
      </c>
      <c r="AQ320" s="49"/>
      <c r="AR320" s="79"/>
      <c r="AS320" s="79"/>
      <c r="AT320" s="80"/>
      <c r="AU320" s="52">
        <f t="shared" si="48"/>
        <v>0</v>
      </c>
    </row>
    <row r="321" spans="1:47" ht="15" customHeight="1">
      <c r="A321" s="53" t="s">
        <v>66</v>
      </c>
      <c r="B321" s="54">
        <v>310</v>
      </c>
      <c r="C321" s="55" t="s">
        <v>144</v>
      </c>
      <c r="D321" s="56" t="s">
        <v>145</v>
      </c>
      <c r="E321" s="55" t="s">
        <v>111</v>
      </c>
      <c r="F321" s="57">
        <v>41602</v>
      </c>
      <c r="G321" s="58">
        <v>30634</v>
      </c>
      <c r="H321" s="59">
        <f t="shared" si="49"/>
        <v>35.4</v>
      </c>
      <c r="I321" s="60" t="s">
        <v>240</v>
      </c>
      <c r="J321" s="61" t="s">
        <v>71</v>
      </c>
      <c r="K321" s="62" t="s">
        <v>71</v>
      </c>
      <c r="L321" s="63" t="s">
        <v>71</v>
      </c>
      <c r="M321" s="64" t="str">
        <f t="shared" si="50"/>
        <v>2-2-2</v>
      </c>
      <c r="N321" s="65" t="s">
        <v>86</v>
      </c>
      <c r="O321" s="66">
        <v>43191</v>
      </c>
      <c r="P321" s="67">
        <v>9.2713936893111998E-2</v>
      </c>
      <c r="Q321" s="68" t="s">
        <v>113</v>
      </c>
      <c r="R321" s="68" t="s">
        <v>114</v>
      </c>
      <c r="S321" s="68" t="s">
        <v>115</v>
      </c>
      <c r="T321" s="69">
        <v>45</v>
      </c>
      <c r="U321" s="68"/>
      <c r="V321" s="70">
        <v>115464</v>
      </c>
      <c r="W321" s="70">
        <v>0</v>
      </c>
      <c r="X321" s="70">
        <v>13500</v>
      </c>
      <c r="Y321" s="70">
        <v>0</v>
      </c>
      <c r="Z321" s="70">
        <v>4500</v>
      </c>
      <c r="AA321" s="70">
        <v>288665.82</v>
      </c>
      <c r="AB321" s="71">
        <f t="shared" si="51"/>
        <v>288665.82</v>
      </c>
      <c r="AC321" s="71">
        <f t="shared" si="44"/>
        <v>288665.82</v>
      </c>
      <c r="AD321" s="72">
        <f t="shared" si="45"/>
        <v>365</v>
      </c>
      <c r="AE321" s="73">
        <f>ROUND(VLOOKUP(Q321,'[1]Average Cost'!$A$3:$V$26,HLOOKUP('[1]Master Sheet'!E321,'[1]Average Cost'!$B$1:$V$2,2,0)),0)</f>
        <v>313202</v>
      </c>
      <c r="AF321" s="74">
        <f t="shared" si="46"/>
        <v>0.92166020651209124</v>
      </c>
      <c r="AG321" s="68" t="str">
        <f t="shared" si="52"/>
        <v>80%-100%</v>
      </c>
      <c r="AH321" s="75">
        <v>469627.65854499995</v>
      </c>
      <c r="AI321" s="75">
        <v>469627.65854499995</v>
      </c>
      <c r="AJ321" s="75">
        <v>336103</v>
      </c>
      <c r="AK321" s="76">
        <f t="shared" si="47"/>
        <v>0.61466954670928931</v>
      </c>
      <c r="AL321" s="39" t="str">
        <f t="shared" si="53"/>
        <v>50% - 70%</v>
      </c>
      <c r="AM321" s="77" t="str">
        <f t="shared" si="54"/>
        <v>Lower Range</v>
      </c>
      <c r="AN321" s="78" t="s">
        <v>118</v>
      </c>
      <c r="AO321" s="78" t="s">
        <v>464</v>
      </c>
      <c r="AP321" s="78" t="s">
        <v>76</v>
      </c>
      <c r="AQ321" s="49"/>
      <c r="AR321" s="79"/>
      <c r="AS321" s="79"/>
      <c r="AT321" s="80"/>
      <c r="AU321" s="52">
        <f t="shared" si="48"/>
        <v>0</v>
      </c>
    </row>
    <row r="322" spans="1:47" ht="15" customHeight="1">
      <c r="A322" s="53" t="s">
        <v>66</v>
      </c>
      <c r="B322" s="54">
        <v>311</v>
      </c>
      <c r="C322" s="55" t="s">
        <v>134</v>
      </c>
      <c r="D322" s="56" t="s">
        <v>68</v>
      </c>
      <c r="E322" s="55" t="s">
        <v>111</v>
      </c>
      <c r="F322" s="57">
        <v>41767</v>
      </c>
      <c r="G322" s="58">
        <v>26226</v>
      </c>
      <c r="H322" s="59">
        <f t="shared" si="49"/>
        <v>47.476712328767121</v>
      </c>
      <c r="I322" s="60" t="s">
        <v>328</v>
      </c>
      <c r="J322" s="61" t="s">
        <v>81</v>
      </c>
      <c r="K322" s="62" t="s">
        <v>85</v>
      </c>
      <c r="L322" s="63" t="s">
        <v>71</v>
      </c>
      <c r="M322" s="64" t="str">
        <f t="shared" si="50"/>
        <v>4-3-2</v>
      </c>
      <c r="N322" s="65">
        <v>43191</v>
      </c>
      <c r="O322" s="66">
        <v>43191</v>
      </c>
      <c r="P322" s="67">
        <v>0.12638952562878061</v>
      </c>
      <c r="Q322" s="68" t="s">
        <v>113</v>
      </c>
      <c r="R322" s="68" t="s">
        <v>114</v>
      </c>
      <c r="S322" s="68" t="s">
        <v>115</v>
      </c>
      <c r="T322" s="69">
        <v>48</v>
      </c>
      <c r="U322" s="68"/>
      <c r="V322" s="70">
        <v>192984</v>
      </c>
      <c r="W322" s="70">
        <v>0</v>
      </c>
      <c r="X322" s="70">
        <v>45000</v>
      </c>
      <c r="Y322" s="70">
        <v>48240</v>
      </c>
      <c r="Z322" s="70">
        <v>15000</v>
      </c>
      <c r="AA322" s="70">
        <v>542658</v>
      </c>
      <c r="AB322" s="71">
        <f t="shared" si="51"/>
        <v>494418</v>
      </c>
      <c r="AC322" s="71">
        <f t="shared" si="44"/>
        <v>494418</v>
      </c>
      <c r="AD322" s="72">
        <f t="shared" si="45"/>
        <v>365</v>
      </c>
      <c r="AE322" s="73">
        <f>ROUND(VLOOKUP(Q322,'[1]Average Cost'!$A$3:$V$26,HLOOKUP('[1]Master Sheet'!E322,'[1]Average Cost'!$B$1:$V$2,2,0)),0)</f>
        <v>545677</v>
      </c>
      <c r="AF322" s="74">
        <f t="shared" si="46"/>
        <v>0.90606347711191781</v>
      </c>
      <c r="AG322" s="68" t="str">
        <f t="shared" si="52"/>
        <v>80%-100%</v>
      </c>
      <c r="AH322" s="75">
        <v>811167.42264999996</v>
      </c>
      <c r="AI322" s="75">
        <v>811167.42264999996</v>
      </c>
      <c r="AJ322" s="75">
        <v>565293</v>
      </c>
      <c r="AK322" s="76">
        <f t="shared" si="47"/>
        <v>0.60951412272547578</v>
      </c>
      <c r="AL322" s="39" t="str">
        <f t="shared" si="53"/>
        <v>50% - 70%</v>
      </c>
      <c r="AM322" s="77" t="str">
        <f t="shared" si="54"/>
        <v>Lower Range</v>
      </c>
      <c r="AN322" s="78" t="s">
        <v>76</v>
      </c>
      <c r="AO322" s="78"/>
      <c r="AP322" s="78" t="s">
        <v>76</v>
      </c>
      <c r="AQ322" s="49"/>
      <c r="AR322" s="79"/>
      <c r="AS322" s="79"/>
      <c r="AT322" s="80"/>
      <c r="AU322" s="52">
        <f t="shared" si="48"/>
        <v>0</v>
      </c>
    </row>
    <row r="323" spans="1:47" ht="15" customHeight="1">
      <c r="A323" s="53" t="s">
        <v>66</v>
      </c>
      <c r="B323" s="54">
        <v>312</v>
      </c>
      <c r="C323" s="55" t="s">
        <v>172</v>
      </c>
      <c r="D323" s="56" t="s">
        <v>173</v>
      </c>
      <c r="E323" s="55" t="s">
        <v>111</v>
      </c>
      <c r="F323" s="57">
        <v>40756</v>
      </c>
      <c r="G323" s="58">
        <v>25303</v>
      </c>
      <c r="H323" s="59">
        <f t="shared" si="49"/>
        <v>50.005479452054793</v>
      </c>
      <c r="I323" s="60" t="s">
        <v>449</v>
      </c>
      <c r="J323" s="61" t="s">
        <v>71</v>
      </c>
      <c r="K323" s="62" t="s">
        <v>85</v>
      </c>
      <c r="L323" s="63" t="s">
        <v>71</v>
      </c>
      <c r="M323" s="64" t="str">
        <f t="shared" si="50"/>
        <v>2-3-2</v>
      </c>
      <c r="N323" s="65" t="s">
        <v>86</v>
      </c>
      <c r="O323" s="66">
        <v>43191</v>
      </c>
      <c r="P323" s="67">
        <v>7.7499999999999999E-2</v>
      </c>
      <c r="Q323" s="68" t="s">
        <v>113</v>
      </c>
      <c r="R323" s="68" t="s">
        <v>114</v>
      </c>
      <c r="S323" s="68" t="s">
        <v>115</v>
      </c>
      <c r="T323" s="69">
        <v>44</v>
      </c>
      <c r="U323" s="68"/>
      <c r="V323" s="70">
        <v>153228</v>
      </c>
      <c r="W323" s="70">
        <v>0</v>
      </c>
      <c r="X323" s="70">
        <v>22500</v>
      </c>
      <c r="Y323" s="70">
        <v>0</v>
      </c>
      <c r="Z323" s="70">
        <v>7500</v>
      </c>
      <c r="AA323" s="70">
        <v>395034</v>
      </c>
      <c r="AB323" s="71">
        <f t="shared" si="51"/>
        <v>395034</v>
      </c>
      <c r="AC323" s="71">
        <f t="shared" si="44"/>
        <v>395034</v>
      </c>
      <c r="AD323" s="72">
        <f t="shared" si="45"/>
        <v>365</v>
      </c>
      <c r="AE323" s="73">
        <f>ROUND(VLOOKUP(Q323,'[1]Average Cost'!$A$3:$V$26,HLOOKUP('[1]Master Sheet'!E323,'[1]Average Cost'!$B$1:$V$2,2,0)),0)</f>
        <v>296029</v>
      </c>
      <c r="AF323" s="74">
        <f t="shared" si="46"/>
        <v>1.334443584919045</v>
      </c>
      <c r="AG323" s="68" t="str">
        <f t="shared" si="52"/>
        <v>Greater than 100%</v>
      </c>
      <c r="AH323" s="75">
        <v>342055.23525000003</v>
      </c>
      <c r="AI323" s="75">
        <v>342055.23525000003</v>
      </c>
      <c r="AJ323" s="75">
        <v>309807</v>
      </c>
      <c r="AK323" s="76">
        <f t="shared" si="47"/>
        <v>1.1548836541305356</v>
      </c>
      <c r="AL323" s="39" t="str">
        <f t="shared" si="53"/>
        <v>110% - 130%</v>
      </c>
      <c r="AM323" s="77" t="str">
        <f t="shared" si="54"/>
        <v>Upper Range</v>
      </c>
      <c r="AN323" s="78" t="s">
        <v>76</v>
      </c>
      <c r="AO323" s="78"/>
      <c r="AP323" s="78" t="s">
        <v>135</v>
      </c>
      <c r="AQ323" s="49"/>
      <c r="AR323" s="79"/>
      <c r="AS323" s="79"/>
      <c r="AT323" s="80"/>
      <c r="AU323" s="52">
        <f t="shared" si="48"/>
        <v>0</v>
      </c>
    </row>
    <row r="324" spans="1:47" ht="15" customHeight="1">
      <c r="A324" s="53" t="s">
        <v>66</v>
      </c>
      <c r="B324" s="25">
        <v>313</v>
      </c>
      <c r="C324" s="55" t="s">
        <v>152</v>
      </c>
      <c r="D324" s="56" t="s">
        <v>83</v>
      </c>
      <c r="E324" s="55" t="s">
        <v>111</v>
      </c>
      <c r="F324" s="57">
        <v>44359</v>
      </c>
      <c r="G324" s="58">
        <v>33258</v>
      </c>
      <c r="H324" s="59">
        <f t="shared" si="49"/>
        <v>28.210958904109589</v>
      </c>
      <c r="I324" s="60" t="s">
        <v>465</v>
      </c>
      <c r="J324" s="61">
        <v>0</v>
      </c>
      <c r="K324" s="62" t="s">
        <v>71</v>
      </c>
      <c r="L324" s="63" t="s">
        <v>71</v>
      </c>
      <c r="M324" s="64" t="str">
        <f t="shared" si="50"/>
        <v>0-2-2</v>
      </c>
      <c r="N324" s="81" t="s">
        <v>121</v>
      </c>
      <c r="O324" s="66">
        <v>43191</v>
      </c>
      <c r="P324" s="67">
        <v>6.2E-2</v>
      </c>
      <c r="Q324" s="68" t="s">
        <v>125</v>
      </c>
      <c r="R324" s="68" t="s">
        <v>126</v>
      </c>
      <c r="S324" s="68" t="s">
        <v>127</v>
      </c>
      <c r="T324" s="69">
        <v>46</v>
      </c>
      <c r="U324" s="68"/>
      <c r="V324" s="70">
        <v>178416</v>
      </c>
      <c r="W324" s="70">
        <v>0</v>
      </c>
      <c r="X324" s="70">
        <v>31500</v>
      </c>
      <c r="Y324" s="70">
        <v>0</v>
      </c>
      <c r="Z324" s="70">
        <v>10500</v>
      </c>
      <c r="AA324" s="70">
        <v>457997</v>
      </c>
      <c r="AB324" s="71">
        <f t="shared" si="51"/>
        <v>457997</v>
      </c>
      <c r="AC324" s="71">
        <f t="shared" si="44"/>
        <v>457997</v>
      </c>
      <c r="AD324" s="72">
        <f t="shared" si="45"/>
        <v>365</v>
      </c>
      <c r="AE324" s="73">
        <f>ROUND(VLOOKUP(Q324,'[1]Average Cost'!$A$3:$V$26,HLOOKUP('[1]Master Sheet'!E324,'[1]Average Cost'!$B$1:$V$2,2,0)),0)</f>
        <v>367306</v>
      </c>
      <c r="AF324" s="74">
        <f t="shared" si="46"/>
        <v>1.2469085721442068</v>
      </c>
      <c r="AG324" s="68" t="str">
        <f t="shared" si="52"/>
        <v>Greater than 100%</v>
      </c>
      <c r="AH324" s="75">
        <v>593188.87150000001</v>
      </c>
      <c r="AI324" s="75">
        <v>593188.87150000001</v>
      </c>
      <c r="AJ324" s="75">
        <v>464552</v>
      </c>
      <c r="AK324" s="76">
        <f t="shared" si="47"/>
        <v>0.77209304153306257</v>
      </c>
      <c r="AL324" s="39" t="str">
        <f t="shared" si="53"/>
        <v>70% - 90%</v>
      </c>
      <c r="AM324" s="77" t="str">
        <f t="shared" si="54"/>
        <v>Lower Middle Range</v>
      </c>
      <c r="AN324" s="78" t="s">
        <v>118</v>
      </c>
      <c r="AO324" s="78" t="s">
        <v>466</v>
      </c>
      <c r="AP324" s="78" t="s">
        <v>76</v>
      </c>
      <c r="AQ324" s="49"/>
      <c r="AR324" s="79"/>
      <c r="AS324" s="79"/>
      <c r="AT324" s="80"/>
      <c r="AU324" s="52">
        <f t="shared" si="48"/>
        <v>0</v>
      </c>
    </row>
    <row r="325" spans="1:47" ht="15" customHeight="1">
      <c r="A325" s="53" t="s">
        <v>66</v>
      </c>
      <c r="B325" s="54">
        <v>314</v>
      </c>
      <c r="C325" s="55" t="s">
        <v>82</v>
      </c>
      <c r="D325" s="56" t="s">
        <v>95</v>
      </c>
      <c r="E325" s="55" t="s">
        <v>79</v>
      </c>
      <c r="F325" s="57">
        <v>44352</v>
      </c>
      <c r="G325" s="58">
        <v>33337</v>
      </c>
      <c r="H325" s="59">
        <f t="shared" si="49"/>
        <v>27.994520547945207</v>
      </c>
      <c r="I325" s="60" t="s">
        <v>356</v>
      </c>
      <c r="J325" s="61">
        <v>0</v>
      </c>
      <c r="K325" s="62" t="s">
        <v>71</v>
      </c>
      <c r="L325" s="63" t="s">
        <v>71</v>
      </c>
      <c r="M325" s="64" t="str">
        <f t="shared" si="50"/>
        <v>0-2-2</v>
      </c>
      <c r="N325" s="81" t="s">
        <v>121</v>
      </c>
      <c r="O325" s="66">
        <v>43191</v>
      </c>
      <c r="P325" s="67">
        <v>5.6318090385442748E-2</v>
      </c>
      <c r="Q325" s="68" t="s">
        <v>131</v>
      </c>
      <c r="R325" s="68" t="s">
        <v>132</v>
      </c>
      <c r="S325" s="68" t="s">
        <v>133</v>
      </c>
      <c r="T325" s="69">
        <v>47</v>
      </c>
      <c r="U325" s="68"/>
      <c r="V325" s="70">
        <v>172848</v>
      </c>
      <c r="W325" s="70">
        <v>0</v>
      </c>
      <c r="X325" s="70">
        <v>0</v>
      </c>
      <c r="Y325" s="70">
        <v>43212</v>
      </c>
      <c r="Z325" s="70">
        <v>0</v>
      </c>
      <c r="AA325" s="70">
        <v>487289</v>
      </c>
      <c r="AB325" s="71">
        <f t="shared" si="51"/>
        <v>444077</v>
      </c>
      <c r="AC325" s="71">
        <f t="shared" si="44"/>
        <v>444077</v>
      </c>
      <c r="AD325" s="72">
        <f t="shared" si="45"/>
        <v>365</v>
      </c>
      <c r="AE325" s="73">
        <f>ROUND(VLOOKUP(Q325,'[1]Average Cost'!$A$3:$V$26,HLOOKUP('[1]Master Sheet'!E325,'[1]Average Cost'!$B$1:$V$2,2,0)),0)</f>
        <v>456742</v>
      </c>
      <c r="AF325" s="74">
        <f t="shared" si="46"/>
        <v>0.97227099763104774</v>
      </c>
      <c r="AG325" s="68" t="str">
        <f t="shared" si="52"/>
        <v>80%-100%</v>
      </c>
      <c r="AH325" s="75">
        <v>855135.56255499995</v>
      </c>
      <c r="AI325" s="75">
        <v>855135.56255499995</v>
      </c>
      <c r="AJ325" s="75">
        <v>802937</v>
      </c>
      <c r="AK325" s="76">
        <f t="shared" si="47"/>
        <v>0.51930596673254159</v>
      </c>
      <c r="AL325" s="39" t="str">
        <f t="shared" si="53"/>
        <v>50% - 70%</v>
      </c>
      <c r="AM325" s="77" t="str">
        <f t="shared" si="54"/>
        <v>Lower Range</v>
      </c>
      <c r="AN325" s="78" t="s">
        <v>76</v>
      </c>
      <c r="AO325" s="78"/>
      <c r="AP325" s="78" t="s">
        <v>76</v>
      </c>
      <c r="AQ325" s="49"/>
      <c r="AR325" s="79"/>
      <c r="AS325" s="79"/>
      <c r="AT325" s="80"/>
      <c r="AU325" s="52">
        <f t="shared" si="48"/>
        <v>0</v>
      </c>
    </row>
    <row r="326" spans="1:47" ht="15" customHeight="1">
      <c r="A326" s="53" t="s">
        <v>66</v>
      </c>
      <c r="B326" s="54">
        <v>315</v>
      </c>
      <c r="C326" s="55" t="s">
        <v>67</v>
      </c>
      <c r="D326" s="56" t="s">
        <v>68</v>
      </c>
      <c r="E326" s="55" t="s">
        <v>467</v>
      </c>
      <c r="F326" s="57">
        <v>43953</v>
      </c>
      <c r="G326" s="58">
        <v>30235</v>
      </c>
      <c r="H326" s="59">
        <f t="shared" si="49"/>
        <v>36.493150684931507</v>
      </c>
      <c r="I326" s="60" t="s">
        <v>421</v>
      </c>
      <c r="J326" s="61" t="s">
        <v>85</v>
      </c>
      <c r="K326" s="62" t="s">
        <v>85</v>
      </c>
      <c r="L326" s="63" t="s">
        <v>85</v>
      </c>
      <c r="M326" s="64" t="str">
        <f t="shared" si="50"/>
        <v>3-3-3</v>
      </c>
      <c r="N326" s="81" t="s">
        <v>121</v>
      </c>
      <c r="O326" s="66">
        <v>43191</v>
      </c>
      <c r="P326" s="67">
        <v>8.5000000000000006E-2</v>
      </c>
      <c r="Q326" s="68" t="s">
        <v>177</v>
      </c>
      <c r="R326" s="68" t="s">
        <v>178</v>
      </c>
      <c r="S326" s="68" t="s">
        <v>179</v>
      </c>
      <c r="T326" s="69">
        <v>48</v>
      </c>
      <c r="U326" s="68"/>
      <c r="V326" s="70">
        <v>367128</v>
      </c>
      <c r="W326" s="70">
        <v>0</v>
      </c>
      <c r="X326" s="70">
        <v>0</v>
      </c>
      <c r="Y326" s="70">
        <v>91788</v>
      </c>
      <c r="Z326" s="70">
        <v>0</v>
      </c>
      <c r="AA326" s="70">
        <v>1021571</v>
      </c>
      <c r="AB326" s="71">
        <f t="shared" si="51"/>
        <v>929783</v>
      </c>
      <c r="AC326" s="71">
        <f t="shared" si="44"/>
        <v>929783</v>
      </c>
      <c r="AD326" s="72">
        <f t="shared" si="45"/>
        <v>365</v>
      </c>
      <c r="AE326" s="73">
        <f>ROUND(VLOOKUP(Q326,'[1]Average Cost'!$A$3:$V$26,HLOOKUP('[1]Master Sheet'!E326,'[1]Average Cost'!$B$1:$V$2,2,0)),0)</f>
        <v>876337</v>
      </c>
      <c r="AF326" s="74">
        <f t="shared" si="46"/>
        <v>1.0609879532645545</v>
      </c>
      <c r="AG326" s="68" t="str">
        <f t="shared" si="52"/>
        <v>Greater than 100%</v>
      </c>
      <c r="AH326" s="75">
        <v>1031401.0812</v>
      </c>
      <c r="AI326" s="75">
        <v>1031401.0812</v>
      </c>
      <c r="AJ326" s="75">
        <v>1020726</v>
      </c>
      <c r="AK326" s="76">
        <f t="shared" si="47"/>
        <v>0.90147568869932648</v>
      </c>
      <c r="AL326" s="39" t="str">
        <f t="shared" si="53"/>
        <v>90% - 110%</v>
      </c>
      <c r="AM326" s="77" t="str">
        <f t="shared" si="54"/>
        <v>Close to Market Reference</v>
      </c>
      <c r="AN326" s="78" t="s">
        <v>76</v>
      </c>
      <c r="AO326" s="78"/>
      <c r="AP326" s="78" t="s">
        <v>76</v>
      </c>
      <c r="AQ326" s="49"/>
      <c r="AR326" s="79"/>
      <c r="AS326" s="79"/>
      <c r="AT326" s="80"/>
      <c r="AU326" s="52">
        <f t="shared" si="48"/>
        <v>0</v>
      </c>
    </row>
    <row r="327" spans="1:47" ht="15" customHeight="1">
      <c r="A327" s="53" t="s">
        <v>66</v>
      </c>
      <c r="B327" s="54">
        <v>316</v>
      </c>
      <c r="C327" s="55" t="s">
        <v>67</v>
      </c>
      <c r="D327" s="56" t="s">
        <v>68</v>
      </c>
      <c r="E327" s="55" t="s">
        <v>468</v>
      </c>
      <c r="F327" s="57">
        <v>44702</v>
      </c>
      <c r="G327" s="58">
        <v>32135</v>
      </c>
      <c r="H327" s="59">
        <f t="shared" si="49"/>
        <v>31.287671232876711</v>
      </c>
      <c r="I327" s="60" t="s">
        <v>454</v>
      </c>
      <c r="J327" s="61">
        <v>0</v>
      </c>
      <c r="K327" s="62">
        <v>0</v>
      </c>
      <c r="L327" s="63" t="s">
        <v>85</v>
      </c>
      <c r="M327" s="64" t="str">
        <f t="shared" si="50"/>
        <v>0-0-3</v>
      </c>
      <c r="N327" s="81" t="s">
        <v>72</v>
      </c>
      <c r="O327" s="62" t="s">
        <v>72</v>
      </c>
      <c r="P327" s="67">
        <v>0</v>
      </c>
      <c r="Q327" s="68" t="s">
        <v>177</v>
      </c>
      <c r="R327" s="68" t="s">
        <v>178</v>
      </c>
      <c r="S327" s="68" t="s">
        <v>179</v>
      </c>
      <c r="T327" s="69">
        <v>48</v>
      </c>
      <c r="U327" s="68"/>
      <c r="V327" s="70">
        <v>307272</v>
      </c>
      <c r="W327" s="70">
        <v>0</v>
      </c>
      <c r="X327" s="70">
        <v>0</v>
      </c>
      <c r="Y327" s="70">
        <v>76824</v>
      </c>
      <c r="Z327" s="70">
        <v>0</v>
      </c>
      <c r="AA327" s="70">
        <v>856962</v>
      </c>
      <c r="AB327" s="71">
        <f t="shared" si="51"/>
        <v>780138</v>
      </c>
      <c r="AC327" s="71">
        <f t="shared" si="44"/>
        <v>780138</v>
      </c>
      <c r="AD327" s="72">
        <f t="shared" si="45"/>
        <v>315</v>
      </c>
      <c r="AE327" s="73">
        <f>ROUND(VLOOKUP(Q327,'[1]Average Cost'!$A$3:$V$26,HLOOKUP('[1]Master Sheet'!E327,'[1]Average Cost'!$B$1:$V$2,2,0)),0)</f>
        <v>876337</v>
      </c>
      <c r="AF327" s="74">
        <f t="shared" si="46"/>
        <v>0.89022602035518295</v>
      </c>
      <c r="AG327" s="68" t="str">
        <f t="shared" si="52"/>
        <v>80%-100%</v>
      </c>
      <c r="AH327" s="75">
        <v>1031401.0812</v>
      </c>
      <c r="AI327" s="75">
        <v>1031401.0812</v>
      </c>
      <c r="AJ327" s="75">
        <v>1020726</v>
      </c>
      <c r="AK327" s="76">
        <f t="shared" si="47"/>
        <v>0.75638664164704583</v>
      </c>
      <c r="AL327" s="39" t="str">
        <f t="shared" si="53"/>
        <v>70% - 90%</v>
      </c>
      <c r="AM327" s="77" t="str">
        <f t="shared" si="54"/>
        <v>Lower Middle Range</v>
      </c>
      <c r="AN327" s="78" t="s">
        <v>76</v>
      </c>
      <c r="AO327" s="78"/>
      <c r="AP327" s="78" t="s">
        <v>76</v>
      </c>
      <c r="AQ327" s="49"/>
      <c r="AR327" s="79"/>
      <c r="AS327" s="79"/>
      <c r="AT327" s="80"/>
      <c r="AU327" s="52">
        <f t="shared" si="48"/>
        <v>0</v>
      </c>
    </row>
    <row r="328" spans="1:47" ht="15" customHeight="1">
      <c r="A328" s="53" t="s">
        <v>66</v>
      </c>
      <c r="B328" s="54">
        <v>317</v>
      </c>
      <c r="C328" s="55" t="s">
        <v>469</v>
      </c>
      <c r="D328" s="56">
        <v>10</v>
      </c>
      <c r="E328" s="55" t="s">
        <v>79</v>
      </c>
      <c r="F328" s="57">
        <v>42326</v>
      </c>
      <c r="G328" s="58">
        <v>23695</v>
      </c>
      <c r="H328" s="59">
        <f t="shared" si="49"/>
        <v>54.410958904109592</v>
      </c>
      <c r="I328" s="60" t="s">
        <v>223</v>
      </c>
      <c r="J328" s="61" t="s">
        <v>81</v>
      </c>
      <c r="K328" s="62" t="s">
        <v>85</v>
      </c>
      <c r="L328" s="63" t="s">
        <v>81</v>
      </c>
      <c r="M328" s="64" t="str">
        <f t="shared" si="50"/>
        <v>4-3-4</v>
      </c>
      <c r="N328" s="65">
        <v>42826</v>
      </c>
      <c r="O328" s="66">
        <v>43191</v>
      </c>
      <c r="P328" s="67">
        <v>8.2000000000000003E-2</v>
      </c>
      <c r="Q328" s="68" t="s">
        <v>224</v>
      </c>
      <c r="R328" s="68" t="s">
        <v>108</v>
      </c>
      <c r="S328" s="68" t="s">
        <v>109</v>
      </c>
      <c r="T328" s="69">
        <v>60</v>
      </c>
      <c r="U328" s="68"/>
      <c r="V328" s="70">
        <v>1827564</v>
      </c>
      <c r="W328" s="70">
        <v>0</v>
      </c>
      <c r="X328" s="70">
        <v>0</v>
      </c>
      <c r="Y328" s="70">
        <v>961884</v>
      </c>
      <c r="Z328" s="70">
        <v>0</v>
      </c>
      <c r="AA328" s="70">
        <v>5791192</v>
      </c>
      <c r="AB328" s="71">
        <f t="shared" si="51"/>
        <v>4829308</v>
      </c>
      <c r="AC328" s="71">
        <f t="shared" si="44"/>
        <v>4829308</v>
      </c>
      <c r="AD328" s="72">
        <f t="shared" si="45"/>
        <v>365</v>
      </c>
      <c r="AE328" s="73">
        <f>ROUND(VLOOKUP(Q328,'[1]Average Cost'!$A$3:$V$26,HLOOKUP('[1]Master Sheet'!E328,'[1]Average Cost'!$B$1:$V$2,2,0)),0)</f>
        <v>5771270</v>
      </c>
      <c r="AF328" s="74">
        <f t="shared" si="46"/>
        <v>0.83678427798387534</v>
      </c>
      <c r="AG328" s="68" t="str">
        <f t="shared" si="52"/>
        <v>80%-100%</v>
      </c>
      <c r="AH328" s="75">
        <v>9369999.0615999997</v>
      </c>
      <c r="AI328" s="75">
        <v>9369999.0615999997</v>
      </c>
      <c r="AJ328" s="75">
        <v>6920647</v>
      </c>
      <c r="AK328" s="76">
        <f t="shared" si="47"/>
        <v>0.51540111885297868</v>
      </c>
      <c r="AL328" s="39" t="str">
        <f t="shared" si="53"/>
        <v>50% - 70%</v>
      </c>
      <c r="AM328" s="77" t="str">
        <f t="shared" si="54"/>
        <v>Lower Range</v>
      </c>
      <c r="AN328" s="78" t="s">
        <v>118</v>
      </c>
      <c r="AO328" s="78" t="s">
        <v>470</v>
      </c>
      <c r="AP328" s="78" t="s">
        <v>76</v>
      </c>
      <c r="AQ328" s="49"/>
      <c r="AR328" s="79"/>
      <c r="AS328" s="79"/>
      <c r="AT328" s="80"/>
      <c r="AU328" s="52">
        <f t="shared" si="48"/>
        <v>0</v>
      </c>
    </row>
    <row r="329" spans="1:47" ht="15" customHeight="1">
      <c r="A329" s="53" t="s">
        <v>66</v>
      </c>
      <c r="B329" s="54">
        <v>318</v>
      </c>
      <c r="C329" s="55" t="s">
        <v>116</v>
      </c>
      <c r="D329" s="56" t="s">
        <v>117</v>
      </c>
      <c r="E329" s="55" t="s">
        <v>79</v>
      </c>
      <c r="F329" s="57">
        <v>40087</v>
      </c>
      <c r="G329" s="58">
        <v>29596</v>
      </c>
      <c r="H329" s="59">
        <f t="shared" si="49"/>
        <v>38.243835616438353</v>
      </c>
      <c r="I329" s="60" t="s">
        <v>223</v>
      </c>
      <c r="J329" s="61" t="s">
        <v>81</v>
      </c>
      <c r="K329" s="62" t="s">
        <v>71</v>
      </c>
      <c r="L329" s="63" t="s">
        <v>71</v>
      </c>
      <c r="M329" s="64" t="str">
        <f t="shared" si="50"/>
        <v>4-2-2</v>
      </c>
      <c r="N329" s="65">
        <v>42736</v>
      </c>
      <c r="O329" s="66">
        <v>43191</v>
      </c>
      <c r="P329" s="67">
        <v>0.08</v>
      </c>
      <c r="Q329" s="68" t="s">
        <v>224</v>
      </c>
      <c r="R329" s="68" t="s">
        <v>108</v>
      </c>
      <c r="S329" s="68" t="s">
        <v>109</v>
      </c>
      <c r="T329" s="69">
        <v>50</v>
      </c>
      <c r="U329" s="68"/>
      <c r="V329" s="70">
        <v>267732</v>
      </c>
      <c r="W329" s="70">
        <v>0</v>
      </c>
      <c r="X329" s="70">
        <v>0</v>
      </c>
      <c r="Y329" s="70">
        <v>74364</v>
      </c>
      <c r="Z329" s="70">
        <v>0</v>
      </c>
      <c r="AA329" s="70">
        <v>830007</v>
      </c>
      <c r="AB329" s="71">
        <f t="shared" si="51"/>
        <v>755643</v>
      </c>
      <c r="AC329" s="71">
        <f t="shared" si="44"/>
        <v>755643</v>
      </c>
      <c r="AD329" s="72">
        <f t="shared" si="45"/>
        <v>365</v>
      </c>
      <c r="AE329" s="73">
        <f>ROUND(VLOOKUP(Q329,'[1]Average Cost'!$A$3:$V$26,HLOOKUP('[1]Master Sheet'!E329,'[1]Average Cost'!$B$1:$V$2,2,0)),0)</f>
        <v>919173</v>
      </c>
      <c r="AF329" s="74">
        <f t="shared" si="46"/>
        <v>0.82209007444735649</v>
      </c>
      <c r="AG329" s="68" t="str">
        <f t="shared" si="52"/>
        <v>80%-100%</v>
      </c>
      <c r="AH329" s="75">
        <v>1402811</v>
      </c>
      <c r="AI329" s="75">
        <v>1402811</v>
      </c>
      <c r="AJ329" s="75">
        <v>1140547</v>
      </c>
      <c r="AK329" s="76">
        <f t="shared" si="47"/>
        <v>0.53866344076286832</v>
      </c>
      <c r="AL329" s="39" t="str">
        <f t="shared" si="53"/>
        <v>50% - 70%</v>
      </c>
      <c r="AM329" s="77" t="str">
        <f t="shared" si="54"/>
        <v>Lower Range</v>
      </c>
      <c r="AN329" s="78" t="s">
        <v>76</v>
      </c>
      <c r="AO329" s="78"/>
      <c r="AP329" s="78" t="s">
        <v>76</v>
      </c>
      <c r="AQ329" s="49"/>
      <c r="AR329" s="79"/>
      <c r="AS329" s="79"/>
      <c r="AT329" s="80"/>
      <c r="AU329" s="52">
        <f t="shared" si="48"/>
        <v>0</v>
      </c>
    </row>
    <row r="330" spans="1:47" ht="15" customHeight="1">
      <c r="A330" s="53" t="s">
        <v>66</v>
      </c>
      <c r="B330" s="25">
        <v>319</v>
      </c>
      <c r="C330" s="55" t="s">
        <v>152</v>
      </c>
      <c r="D330" s="56" t="s">
        <v>83</v>
      </c>
      <c r="E330" s="55" t="s">
        <v>111</v>
      </c>
      <c r="F330" s="57">
        <v>40909</v>
      </c>
      <c r="G330" s="58">
        <v>29876</v>
      </c>
      <c r="H330" s="59">
        <f t="shared" si="49"/>
        <v>37.476712328767121</v>
      </c>
      <c r="I330" s="60" t="s">
        <v>401</v>
      </c>
      <c r="J330" s="61" t="s">
        <v>85</v>
      </c>
      <c r="K330" s="62" t="s">
        <v>81</v>
      </c>
      <c r="L330" s="63" t="s">
        <v>81</v>
      </c>
      <c r="M330" s="64" t="str">
        <f t="shared" si="50"/>
        <v>3-4-4</v>
      </c>
      <c r="N330" s="65">
        <v>42736</v>
      </c>
      <c r="O330" s="66">
        <v>43191</v>
      </c>
      <c r="P330" s="67">
        <v>0.11375</v>
      </c>
      <c r="Q330" s="68" t="s">
        <v>151</v>
      </c>
      <c r="R330" s="68" t="s">
        <v>126</v>
      </c>
      <c r="S330" s="68" t="s">
        <v>127</v>
      </c>
      <c r="T330" s="69">
        <v>46</v>
      </c>
      <c r="U330" s="68"/>
      <c r="V330" s="70">
        <v>172092</v>
      </c>
      <c r="W330" s="70">
        <v>0</v>
      </c>
      <c r="X330" s="70">
        <v>31500</v>
      </c>
      <c r="Y330" s="70">
        <v>0</v>
      </c>
      <c r="Z330" s="70">
        <v>10500</v>
      </c>
      <c r="AA330" s="70">
        <v>442198</v>
      </c>
      <c r="AB330" s="71">
        <f t="shared" si="51"/>
        <v>442198</v>
      </c>
      <c r="AC330" s="71">
        <f t="shared" si="44"/>
        <v>442198</v>
      </c>
      <c r="AD330" s="72">
        <f t="shared" si="45"/>
        <v>365</v>
      </c>
      <c r="AE330" s="73">
        <f>ROUND(VLOOKUP(Q330,'[1]Average Cost'!$A$3:$V$26,HLOOKUP('[1]Master Sheet'!E330,'[1]Average Cost'!$B$1:$V$2,2,0)),0)</f>
        <v>410931</v>
      </c>
      <c r="AF330" s="74">
        <f t="shared" si="46"/>
        <v>1.0760881997220946</v>
      </c>
      <c r="AG330" s="68" t="str">
        <f t="shared" si="52"/>
        <v>Greater than 100%</v>
      </c>
      <c r="AH330" s="75">
        <v>587277.26769999997</v>
      </c>
      <c r="AI330" s="75">
        <v>587277.26769999997</v>
      </c>
      <c r="AJ330" s="75">
        <v>404172</v>
      </c>
      <c r="AK330" s="76">
        <f t="shared" si="47"/>
        <v>0.75296290920950293</v>
      </c>
      <c r="AL330" s="39" t="str">
        <f t="shared" si="53"/>
        <v>70% - 90%</v>
      </c>
      <c r="AM330" s="77" t="str">
        <f t="shared" si="54"/>
        <v>Lower Middle Range</v>
      </c>
      <c r="AN330" s="78" t="s">
        <v>76</v>
      </c>
      <c r="AO330" s="78"/>
      <c r="AP330" s="78" t="s">
        <v>76</v>
      </c>
      <c r="AQ330" s="49"/>
      <c r="AR330" s="79"/>
      <c r="AS330" s="79"/>
      <c r="AT330" s="80"/>
      <c r="AU330" s="52">
        <f t="shared" si="48"/>
        <v>0</v>
      </c>
    </row>
    <row r="331" spans="1:47" ht="15" customHeight="1">
      <c r="A331" s="53" t="s">
        <v>66</v>
      </c>
      <c r="B331" s="54">
        <v>320</v>
      </c>
      <c r="C331" s="55" t="s">
        <v>104</v>
      </c>
      <c r="D331" s="56" t="s">
        <v>83</v>
      </c>
      <c r="E331" s="55" t="s">
        <v>79</v>
      </c>
      <c r="F331" s="57">
        <v>40184</v>
      </c>
      <c r="G331" s="58">
        <v>28646</v>
      </c>
      <c r="H331" s="59">
        <f t="shared" si="49"/>
        <v>40.846575342465755</v>
      </c>
      <c r="I331" s="60" t="s">
        <v>100</v>
      </c>
      <c r="J331" s="61" t="s">
        <v>129</v>
      </c>
      <c r="K331" s="62" t="s">
        <v>71</v>
      </c>
      <c r="L331" s="63" t="s">
        <v>85</v>
      </c>
      <c r="M331" s="64" t="str">
        <f t="shared" si="50"/>
        <v>1-2-3</v>
      </c>
      <c r="N331" s="65" t="s">
        <v>86</v>
      </c>
      <c r="O331" s="66">
        <v>43191</v>
      </c>
      <c r="P331" s="67">
        <v>9.0378356495056766E-2</v>
      </c>
      <c r="Q331" s="68" t="s">
        <v>101</v>
      </c>
      <c r="R331" s="68" t="s">
        <v>141</v>
      </c>
      <c r="S331" s="68" t="s">
        <v>142</v>
      </c>
      <c r="T331" s="69">
        <v>46</v>
      </c>
      <c r="U331" s="68"/>
      <c r="V331" s="70">
        <v>118044</v>
      </c>
      <c r="W331" s="70">
        <v>0</v>
      </c>
      <c r="X331" s="70">
        <v>0</v>
      </c>
      <c r="Y331" s="70">
        <v>0</v>
      </c>
      <c r="Z331" s="70">
        <v>0</v>
      </c>
      <c r="AA331" s="70">
        <v>300932</v>
      </c>
      <c r="AB331" s="71">
        <f t="shared" si="51"/>
        <v>300932</v>
      </c>
      <c r="AC331" s="71">
        <f t="shared" si="44"/>
        <v>300932</v>
      </c>
      <c r="AD331" s="72">
        <f t="shared" si="45"/>
        <v>365</v>
      </c>
      <c r="AE331" s="73">
        <f>ROUND(VLOOKUP(Q331,'[1]Average Cost'!$A$3:$V$26,HLOOKUP('[1]Master Sheet'!E331,'[1]Average Cost'!$B$1:$V$2,2,0)),0)</f>
        <v>335659</v>
      </c>
      <c r="AF331" s="74">
        <f t="shared" si="46"/>
        <v>0.89654083459701661</v>
      </c>
      <c r="AG331" s="68" t="str">
        <f t="shared" si="52"/>
        <v>80%-100%</v>
      </c>
      <c r="AH331" s="75">
        <v>593268</v>
      </c>
      <c r="AI331" s="75">
        <v>589024.36600000004</v>
      </c>
      <c r="AJ331" s="75">
        <v>593268</v>
      </c>
      <c r="AK331" s="76">
        <f t="shared" si="47"/>
        <v>0.50724461794669529</v>
      </c>
      <c r="AL331" s="39" t="str">
        <f t="shared" si="53"/>
        <v>50% - 70%</v>
      </c>
      <c r="AM331" s="77" t="str">
        <f t="shared" si="54"/>
        <v>Lower Range</v>
      </c>
      <c r="AN331" s="78" t="s">
        <v>76</v>
      </c>
      <c r="AO331" s="78"/>
      <c r="AP331" s="78" t="s">
        <v>76</v>
      </c>
      <c r="AQ331" s="49"/>
      <c r="AR331" s="79"/>
      <c r="AS331" s="79"/>
      <c r="AT331" s="80"/>
      <c r="AU331" s="52">
        <f t="shared" si="48"/>
        <v>0</v>
      </c>
    </row>
    <row r="332" spans="1:47" ht="15" customHeight="1">
      <c r="A332" s="53" t="s">
        <v>66</v>
      </c>
      <c r="B332" s="54">
        <v>321</v>
      </c>
      <c r="C332" s="55" t="s">
        <v>471</v>
      </c>
      <c r="D332" s="56" t="s">
        <v>83</v>
      </c>
      <c r="E332" s="55" t="s">
        <v>314</v>
      </c>
      <c r="F332" s="57">
        <v>44807</v>
      </c>
      <c r="G332" s="58">
        <v>34221</v>
      </c>
      <c r="H332" s="59">
        <f t="shared" si="49"/>
        <v>25.572602739726026</v>
      </c>
      <c r="I332" s="60" t="s">
        <v>128</v>
      </c>
      <c r="J332" s="61">
        <v>0</v>
      </c>
      <c r="K332" s="62">
        <v>0</v>
      </c>
      <c r="L332" s="63" t="s">
        <v>71</v>
      </c>
      <c r="M332" s="64" t="str">
        <f t="shared" si="50"/>
        <v>0-0-2</v>
      </c>
      <c r="N332" s="81" t="s">
        <v>72</v>
      </c>
      <c r="O332" s="62" t="s">
        <v>72</v>
      </c>
      <c r="P332" s="67">
        <v>0</v>
      </c>
      <c r="Q332" s="68" t="s">
        <v>131</v>
      </c>
      <c r="R332" s="68" t="s">
        <v>132</v>
      </c>
      <c r="S332" s="68" t="s">
        <v>133</v>
      </c>
      <c r="T332" s="69">
        <v>46</v>
      </c>
      <c r="U332" s="68"/>
      <c r="V332" s="70">
        <v>200004</v>
      </c>
      <c r="W332" s="70">
        <v>0</v>
      </c>
      <c r="X332" s="70">
        <v>0</v>
      </c>
      <c r="Y332" s="70">
        <v>0</v>
      </c>
      <c r="Z332" s="70">
        <v>0</v>
      </c>
      <c r="AA332" s="70">
        <v>511953</v>
      </c>
      <c r="AB332" s="71">
        <f t="shared" si="51"/>
        <v>511953</v>
      </c>
      <c r="AC332" s="71">
        <f t="shared" ref="AC332:AC395" si="55">AB332-W332</f>
        <v>511953</v>
      </c>
      <c r="AD332" s="72">
        <f t="shared" ref="AD332:AD395" si="56">IF(($AE$10-F332)+1&gt;365,365,($AE$10-F332)+1)</f>
        <v>210</v>
      </c>
      <c r="AE332" s="73">
        <f>ROUND(VLOOKUP(Q332,'[1]Average Cost'!$A$3:$V$26,HLOOKUP('[1]Master Sheet'!E332,'[1]Average Cost'!$B$1:$V$2,2,0)),0)</f>
        <v>384092</v>
      </c>
      <c r="AF332" s="74">
        <f t="shared" ref="AF332:AF395" si="57">AB332/AE332</f>
        <v>1.3328915988877665</v>
      </c>
      <c r="AG332" s="68" t="str">
        <f t="shared" si="52"/>
        <v>Greater than 100%</v>
      </c>
      <c r="AH332" s="75">
        <v>626291</v>
      </c>
      <c r="AI332" s="75">
        <v>572977.40544999996</v>
      </c>
      <c r="AJ332" s="75">
        <v>626291</v>
      </c>
      <c r="AK332" s="76">
        <f t="shared" ref="AK332:AK395" si="58">AB332/AH332</f>
        <v>0.817436303571343</v>
      </c>
      <c r="AL332" s="39" t="str">
        <f t="shared" si="53"/>
        <v>70% - 90%</v>
      </c>
      <c r="AM332" s="77" t="str">
        <f t="shared" si="54"/>
        <v>Lower Middle Range</v>
      </c>
      <c r="AN332" s="78" t="s">
        <v>76</v>
      </c>
      <c r="AO332" s="78"/>
      <c r="AP332" s="78" t="s">
        <v>76</v>
      </c>
      <c r="AQ332" s="49"/>
      <c r="AR332" s="79"/>
      <c r="AS332" s="79"/>
      <c r="AT332" s="80"/>
      <c r="AU332" s="52">
        <f t="shared" ref="AU332:AU395" si="59">AT332/AH332</f>
        <v>0</v>
      </c>
    </row>
    <row r="333" spans="1:47" ht="15" customHeight="1">
      <c r="A333" s="53" t="s">
        <v>66</v>
      </c>
      <c r="B333" s="54">
        <v>322</v>
      </c>
      <c r="C333" s="55" t="s">
        <v>104</v>
      </c>
      <c r="D333" s="56" t="s">
        <v>83</v>
      </c>
      <c r="E333" s="55" t="s">
        <v>79</v>
      </c>
      <c r="F333" s="57">
        <v>44244</v>
      </c>
      <c r="G333" s="58">
        <v>32920</v>
      </c>
      <c r="H333" s="59">
        <f t="shared" ref="H333:H396" si="60">($I$10-G333)/365</f>
        <v>29.136986301369863</v>
      </c>
      <c r="I333" s="60" t="s">
        <v>196</v>
      </c>
      <c r="J333" s="61">
        <v>0</v>
      </c>
      <c r="K333" s="62" t="s">
        <v>85</v>
      </c>
      <c r="L333" s="63" t="s">
        <v>85</v>
      </c>
      <c r="M333" s="64" t="str">
        <f t="shared" ref="M333:M396" si="61">LEFT(J333,1)&amp;"-"&amp;LEFT(K333,1)&amp;"-"&amp;LEFT(L333,1)</f>
        <v>0-3-3</v>
      </c>
      <c r="N333" s="81" t="s">
        <v>121</v>
      </c>
      <c r="O333" s="66">
        <v>43191</v>
      </c>
      <c r="P333" s="67">
        <v>0.22</v>
      </c>
      <c r="Q333" s="68" t="s">
        <v>73</v>
      </c>
      <c r="R333" s="38" t="s">
        <v>74</v>
      </c>
      <c r="S333" s="38" t="s">
        <v>75</v>
      </c>
      <c r="T333" s="69">
        <v>46</v>
      </c>
      <c r="U333" s="68"/>
      <c r="V333" s="70">
        <v>200076</v>
      </c>
      <c r="W333" s="70">
        <v>0</v>
      </c>
      <c r="X333" s="70">
        <v>0</v>
      </c>
      <c r="Y333" s="70">
        <v>0</v>
      </c>
      <c r="Z333" s="70">
        <v>0</v>
      </c>
      <c r="AA333" s="70">
        <v>512158</v>
      </c>
      <c r="AB333" s="71">
        <f t="shared" ref="AB333:AB396" si="62">AA333-Y333</f>
        <v>512158</v>
      </c>
      <c r="AC333" s="71">
        <f t="shared" si="55"/>
        <v>512158</v>
      </c>
      <c r="AD333" s="72">
        <f t="shared" si="56"/>
        <v>365</v>
      </c>
      <c r="AE333" s="73">
        <f>ROUND(VLOOKUP(Q333,'[1]Average Cost'!$A$3:$V$26,HLOOKUP('[1]Master Sheet'!E333,'[1]Average Cost'!$B$1:$V$2,2,0)),0)</f>
        <v>480167</v>
      </c>
      <c r="AF333" s="74">
        <f t="shared" si="57"/>
        <v>1.0666247368103181</v>
      </c>
      <c r="AG333" s="68" t="str">
        <f t="shared" ref="AG333:AG396" si="63">IF(AF333&lt;60%,"Less than 60%",IF(AF333&lt;80%,"60%-80%",IF(AF333&lt;100%,"80%-100%","Greater than 100%")))</f>
        <v>Greater than 100%</v>
      </c>
      <c r="AH333" s="75">
        <v>499780.75</v>
      </c>
      <c r="AI333" s="75">
        <v>499780.75</v>
      </c>
      <c r="AJ333" s="75">
        <v>638569</v>
      </c>
      <c r="AK333" s="76">
        <f t="shared" si="58"/>
        <v>1.0247653596101891</v>
      </c>
      <c r="AL333" s="39" t="str">
        <f t="shared" ref="AL333:AL396" si="64">IF(AK333&lt;50%,"25% - 50%",IF(AK333&lt;70%,"50% - 70%",IF(AK333&lt;90%,"70% - 90%",IF(AK333&lt;110%,"90% - 110%",IF(AK333&lt;130%,"110% - 130%","&gt;130%")))))</f>
        <v>90% - 110%</v>
      </c>
      <c r="AM333" s="77" t="str">
        <f t="shared" ref="AM333:AM396" si="65">IF(AK333&lt;70%,"Lower Range",IF(AK333&lt;85%,"Lower Middle Range",IF(AK333&lt;100%,"Close to Market Reference",IF(AK333&lt;115%,"Upper Middle Range","Upper Range"))))</f>
        <v>Upper Middle Range</v>
      </c>
      <c r="AN333" s="78" t="s">
        <v>118</v>
      </c>
      <c r="AO333" s="78" t="s">
        <v>472</v>
      </c>
      <c r="AP333" s="78" t="s">
        <v>135</v>
      </c>
      <c r="AQ333" s="49"/>
      <c r="AR333" s="79"/>
      <c r="AS333" s="79"/>
      <c r="AT333" s="80"/>
      <c r="AU333" s="52">
        <f t="shared" si="59"/>
        <v>0</v>
      </c>
    </row>
    <row r="334" spans="1:47" ht="15" customHeight="1">
      <c r="A334" s="53" t="s">
        <v>66</v>
      </c>
      <c r="B334" s="54">
        <v>323</v>
      </c>
      <c r="C334" s="55" t="s">
        <v>67</v>
      </c>
      <c r="D334" s="56" t="s">
        <v>68</v>
      </c>
      <c r="E334" s="55" t="s">
        <v>468</v>
      </c>
      <c r="F334" s="57">
        <v>43953</v>
      </c>
      <c r="G334" s="58">
        <v>29246</v>
      </c>
      <c r="H334" s="59">
        <f t="shared" si="60"/>
        <v>39.202739726027396</v>
      </c>
      <c r="I334" s="60" t="s">
        <v>458</v>
      </c>
      <c r="J334" s="61" t="s">
        <v>71</v>
      </c>
      <c r="K334" s="62" t="s">
        <v>71</v>
      </c>
      <c r="L334" s="63" t="s">
        <v>81</v>
      </c>
      <c r="M334" s="64" t="str">
        <f t="shared" si="61"/>
        <v>2-2-4</v>
      </c>
      <c r="N334" s="81" t="s">
        <v>121</v>
      </c>
      <c r="O334" s="66">
        <v>43191</v>
      </c>
      <c r="P334" s="67">
        <v>0.12</v>
      </c>
      <c r="Q334" s="68" t="s">
        <v>73</v>
      </c>
      <c r="R334" s="38" t="s">
        <v>74</v>
      </c>
      <c r="S334" s="38" t="s">
        <v>75</v>
      </c>
      <c r="T334" s="69">
        <v>48</v>
      </c>
      <c r="U334" s="68"/>
      <c r="V334" s="70">
        <v>247884</v>
      </c>
      <c r="W334" s="70">
        <v>0</v>
      </c>
      <c r="X334" s="70">
        <v>0</v>
      </c>
      <c r="Y334" s="70">
        <v>61968</v>
      </c>
      <c r="Z334" s="70">
        <v>0</v>
      </c>
      <c r="AA334" s="70">
        <v>693618</v>
      </c>
      <c r="AB334" s="71">
        <f t="shared" si="62"/>
        <v>631650</v>
      </c>
      <c r="AC334" s="71">
        <f t="shared" si="55"/>
        <v>631650</v>
      </c>
      <c r="AD334" s="72">
        <f t="shared" si="56"/>
        <v>365</v>
      </c>
      <c r="AE334" s="73">
        <f>ROUND(VLOOKUP(Q334,'[1]Average Cost'!$A$3:$V$26,HLOOKUP('[1]Master Sheet'!E334,'[1]Average Cost'!$B$1:$V$2,2,0)),0)</f>
        <v>646385</v>
      </c>
      <c r="AF334" s="74">
        <f t="shared" si="57"/>
        <v>0.97720398833512534</v>
      </c>
      <c r="AG334" s="68" t="str">
        <f t="shared" si="63"/>
        <v>80%-100%</v>
      </c>
      <c r="AH334" s="75">
        <v>1040452</v>
      </c>
      <c r="AI334" s="75">
        <v>1031401.0812</v>
      </c>
      <c r="AJ334" s="75">
        <v>1040452</v>
      </c>
      <c r="AK334" s="76">
        <f t="shared" si="58"/>
        <v>0.60709191774344229</v>
      </c>
      <c r="AL334" s="39" t="str">
        <f t="shared" si="64"/>
        <v>50% - 70%</v>
      </c>
      <c r="AM334" s="77" t="str">
        <f t="shared" si="65"/>
        <v>Lower Range</v>
      </c>
      <c r="AN334" s="78" t="s">
        <v>76</v>
      </c>
      <c r="AO334" s="78"/>
      <c r="AP334" s="78" t="s">
        <v>76</v>
      </c>
      <c r="AQ334" s="49"/>
      <c r="AR334" s="79"/>
      <c r="AS334" s="79"/>
      <c r="AT334" s="80"/>
      <c r="AU334" s="52">
        <f t="shared" si="59"/>
        <v>0</v>
      </c>
    </row>
    <row r="335" spans="1:47" ht="15" customHeight="1">
      <c r="A335" s="53" t="s">
        <v>66</v>
      </c>
      <c r="B335" s="54">
        <v>324</v>
      </c>
      <c r="C335" s="55" t="s">
        <v>205</v>
      </c>
      <c r="D335" s="56" t="s">
        <v>117</v>
      </c>
      <c r="E335" s="55" t="s">
        <v>209</v>
      </c>
      <c r="F335" s="57">
        <v>42186</v>
      </c>
      <c r="G335" s="58">
        <v>30996</v>
      </c>
      <c r="H335" s="59">
        <f t="shared" si="60"/>
        <v>34.408219178082192</v>
      </c>
      <c r="I335" s="60" t="s">
        <v>210</v>
      </c>
      <c r="J335" s="61" t="s">
        <v>85</v>
      </c>
      <c r="K335" s="62" t="s">
        <v>81</v>
      </c>
      <c r="L335" s="63" t="s">
        <v>71</v>
      </c>
      <c r="M335" s="64" t="str">
        <f t="shared" si="61"/>
        <v>3-4-2</v>
      </c>
      <c r="N335" s="65">
        <v>42826</v>
      </c>
      <c r="O335" s="66">
        <v>43191</v>
      </c>
      <c r="P335" s="67">
        <v>0.3</v>
      </c>
      <c r="Q335" s="68" t="s">
        <v>73</v>
      </c>
      <c r="R335" s="38" t="s">
        <v>74</v>
      </c>
      <c r="S335" s="38" t="s">
        <v>75</v>
      </c>
      <c r="T335" s="69">
        <v>50</v>
      </c>
      <c r="U335" s="68"/>
      <c r="V335" s="70">
        <v>476976</v>
      </c>
      <c r="W335" s="70">
        <v>0</v>
      </c>
      <c r="X335" s="70">
        <v>0</v>
      </c>
      <c r="Y335" s="70">
        <v>119244</v>
      </c>
      <c r="Z335" s="70">
        <v>0</v>
      </c>
      <c r="AA335" s="70">
        <v>1323641</v>
      </c>
      <c r="AB335" s="71">
        <f t="shared" si="62"/>
        <v>1204397</v>
      </c>
      <c r="AC335" s="71">
        <f t="shared" si="55"/>
        <v>1204397</v>
      </c>
      <c r="AD335" s="72">
        <f t="shared" si="56"/>
        <v>365</v>
      </c>
      <c r="AE335" s="73">
        <f>ROUND(VLOOKUP(Q335,'[1]Average Cost'!$A$3:$V$26,HLOOKUP('[1]Master Sheet'!E335,'[1]Average Cost'!$B$1:$V$2,2,0)),0)</f>
        <v>1206158</v>
      </c>
      <c r="AF335" s="74">
        <f t="shared" si="57"/>
        <v>0.99853999227298584</v>
      </c>
      <c r="AG335" s="68" t="str">
        <f t="shared" si="63"/>
        <v>80%-100%</v>
      </c>
      <c r="AH335" s="75">
        <v>1653959.6702999999</v>
      </c>
      <c r="AI335" s="75">
        <v>1653959.6702999999</v>
      </c>
      <c r="AJ335" s="75">
        <v>1268031</v>
      </c>
      <c r="AK335" s="76">
        <f t="shared" si="58"/>
        <v>0.72819006510693396</v>
      </c>
      <c r="AL335" s="39" t="str">
        <f t="shared" si="64"/>
        <v>70% - 90%</v>
      </c>
      <c r="AM335" s="77" t="str">
        <f t="shared" si="65"/>
        <v>Lower Middle Range</v>
      </c>
      <c r="AN335" s="78" t="s">
        <v>76</v>
      </c>
      <c r="AO335" s="78"/>
      <c r="AP335" s="78" t="s">
        <v>76</v>
      </c>
      <c r="AQ335" s="49"/>
      <c r="AR335" s="79"/>
      <c r="AS335" s="79"/>
      <c r="AT335" s="80"/>
      <c r="AU335" s="52">
        <f t="shared" si="59"/>
        <v>0</v>
      </c>
    </row>
    <row r="336" spans="1:47" ht="15" customHeight="1">
      <c r="A336" s="53" t="s">
        <v>66</v>
      </c>
      <c r="B336" s="25">
        <v>325</v>
      </c>
      <c r="C336" s="55" t="s">
        <v>67</v>
      </c>
      <c r="D336" s="56" t="s">
        <v>68</v>
      </c>
      <c r="E336" s="55" t="s">
        <v>305</v>
      </c>
      <c r="F336" s="57">
        <v>42861</v>
      </c>
      <c r="G336" s="58">
        <v>30240</v>
      </c>
      <c r="H336" s="59">
        <f t="shared" si="60"/>
        <v>36.479452054794521</v>
      </c>
      <c r="I336" s="60" t="s">
        <v>188</v>
      </c>
      <c r="J336" s="61" t="s">
        <v>129</v>
      </c>
      <c r="K336" s="62" t="s">
        <v>71</v>
      </c>
      <c r="L336" s="63" t="s">
        <v>85</v>
      </c>
      <c r="M336" s="64" t="str">
        <f t="shared" si="61"/>
        <v>1-2-3</v>
      </c>
      <c r="N336" s="65">
        <v>43191</v>
      </c>
      <c r="O336" s="66">
        <v>43191</v>
      </c>
      <c r="P336" s="67">
        <v>0.48</v>
      </c>
      <c r="Q336" s="68" t="s">
        <v>73</v>
      </c>
      <c r="R336" s="38" t="s">
        <v>74</v>
      </c>
      <c r="S336" s="38" t="s">
        <v>75</v>
      </c>
      <c r="T336" s="69">
        <v>48</v>
      </c>
      <c r="U336" s="68"/>
      <c r="V336" s="70">
        <v>182856</v>
      </c>
      <c r="W336" s="70">
        <v>0</v>
      </c>
      <c r="X336" s="70">
        <v>0</v>
      </c>
      <c r="Y336" s="70">
        <v>45720</v>
      </c>
      <c r="Z336" s="70">
        <v>0</v>
      </c>
      <c r="AA336" s="70">
        <v>514807</v>
      </c>
      <c r="AB336" s="71">
        <f t="shared" si="62"/>
        <v>469087</v>
      </c>
      <c r="AC336" s="71">
        <f t="shared" si="55"/>
        <v>469087</v>
      </c>
      <c r="AD336" s="72">
        <f t="shared" si="56"/>
        <v>365</v>
      </c>
      <c r="AE336" s="73">
        <f>ROUND(VLOOKUP(Q336,'[1]Average Cost'!$A$3:$V$26,HLOOKUP('[1]Master Sheet'!E336,'[1]Average Cost'!$B$1:$V$2,2,0)),0)</f>
        <v>646385</v>
      </c>
      <c r="AF336" s="74">
        <f t="shared" si="57"/>
        <v>0.72570836266311878</v>
      </c>
      <c r="AG336" s="68" t="str">
        <f t="shared" si="63"/>
        <v>60%-80%</v>
      </c>
      <c r="AH336" s="75">
        <v>1040452</v>
      </c>
      <c r="AI336" s="75">
        <v>1031401.0812</v>
      </c>
      <c r="AJ336" s="75">
        <v>1040452</v>
      </c>
      <c r="AK336" s="76">
        <f t="shared" si="58"/>
        <v>0.45084924628911283</v>
      </c>
      <c r="AL336" s="39" t="str">
        <f t="shared" si="64"/>
        <v>25% - 50%</v>
      </c>
      <c r="AM336" s="77" t="str">
        <f t="shared" si="65"/>
        <v>Lower Range</v>
      </c>
      <c r="AN336" s="78" t="s">
        <v>76</v>
      </c>
      <c r="AO336" s="78"/>
      <c r="AP336" s="78" t="s">
        <v>76</v>
      </c>
      <c r="AQ336" s="49"/>
      <c r="AR336" s="79"/>
      <c r="AS336" s="79"/>
      <c r="AT336" s="80"/>
      <c r="AU336" s="52">
        <f t="shared" si="59"/>
        <v>0</v>
      </c>
    </row>
    <row r="337" spans="1:47" ht="15" customHeight="1">
      <c r="A337" s="53" t="s">
        <v>66</v>
      </c>
      <c r="B337" s="54">
        <v>326</v>
      </c>
      <c r="C337" s="55" t="s">
        <v>67</v>
      </c>
      <c r="D337" s="56" t="s">
        <v>68</v>
      </c>
      <c r="E337" s="55" t="s">
        <v>473</v>
      </c>
      <c r="F337" s="57">
        <v>44730</v>
      </c>
      <c r="G337" s="58">
        <v>31569</v>
      </c>
      <c r="H337" s="59">
        <f t="shared" si="60"/>
        <v>32.838356164383562</v>
      </c>
      <c r="I337" s="60" t="s">
        <v>204</v>
      </c>
      <c r="J337" s="61">
        <v>0</v>
      </c>
      <c r="K337" s="62">
        <v>0</v>
      </c>
      <c r="L337" s="63" t="s">
        <v>71</v>
      </c>
      <c r="M337" s="64" t="str">
        <f t="shared" si="61"/>
        <v>0-0-2</v>
      </c>
      <c r="N337" s="81" t="s">
        <v>72</v>
      </c>
      <c r="O337" s="62" t="s">
        <v>72</v>
      </c>
      <c r="P337" s="67">
        <v>0</v>
      </c>
      <c r="Q337" s="68" t="s">
        <v>73</v>
      </c>
      <c r="R337" s="38" t="s">
        <v>74</v>
      </c>
      <c r="S337" s="38" t="s">
        <v>75</v>
      </c>
      <c r="T337" s="69">
        <v>48</v>
      </c>
      <c r="U337" s="68"/>
      <c r="V337" s="70">
        <v>200004</v>
      </c>
      <c r="W337" s="70">
        <v>0</v>
      </c>
      <c r="X337" s="70">
        <v>0</v>
      </c>
      <c r="Y337" s="70">
        <v>50004</v>
      </c>
      <c r="Z337" s="70">
        <v>0</v>
      </c>
      <c r="AA337" s="70">
        <v>561957</v>
      </c>
      <c r="AB337" s="71">
        <f t="shared" si="62"/>
        <v>511953</v>
      </c>
      <c r="AC337" s="71">
        <f t="shared" si="55"/>
        <v>511953</v>
      </c>
      <c r="AD337" s="72">
        <f t="shared" si="56"/>
        <v>287</v>
      </c>
      <c r="AE337" s="73">
        <f>ROUND(VLOOKUP(Q337,'[1]Average Cost'!$A$3:$V$26,HLOOKUP('[1]Master Sheet'!E337,'[1]Average Cost'!$B$1:$V$2,2,0)),0)</f>
        <v>646385</v>
      </c>
      <c r="AF337" s="74">
        <f t="shared" si="57"/>
        <v>0.7920248768149013</v>
      </c>
      <c r="AG337" s="68" t="str">
        <f t="shared" si="63"/>
        <v>60%-80%</v>
      </c>
      <c r="AH337" s="75">
        <v>1040452</v>
      </c>
      <c r="AI337" s="75">
        <v>1031401.0812</v>
      </c>
      <c r="AJ337" s="75">
        <v>1040452</v>
      </c>
      <c r="AK337" s="76">
        <f t="shared" si="58"/>
        <v>0.49204864808756194</v>
      </c>
      <c r="AL337" s="39" t="str">
        <f t="shared" si="64"/>
        <v>25% - 50%</v>
      </c>
      <c r="AM337" s="77" t="str">
        <f t="shared" si="65"/>
        <v>Lower Range</v>
      </c>
      <c r="AN337" s="78" t="s">
        <v>76</v>
      </c>
      <c r="AO337" s="78"/>
      <c r="AP337" s="78" t="s">
        <v>76</v>
      </c>
      <c r="AQ337" s="49"/>
      <c r="AR337" s="79"/>
      <c r="AS337" s="79"/>
      <c r="AT337" s="80"/>
      <c r="AU337" s="52">
        <f t="shared" si="59"/>
        <v>0</v>
      </c>
    </row>
    <row r="338" spans="1:47" ht="15" customHeight="1">
      <c r="A338" s="53" t="s">
        <v>66</v>
      </c>
      <c r="B338" s="54">
        <v>327</v>
      </c>
      <c r="C338" s="55" t="s">
        <v>67</v>
      </c>
      <c r="D338" s="56" t="s">
        <v>68</v>
      </c>
      <c r="E338" s="55" t="s">
        <v>474</v>
      </c>
      <c r="F338" s="57">
        <v>43344</v>
      </c>
      <c r="G338" s="58">
        <v>29952</v>
      </c>
      <c r="H338" s="59">
        <f t="shared" si="60"/>
        <v>37.268493150684932</v>
      </c>
      <c r="I338" s="60" t="s">
        <v>348</v>
      </c>
      <c r="J338" s="61" t="s">
        <v>71</v>
      </c>
      <c r="K338" s="62" t="s">
        <v>85</v>
      </c>
      <c r="L338" s="63" t="s">
        <v>85</v>
      </c>
      <c r="M338" s="64" t="str">
        <f t="shared" si="61"/>
        <v>2-3-3</v>
      </c>
      <c r="N338" s="65">
        <v>43191</v>
      </c>
      <c r="O338" s="66">
        <v>43191</v>
      </c>
      <c r="P338" s="67">
        <v>0.12</v>
      </c>
      <c r="Q338" s="68" t="s">
        <v>73</v>
      </c>
      <c r="R338" s="38" t="s">
        <v>74</v>
      </c>
      <c r="S338" s="38" t="s">
        <v>75</v>
      </c>
      <c r="T338" s="69">
        <v>48</v>
      </c>
      <c r="U338" s="68"/>
      <c r="V338" s="70">
        <v>208428</v>
      </c>
      <c r="W338" s="70">
        <v>0</v>
      </c>
      <c r="X338" s="70">
        <v>0</v>
      </c>
      <c r="Y338" s="70">
        <v>52104</v>
      </c>
      <c r="Z338" s="70">
        <v>0</v>
      </c>
      <c r="AA338" s="70">
        <v>585141</v>
      </c>
      <c r="AB338" s="71">
        <f t="shared" si="62"/>
        <v>533037</v>
      </c>
      <c r="AC338" s="71">
        <f t="shared" si="55"/>
        <v>533037</v>
      </c>
      <c r="AD338" s="72">
        <f t="shared" si="56"/>
        <v>365</v>
      </c>
      <c r="AE338" s="73">
        <f>ROUND(VLOOKUP(Q338,'[1]Average Cost'!$A$3:$V$26,HLOOKUP('[1]Master Sheet'!E338,'[1]Average Cost'!$B$1:$V$2,2,0)),0)</f>
        <v>646385</v>
      </c>
      <c r="AF338" s="74">
        <f t="shared" si="57"/>
        <v>0.82464320799523505</v>
      </c>
      <c r="AG338" s="68" t="str">
        <f t="shared" si="63"/>
        <v>80%-100%</v>
      </c>
      <c r="AH338" s="75">
        <v>1040452</v>
      </c>
      <c r="AI338" s="75">
        <v>1031401.0812</v>
      </c>
      <c r="AJ338" s="75">
        <v>1040452</v>
      </c>
      <c r="AK338" s="76">
        <f t="shared" si="58"/>
        <v>0.51231291784724331</v>
      </c>
      <c r="AL338" s="39" t="str">
        <f t="shared" si="64"/>
        <v>50% - 70%</v>
      </c>
      <c r="AM338" s="77" t="str">
        <f t="shared" si="65"/>
        <v>Lower Range</v>
      </c>
      <c r="AN338" s="78" t="s">
        <v>76</v>
      </c>
      <c r="AO338" s="78"/>
      <c r="AP338" s="78" t="s">
        <v>76</v>
      </c>
      <c r="AQ338" s="49"/>
      <c r="AR338" s="79"/>
      <c r="AS338" s="79"/>
      <c r="AT338" s="80"/>
      <c r="AU338" s="52">
        <f t="shared" si="59"/>
        <v>0</v>
      </c>
    </row>
    <row r="339" spans="1:47" ht="15" customHeight="1">
      <c r="A339" s="53" t="s">
        <v>66</v>
      </c>
      <c r="B339" s="54">
        <v>328</v>
      </c>
      <c r="C339" s="55" t="s">
        <v>104</v>
      </c>
      <c r="D339" s="56" t="s">
        <v>145</v>
      </c>
      <c r="E339" s="55" t="s">
        <v>475</v>
      </c>
      <c r="F339" s="57">
        <v>42156</v>
      </c>
      <c r="G339" s="58">
        <v>31560</v>
      </c>
      <c r="H339" s="59">
        <f t="shared" si="60"/>
        <v>32.863013698630134</v>
      </c>
      <c r="I339" s="60" t="s">
        <v>162</v>
      </c>
      <c r="J339" s="61" t="s">
        <v>71</v>
      </c>
      <c r="K339" s="62" t="s">
        <v>71</v>
      </c>
      <c r="L339" s="63" t="s">
        <v>71</v>
      </c>
      <c r="M339" s="64" t="str">
        <f t="shared" si="61"/>
        <v>2-2-2</v>
      </c>
      <c r="N339" s="65" t="s">
        <v>86</v>
      </c>
      <c r="O339" s="66">
        <v>43191</v>
      </c>
      <c r="P339" s="67">
        <v>6.7499999999999991E-2</v>
      </c>
      <c r="Q339" s="68" t="s">
        <v>87</v>
      </c>
      <c r="R339" s="68" t="s">
        <v>88</v>
      </c>
      <c r="S339" s="68" t="s">
        <v>89</v>
      </c>
      <c r="T339" s="69">
        <v>45</v>
      </c>
      <c r="U339" s="68"/>
      <c r="V339" s="70">
        <v>112572</v>
      </c>
      <c r="W339" s="70">
        <v>0</v>
      </c>
      <c r="X339" s="70">
        <v>0</v>
      </c>
      <c r="Y339" s="70">
        <v>0</v>
      </c>
      <c r="Z339" s="70">
        <v>0</v>
      </c>
      <c r="AA339" s="70">
        <v>251901.79</v>
      </c>
      <c r="AB339" s="71">
        <f t="shared" si="62"/>
        <v>251901.79</v>
      </c>
      <c r="AC339" s="71">
        <f t="shared" si="55"/>
        <v>251901.79</v>
      </c>
      <c r="AD339" s="72">
        <f t="shared" si="56"/>
        <v>365</v>
      </c>
      <c r="AE339" s="73">
        <f>ROUND(VLOOKUP(Q339,'[1]Average Cost'!$A$3:$V$26,HLOOKUP('[1]Master Sheet'!E339,'[1]Average Cost'!$B$1:$V$2,2,0)),0)</f>
        <v>233903</v>
      </c>
      <c r="AF339" s="74">
        <f t="shared" si="57"/>
        <v>1.0769498039785723</v>
      </c>
      <c r="AG339" s="68" t="str">
        <f t="shared" si="63"/>
        <v>Greater than 100%</v>
      </c>
      <c r="AH339" s="75">
        <v>457695</v>
      </c>
      <c r="AI339" s="75">
        <v>382087.75</v>
      </c>
      <c r="AJ339" s="75">
        <v>457695</v>
      </c>
      <c r="AK339" s="76">
        <f t="shared" si="58"/>
        <v>0.55037042135046266</v>
      </c>
      <c r="AL339" s="39" t="str">
        <f t="shared" si="64"/>
        <v>50% - 70%</v>
      </c>
      <c r="AM339" s="77" t="str">
        <f t="shared" si="65"/>
        <v>Lower Range</v>
      </c>
      <c r="AN339" s="78" t="s">
        <v>76</v>
      </c>
      <c r="AO339" s="78"/>
      <c r="AP339" s="78" t="s">
        <v>76</v>
      </c>
      <c r="AQ339" s="49"/>
      <c r="AR339" s="79"/>
      <c r="AS339" s="79"/>
      <c r="AT339" s="80"/>
      <c r="AU339" s="52">
        <f t="shared" si="59"/>
        <v>0</v>
      </c>
    </row>
    <row r="340" spans="1:47" ht="15" customHeight="1">
      <c r="A340" s="53" t="s">
        <v>66</v>
      </c>
      <c r="B340" s="54">
        <v>329</v>
      </c>
      <c r="C340" s="55" t="s">
        <v>104</v>
      </c>
      <c r="D340" s="56" t="s">
        <v>145</v>
      </c>
      <c r="E340" s="55" t="s">
        <v>79</v>
      </c>
      <c r="F340" s="57">
        <v>41017</v>
      </c>
      <c r="G340" s="58">
        <v>30181</v>
      </c>
      <c r="H340" s="59">
        <f t="shared" si="60"/>
        <v>36.641095890410959</v>
      </c>
      <c r="I340" s="60" t="s">
        <v>84</v>
      </c>
      <c r="J340" s="61" t="s">
        <v>71</v>
      </c>
      <c r="K340" s="62" t="s">
        <v>71</v>
      </c>
      <c r="L340" s="63" t="s">
        <v>71</v>
      </c>
      <c r="M340" s="64" t="str">
        <f t="shared" si="61"/>
        <v>2-2-2</v>
      </c>
      <c r="N340" s="65" t="s">
        <v>86</v>
      </c>
      <c r="O340" s="66">
        <v>43191</v>
      </c>
      <c r="P340" s="67">
        <v>6.7499999999999991E-2</v>
      </c>
      <c r="Q340" s="68" t="s">
        <v>87</v>
      </c>
      <c r="R340" s="68" t="s">
        <v>88</v>
      </c>
      <c r="S340" s="68" t="s">
        <v>89</v>
      </c>
      <c r="T340" s="69">
        <v>45</v>
      </c>
      <c r="U340" s="68"/>
      <c r="V340" s="70">
        <v>127032</v>
      </c>
      <c r="W340" s="70">
        <v>0</v>
      </c>
      <c r="X340" s="70">
        <v>0</v>
      </c>
      <c r="Y340" s="70">
        <v>0</v>
      </c>
      <c r="Z340" s="70">
        <v>0</v>
      </c>
      <c r="AA340" s="70">
        <v>294090.7</v>
      </c>
      <c r="AB340" s="71">
        <f t="shared" si="62"/>
        <v>294090.7</v>
      </c>
      <c r="AC340" s="71">
        <f t="shared" si="55"/>
        <v>294090.7</v>
      </c>
      <c r="AD340" s="72">
        <f t="shared" si="56"/>
        <v>365</v>
      </c>
      <c r="AE340" s="73">
        <f>ROUND(VLOOKUP(Q340,'[1]Average Cost'!$A$3:$V$26,HLOOKUP('[1]Master Sheet'!E340,'[1]Average Cost'!$B$1:$V$2,2,0)),0)</f>
        <v>233903</v>
      </c>
      <c r="AF340" s="74">
        <f t="shared" si="57"/>
        <v>1.2573190596101804</v>
      </c>
      <c r="AG340" s="68" t="str">
        <f t="shared" si="63"/>
        <v>Greater than 100%</v>
      </c>
      <c r="AH340" s="75">
        <v>457695</v>
      </c>
      <c r="AI340" s="75">
        <v>382087.75</v>
      </c>
      <c r="AJ340" s="75">
        <v>457695</v>
      </c>
      <c r="AK340" s="76">
        <f t="shared" si="58"/>
        <v>0.64254732955352367</v>
      </c>
      <c r="AL340" s="39" t="str">
        <f t="shared" si="64"/>
        <v>50% - 70%</v>
      </c>
      <c r="AM340" s="77" t="str">
        <f t="shared" si="65"/>
        <v>Lower Range</v>
      </c>
      <c r="AN340" s="78" t="s">
        <v>118</v>
      </c>
      <c r="AO340" s="78" t="s">
        <v>476</v>
      </c>
      <c r="AP340" s="78" t="s">
        <v>76</v>
      </c>
      <c r="AQ340" s="49"/>
      <c r="AR340" s="79"/>
      <c r="AS340" s="79"/>
      <c r="AT340" s="80"/>
      <c r="AU340" s="52">
        <f t="shared" si="59"/>
        <v>0</v>
      </c>
    </row>
    <row r="341" spans="1:47" ht="15" customHeight="1">
      <c r="A341" s="53" t="s">
        <v>66</v>
      </c>
      <c r="B341" s="54">
        <v>330</v>
      </c>
      <c r="C341" s="55" t="s">
        <v>104</v>
      </c>
      <c r="D341" s="56" t="s">
        <v>83</v>
      </c>
      <c r="E341" s="55" t="s">
        <v>79</v>
      </c>
      <c r="F341" s="57">
        <v>44478</v>
      </c>
      <c r="G341" s="58">
        <v>33005</v>
      </c>
      <c r="H341" s="59">
        <f t="shared" si="60"/>
        <v>28.904109589041095</v>
      </c>
      <c r="I341" s="60" t="s">
        <v>477</v>
      </c>
      <c r="J341" s="61">
        <v>0</v>
      </c>
      <c r="K341" s="62">
        <v>0</v>
      </c>
      <c r="L341" s="63" t="s">
        <v>71</v>
      </c>
      <c r="M341" s="64" t="str">
        <f t="shared" si="61"/>
        <v>0-0-2</v>
      </c>
      <c r="N341" s="81" t="s">
        <v>121</v>
      </c>
      <c r="O341" s="62" t="s">
        <v>72</v>
      </c>
      <c r="P341" s="67">
        <v>0</v>
      </c>
      <c r="Q341" s="68" t="s">
        <v>478</v>
      </c>
      <c r="R341" s="68" t="s">
        <v>108</v>
      </c>
      <c r="S341" s="68" t="s">
        <v>109</v>
      </c>
      <c r="T341" s="69">
        <v>46</v>
      </c>
      <c r="U341" s="68"/>
      <c r="V341" s="70">
        <v>159996</v>
      </c>
      <c r="W341" s="70">
        <v>0</v>
      </c>
      <c r="X341" s="70">
        <v>0</v>
      </c>
      <c r="Y341" s="70">
        <v>0</v>
      </c>
      <c r="Z341" s="70">
        <v>0</v>
      </c>
      <c r="AA341" s="70">
        <v>411953</v>
      </c>
      <c r="AB341" s="71">
        <f t="shared" si="62"/>
        <v>411953</v>
      </c>
      <c r="AC341" s="71">
        <f t="shared" si="55"/>
        <v>411953</v>
      </c>
      <c r="AD341" s="72">
        <f t="shared" si="56"/>
        <v>365</v>
      </c>
      <c r="AE341" s="73">
        <f>ROUND(VLOOKUP(Q341,'[1]Average Cost'!$A$3:$V$26,HLOOKUP('[1]Master Sheet'!E341,'[1]Average Cost'!$B$1:$V$2,2,0)),0)</f>
        <v>400000</v>
      </c>
      <c r="AF341" s="74">
        <f t="shared" si="57"/>
        <v>1.0298825</v>
      </c>
      <c r="AG341" s="68" t="str">
        <f t="shared" si="63"/>
        <v>Greater than 100%</v>
      </c>
      <c r="AH341" s="75">
        <v>585144</v>
      </c>
      <c r="AI341" s="75">
        <v>521352</v>
      </c>
      <c r="AJ341" s="75">
        <v>585144</v>
      </c>
      <c r="AK341" s="76">
        <f t="shared" si="58"/>
        <v>0.7040198651955758</v>
      </c>
      <c r="AL341" s="39" t="str">
        <f t="shared" si="64"/>
        <v>70% - 90%</v>
      </c>
      <c r="AM341" s="77" t="str">
        <f t="shared" si="65"/>
        <v>Lower Middle Range</v>
      </c>
      <c r="AN341" s="78" t="s">
        <v>76</v>
      </c>
      <c r="AO341" s="78"/>
      <c r="AP341" s="78" t="s">
        <v>76</v>
      </c>
      <c r="AQ341" s="49"/>
      <c r="AR341" s="79"/>
      <c r="AS341" s="79"/>
      <c r="AT341" s="80"/>
      <c r="AU341" s="52">
        <f t="shared" si="59"/>
        <v>0</v>
      </c>
    </row>
    <row r="342" spans="1:47" ht="15" customHeight="1">
      <c r="A342" s="53" t="s">
        <v>66</v>
      </c>
      <c r="B342" s="25">
        <v>331</v>
      </c>
      <c r="C342" s="55" t="s">
        <v>136</v>
      </c>
      <c r="D342" s="56" t="s">
        <v>91</v>
      </c>
      <c r="E342" s="55" t="s">
        <v>111</v>
      </c>
      <c r="F342" s="57">
        <v>40288</v>
      </c>
      <c r="G342" s="58">
        <v>24898</v>
      </c>
      <c r="H342" s="59">
        <f t="shared" si="60"/>
        <v>51.115068493150687</v>
      </c>
      <c r="I342" s="60" t="s">
        <v>168</v>
      </c>
      <c r="J342" s="61" t="s">
        <v>85</v>
      </c>
      <c r="K342" s="62" t="s">
        <v>71</v>
      </c>
      <c r="L342" s="63" t="s">
        <v>85</v>
      </c>
      <c r="M342" s="64" t="str">
        <f t="shared" si="61"/>
        <v>3-2-3</v>
      </c>
      <c r="N342" s="65">
        <v>42826</v>
      </c>
      <c r="O342" s="66">
        <v>43191</v>
      </c>
      <c r="P342" s="67">
        <v>6.9999999999999993E-2</v>
      </c>
      <c r="Q342" s="68" t="s">
        <v>113</v>
      </c>
      <c r="R342" s="68" t="s">
        <v>114</v>
      </c>
      <c r="S342" s="68" t="s">
        <v>115</v>
      </c>
      <c r="T342" s="69">
        <v>49</v>
      </c>
      <c r="U342" s="68"/>
      <c r="V342" s="70">
        <v>273540</v>
      </c>
      <c r="W342" s="70">
        <v>0</v>
      </c>
      <c r="X342" s="70">
        <v>67500</v>
      </c>
      <c r="Y342" s="70">
        <v>68388</v>
      </c>
      <c r="Z342" s="70">
        <v>22500</v>
      </c>
      <c r="AA342" s="70">
        <v>764195</v>
      </c>
      <c r="AB342" s="71">
        <f t="shared" si="62"/>
        <v>695807</v>
      </c>
      <c r="AC342" s="71">
        <f t="shared" si="55"/>
        <v>695807</v>
      </c>
      <c r="AD342" s="72">
        <f t="shared" si="56"/>
        <v>365</v>
      </c>
      <c r="AE342" s="73">
        <f>ROUND(VLOOKUP(Q342,'[1]Average Cost'!$A$3:$V$26,HLOOKUP('[1]Master Sheet'!E342,'[1]Average Cost'!$B$1:$V$2,2,0)),0)</f>
        <v>724636</v>
      </c>
      <c r="AF342" s="74">
        <f t="shared" si="57"/>
        <v>0.96021588770085942</v>
      </c>
      <c r="AG342" s="68" t="str">
        <f t="shared" si="63"/>
        <v>80%-100%</v>
      </c>
      <c r="AH342" s="75">
        <v>1072534.66809375</v>
      </c>
      <c r="AI342" s="75">
        <v>1072534.66809375</v>
      </c>
      <c r="AJ342" s="75">
        <v>1041277</v>
      </c>
      <c r="AK342" s="76">
        <f t="shared" si="58"/>
        <v>0.64875012500684937</v>
      </c>
      <c r="AL342" s="39" t="str">
        <f t="shared" si="64"/>
        <v>50% - 70%</v>
      </c>
      <c r="AM342" s="77" t="str">
        <f t="shared" si="65"/>
        <v>Lower Range</v>
      </c>
      <c r="AN342" s="78" t="s">
        <v>76</v>
      </c>
      <c r="AO342" s="78"/>
      <c r="AP342" s="78" t="s">
        <v>76</v>
      </c>
      <c r="AQ342" s="49"/>
      <c r="AR342" s="79"/>
      <c r="AS342" s="79"/>
      <c r="AT342" s="80"/>
      <c r="AU342" s="52">
        <f t="shared" si="59"/>
        <v>0</v>
      </c>
    </row>
    <row r="343" spans="1:47" ht="15" customHeight="1">
      <c r="A343" s="53" t="s">
        <v>66</v>
      </c>
      <c r="B343" s="54">
        <v>332</v>
      </c>
      <c r="C343" s="55" t="s">
        <v>167</v>
      </c>
      <c r="D343" s="56" t="s">
        <v>83</v>
      </c>
      <c r="E343" s="55" t="s">
        <v>302</v>
      </c>
      <c r="F343" s="57">
        <v>43282</v>
      </c>
      <c r="G343" s="58">
        <v>29677</v>
      </c>
      <c r="H343" s="59">
        <f t="shared" si="60"/>
        <v>38.021917808219179</v>
      </c>
      <c r="I343" s="60" t="s">
        <v>479</v>
      </c>
      <c r="J343" s="61" t="s">
        <v>71</v>
      </c>
      <c r="K343" s="62" t="s">
        <v>81</v>
      </c>
      <c r="L343" s="63" t="s">
        <v>85</v>
      </c>
      <c r="M343" s="64" t="str">
        <f t="shared" si="61"/>
        <v>2-4-3</v>
      </c>
      <c r="N343" s="65">
        <v>43191</v>
      </c>
      <c r="O343" s="66">
        <v>43191</v>
      </c>
      <c r="P343" s="67">
        <v>0.14374999999999999</v>
      </c>
      <c r="Q343" s="68" t="s">
        <v>113</v>
      </c>
      <c r="R343" s="68" t="s">
        <v>114</v>
      </c>
      <c r="S343" s="68" t="s">
        <v>115</v>
      </c>
      <c r="T343" s="69">
        <v>46</v>
      </c>
      <c r="U343" s="68"/>
      <c r="V343" s="70">
        <v>135420</v>
      </c>
      <c r="W343" s="70">
        <v>0</v>
      </c>
      <c r="X343" s="70">
        <v>0</v>
      </c>
      <c r="Y343" s="70">
        <v>0</v>
      </c>
      <c r="Z343" s="70">
        <v>0</v>
      </c>
      <c r="AA343" s="70">
        <v>350497</v>
      </c>
      <c r="AB343" s="71">
        <f t="shared" si="62"/>
        <v>350497</v>
      </c>
      <c r="AC343" s="71">
        <f t="shared" si="55"/>
        <v>350497</v>
      </c>
      <c r="AD343" s="72">
        <f t="shared" si="56"/>
        <v>365</v>
      </c>
      <c r="AE343" s="73">
        <f>ROUND(VLOOKUP(Q343,'[1]Average Cost'!$A$3:$V$26,HLOOKUP('[1]Master Sheet'!E343,'[1]Average Cost'!$B$1:$V$2,2,0)),0)</f>
        <v>362968</v>
      </c>
      <c r="AF343" s="74">
        <f t="shared" si="57"/>
        <v>0.96564159925943882</v>
      </c>
      <c r="AG343" s="68" t="str">
        <f t="shared" si="63"/>
        <v>80%-100%</v>
      </c>
      <c r="AH343" s="75">
        <v>587277.26769999997</v>
      </c>
      <c r="AI343" s="75">
        <v>587277.26769999997</v>
      </c>
      <c r="AJ343" s="75">
        <v>404172</v>
      </c>
      <c r="AK343" s="76">
        <f t="shared" si="58"/>
        <v>0.59681690281096511</v>
      </c>
      <c r="AL343" s="39" t="str">
        <f t="shared" si="64"/>
        <v>50% - 70%</v>
      </c>
      <c r="AM343" s="77" t="str">
        <f t="shared" si="65"/>
        <v>Lower Range</v>
      </c>
      <c r="AN343" s="78" t="s">
        <v>76</v>
      </c>
      <c r="AO343" s="78"/>
      <c r="AP343" s="78" t="s">
        <v>76</v>
      </c>
      <c r="AQ343" s="49"/>
      <c r="AR343" s="79"/>
      <c r="AS343" s="79"/>
      <c r="AT343" s="80"/>
      <c r="AU343" s="52">
        <f t="shared" si="59"/>
        <v>0</v>
      </c>
    </row>
    <row r="344" spans="1:47" ht="15" customHeight="1">
      <c r="A344" s="53" t="s">
        <v>66</v>
      </c>
      <c r="B344" s="54">
        <v>333</v>
      </c>
      <c r="C344" s="55" t="s">
        <v>110</v>
      </c>
      <c r="D344" s="56" t="s">
        <v>95</v>
      </c>
      <c r="E344" s="55" t="s">
        <v>111</v>
      </c>
      <c r="F344" s="57">
        <v>43148</v>
      </c>
      <c r="G344" s="58">
        <v>29851</v>
      </c>
      <c r="H344" s="59">
        <f t="shared" si="60"/>
        <v>37.545205479452058</v>
      </c>
      <c r="I344" s="60" t="s">
        <v>449</v>
      </c>
      <c r="J344" s="61" t="s">
        <v>85</v>
      </c>
      <c r="K344" s="62" t="s">
        <v>71</v>
      </c>
      <c r="L344" s="63" t="s">
        <v>85</v>
      </c>
      <c r="M344" s="64" t="str">
        <f t="shared" si="61"/>
        <v>3-2-3</v>
      </c>
      <c r="N344" s="65">
        <v>42826</v>
      </c>
      <c r="O344" s="66">
        <v>43191</v>
      </c>
      <c r="P344" s="67">
        <v>5.9653143303647495E-2</v>
      </c>
      <c r="Q344" s="68" t="s">
        <v>113</v>
      </c>
      <c r="R344" s="68" t="s">
        <v>114</v>
      </c>
      <c r="S344" s="68" t="s">
        <v>115</v>
      </c>
      <c r="T344" s="69">
        <v>47</v>
      </c>
      <c r="U344" s="68"/>
      <c r="V344" s="70">
        <v>205068</v>
      </c>
      <c r="W344" s="70">
        <v>0</v>
      </c>
      <c r="X344" s="70">
        <v>31500</v>
      </c>
      <c r="Y344" s="70">
        <v>52584</v>
      </c>
      <c r="Z344" s="70">
        <v>10500</v>
      </c>
      <c r="AA344" s="70">
        <v>590349</v>
      </c>
      <c r="AB344" s="71">
        <f t="shared" si="62"/>
        <v>537765</v>
      </c>
      <c r="AC344" s="71">
        <f t="shared" si="55"/>
        <v>537765</v>
      </c>
      <c r="AD344" s="72">
        <f t="shared" si="56"/>
        <v>365</v>
      </c>
      <c r="AE344" s="73">
        <f>ROUND(VLOOKUP(Q344,'[1]Average Cost'!$A$3:$V$26,HLOOKUP('[1]Master Sheet'!E344,'[1]Average Cost'!$B$1:$V$2,2,0)),0)</f>
        <v>450224</v>
      </c>
      <c r="AF344" s="74">
        <f t="shared" si="57"/>
        <v>1.1944387682575786</v>
      </c>
      <c r="AG344" s="68" t="str">
        <f t="shared" si="63"/>
        <v>Greater than 100%</v>
      </c>
      <c r="AH344" s="75">
        <v>696432.82198750007</v>
      </c>
      <c r="AI344" s="75">
        <v>696432.82198750007</v>
      </c>
      <c r="AJ344" s="75">
        <v>495248</v>
      </c>
      <c r="AK344" s="76">
        <f t="shared" si="58"/>
        <v>0.77217067177464549</v>
      </c>
      <c r="AL344" s="39" t="str">
        <f t="shared" si="64"/>
        <v>70% - 90%</v>
      </c>
      <c r="AM344" s="77" t="str">
        <f t="shared" si="65"/>
        <v>Lower Middle Range</v>
      </c>
      <c r="AN344" s="78" t="s">
        <v>76</v>
      </c>
      <c r="AO344" s="78"/>
      <c r="AP344" s="78" t="s">
        <v>76</v>
      </c>
      <c r="AQ344" s="49"/>
      <c r="AR344" s="79"/>
      <c r="AS344" s="79"/>
      <c r="AT344" s="80"/>
      <c r="AU344" s="52">
        <f t="shared" si="59"/>
        <v>0</v>
      </c>
    </row>
    <row r="345" spans="1:47" ht="15" customHeight="1">
      <c r="A345" s="53" t="s">
        <v>66</v>
      </c>
      <c r="B345" s="54">
        <v>334</v>
      </c>
      <c r="C345" s="55" t="s">
        <v>198</v>
      </c>
      <c r="D345" s="56" t="s">
        <v>199</v>
      </c>
      <c r="E345" s="55" t="s">
        <v>79</v>
      </c>
      <c r="F345" s="57">
        <v>44205</v>
      </c>
      <c r="G345" s="58">
        <v>29628</v>
      </c>
      <c r="H345" s="59">
        <f t="shared" si="60"/>
        <v>38.156164383561645</v>
      </c>
      <c r="I345" s="60" t="s">
        <v>217</v>
      </c>
      <c r="J345" s="61">
        <v>0</v>
      </c>
      <c r="K345" s="62" t="s">
        <v>81</v>
      </c>
      <c r="L345" s="63" t="s">
        <v>85</v>
      </c>
      <c r="M345" s="64" t="str">
        <f t="shared" si="61"/>
        <v>0-4-3</v>
      </c>
      <c r="N345" s="81" t="s">
        <v>121</v>
      </c>
      <c r="O345" s="66">
        <v>43191</v>
      </c>
      <c r="P345" s="67">
        <v>9.9950000000000011E-2</v>
      </c>
      <c r="Q345" s="68" t="s">
        <v>218</v>
      </c>
      <c r="R345" s="68" t="s">
        <v>219</v>
      </c>
      <c r="S345" s="68" t="s">
        <v>220</v>
      </c>
      <c r="T345" s="69">
        <v>56</v>
      </c>
      <c r="U345" s="68"/>
      <c r="V345" s="70">
        <v>1541844</v>
      </c>
      <c r="W345" s="70">
        <v>0</v>
      </c>
      <c r="X345" s="70">
        <v>0</v>
      </c>
      <c r="Y345" s="70">
        <v>578196</v>
      </c>
      <c r="Z345" s="70">
        <v>0</v>
      </c>
      <c r="AA345" s="70">
        <v>4452738</v>
      </c>
      <c r="AB345" s="71">
        <f t="shared" si="62"/>
        <v>3874542</v>
      </c>
      <c r="AC345" s="71">
        <f t="shared" si="55"/>
        <v>3874542</v>
      </c>
      <c r="AD345" s="72">
        <f t="shared" si="56"/>
        <v>365</v>
      </c>
      <c r="AE345" s="73">
        <f>ROUND(VLOOKUP(Q345,'[1]Average Cost'!$A$3:$V$26,HLOOKUP('[1]Master Sheet'!E345,'[1]Average Cost'!$B$1:$V$2,2,0)),0)</f>
        <v>4432816</v>
      </c>
      <c r="AF345" s="74">
        <f t="shared" si="57"/>
        <v>0.87405883754254632</v>
      </c>
      <c r="AG345" s="68" t="str">
        <f t="shared" si="63"/>
        <v>80%-100%</v>
      </c>
      <c r="AH345" s="75">
        <v>5114662.4563999996</v>
      </c>
      <c r="AI345" s="75">
        <v>5114662.4563999996</v>
      </c>
      <c r="AJ345" s="75">
        <v>4303800</v>
      </c>
      <c r="AK345" s="76">
        <f t="shared" si="58"/>
        <v>0.75753620752661177</v>
      </c>
      <c r="AL345" s="39" t="str">
        <f t="shared" si="64"/>
        <v>70% - 90%</v>
      </c>
      <c r="AM345" s="77" t="str">
        <f t="shared" si="65"/>
        <v>Lower Middle Range</v>
      </c>
      <c r="AN345" s="78" t="s">
        <v>76</v>
      </c>
      <c r="AO345" s="78"/>
      <c r="AP345" s="78" t="s">
        <v>76</v>
      </c>
      <c r="AQ345" s="49"/>
      <c r="AR345" s="79"/>
      <c r="AS345" s="79"/>
      <c r="AT345" s="80"/>
      <c r="AU345" s="52">
        <f t="shared" si="59"/>
        <v>0</v>
      </c>
    </row>
    <row r="346" spans="1:47" ht="15" customHeight="1">
      <c r="A346" s="53" t="s">
        <v>66</v>
      </c>
      <c r="B346" s="54">
        <v>335</v>
      </c>
      <c r="C346" s="55" t="s">
        <v>116</v>
      </c>
      <c r="D346" s="56" t="s">
        <v>117</v>
      </c>
      <c r="E346" s="55" t="s">
        <v>79</v>
      </c>
      <c r="F346" s="57">
        <v>43589</v>
      </c>
      <c r="G346" s="58">
        <v>31565</v>
      </c>
      <c r="H346" s="59">
        <f t="shared" si="60"/>
        <v>32.849315068493148</v>
      </c>
      <c r="I346" s="60" t="s">
        <v>356</v>
      </c>
      <c r="J346" s="61" t="s">
        <v>85</v>
      </c>
      <c r="K346" s="62" t="s">
        <v>71</v>
      </c>
      <c r="L346" s="63" t="s">
        <v>85</v>
      </c>
      <c r="M346" s="64" t="str">
        <f t="shared" si="61"/>
        <v>3-2-3</v>
      </c>
      <c r="N346" s="65">
        <v>43191</v>
      </c>
      <c r="O346" s="66">
        <v>43191</v>
      </c>
      <c r="P346" s="67">
        <v>6.9999999999999993E-2</v>
      </c>
      <c r="Q346" s="68" t="s">
        <v>131</v>
      </c>
      <c r="R346" s="68" t="s">
        <v>132</v>
      </c>
      <c r="S346" s="68" t="s">
        <v>133</v>
      </c>
      <c r="T346" s="69">
        <v>50</v>
      </c>
      <c r="U346" s="68"/>
      <c r="V346" s="70">
        <v>325032</v>
      </c>
      <c r="W346" s="70">
        <v>0</v>
      </c>
      <c r="X346" s="70">
        <v>0</v>
      </c>
      <c r="Y346" s="70">
        <v>81264</v>
      </c>
      <c r="Z346" s="70">
        <v>0</v>
      </c>
      <c r="AA346" s="70">
        <v>905795</v>
      </c>
      <c r="AB346" s="71">
        <f t="shared" si="62"/>
        <v>824531</v>
      </c>
      <c r="AC346" s="71">
        <f t="shared" si="55"/>
        <v>824531</v>
      </c>
      <c r="AD346" s="72">
        <f t="shared" si="56"/>
        <v>365</v>
      </c>
      <c r="AE346" s="73">
        <f>ROUND(VLOOKUP(Q346,'[1]Average Cost'!$A$3:$V$26,HLOOKUP('[1]Master Sheet'!E346,'[1]Average Cost'!$B$1:$V$2,2,0)),0)</f>
        <v>1091363</v>
      </c>
      <c r="AF346" s="74">
        <f t="shared" si="57"/>
        <v>0.75550572999084631</v>
      </c>
      <c r="AG346" s="68" t="str">
        <f t="shared" si="63"/>
        <v>60%-80%</v>
      </c>
      <c r="AH346" s="75">
        <v>1417369</v>
      </c>
      <c r="AI346" s="75">
        <v>1305048.5950499999</v>
      </c>
      <c r="AJ346" s="75">
        <v>1417369</v>
      </c>
      <c r="AK346" s="76">
        <f t="shared" si="58"/>
        <v>0.58173347942561182</v>
      </c>
      <c r="AL346" s="39" t="str">
        <f t="shared" si="64"/>
        <v>50% - 70%</v>
      </c>
      <c r="AM346" s="77" t="str">
        <f t="shared" si="65"/>
        <v>Lower Range</v>
      </c>
      <c r="AN346" s="78" t="s">
        <v>76</v>
      </c>
      <c r="AO346" s="78"/>
      <c r="AP346" s="78" t="s">
        <v>76</v>
      </c>
      <c r="AQ346" s="49"/>
      <c r="AR346" s="79"/>
      <c r="AS346" s="79"/>
      <c r="AT346" s="80"/>
      <c r="AU346" s="52">
        <f t="shared" si="59"/>
        <v>0</v>
      </c>
    </row>
    <row r="347" spans="1:47" ht="15" customHeight="1">
      <c r="A347" s="53" t="s">
        <v>66</v>
      </c>
      <c r="B347" s="54">
        <v>336</v>
      </c>
      <c r="C347" s="55" t="s">
        <v>480</v>
      </c>
      <c r="D347" s="56">
        <v>11</v>
      </c>
      <c r="E347" s="55" t="s">
        <v>79</v>
      </c>
      <c r="F347" s="57">
        <v>43617</v>
      </c>
      <c r="G347" s="58">
        <v>26396</v>
      </c>
      <c r="H347" s="59">
        <f t="shared" si="60"/>
        <v>47.010958904109586</v>
      </c>
      <c r="I347" s="60" t="s">
        <v>212</v>
      </c>
      <c r="J347" s="61" t="s">
        <v>85</v>
      </c>
      <c r="K347" s="62" t="s">
        <v>129</v>
      </c>
      <c r="L347" s="63" t="s">
        <v>81</v>
      </c>
      <c r="M347" s="64" t="str">
        <f t="shared" si="61"/>
        <v>3-1-4</v>
      </c>
      <c r="N347" s="81" t="s">
        <v>121</v>
      </c>
      <c r="O347" s="66">
        <v>43191</v>
      </c>
      <c r="P347" s="67">
        <v>3.0000000000000002E-2</v>
      </c>
      <c r="Q347" s="68" t="s">
        <v>177</v>
      </c>
      <c r="R347" s="68" t="s">
        <v>102</v>
      </c>
      <c r="S347" s="68" t="s">
        <v>103</v>
      </c>
      <c r="T347" s="69">
        <v>62</v>
      </c>
      <c r="U347" s="68"/>
      <c r="V347" s="70">
        <v>3203712</v>
      </c>
      <c r="W347" s="70">
        <v>0</v>
      </c>
      <c r="X347" s="70">
        <v>0</v>
      </c>
      <c r="Y347" s="70">
        <v>2002320</v>
      </c>
      <c r="Z347" s="70">
        <v>0</v>
      </c>
      <c r="AA347" s="70">
        <v>10031514</v>
      </c>
      <c r="AB347" s="71">
        <f t="shared" si="62"/>
        <v>8029194</v>
      </c>
      <c r="AC347" s="71">
        <f t="shared" si="55"/>
        <v>8029194</v>
      </c>
      <c r="AD347" s="72">
        <f t="shared" si="56"/>
        <v>365</v>
      </c>
      <c r="AE347" s="73">
        <f>ROUND(VLOOKUP(Q347,'[1]Average Cost'!$A$3:$V$26,HLOOKUP('[1]Master Sheet'!E347,'[1]Average Cost'!$B$1:$V$2,2,0)),0)</f>
        <v>10011592</v>
      </c>
      <c r="AF347" s="74">
        <f t="shared" si="57"/>
        <v>0.80198973350092573</v>
      </c>
      <c r="AG347" s="68" t="str">
        <f t="shared" si="63"/>
        <v>80%-100%</v>
      </c>
      <c r="AH347" s="75">
        <v>9568227.75</v>
      </c>
      <c r="AI347" s="75">
        <v>9568227.75</v>
      </c>
      <c r="AJ347" s="75">
        <v>9277016</v>
      </c>
      <c r="AK347" s="76">
        <f t="shared" si="58"/>
        <v>0.83915163913191759</v>
      </c>
      <c r="AL347" s="39" t="str">
        <f t="shared" si="64"/>
        <v>70% - 90%</v>
      </c>
      <c r="AM347" s="77" t="str">
        <f t="shared" si="65"/>
        <v>Lower Middle Range</v>
      </c>
      <c r="AN347" s="78" t="s">
        <v>76</v>
      </c>
      <c r="AO347" s="78"/>
      <c r="AP347" s="78" t="s">
        <v>76</v>
      </c>
      <c r="AQ347" s="49"/>
      <c r="AR347" s="79"/>
      <c r="AS347" s="79"/>
      <c r="AT347" s="80"/>
      <c r="AU347" s="52">
        <f t="shared" si="59"/>
        <v>0</v>
      </c>
    </row>
    <row r="348" spans="1:47" ht="15" customHeight="1">
      <c r="A348" s="53" t="s">
        <v>66</v>
      </c>
      <c r="B348" s="25">
        <v>337</v>
      </c>
      <c r="C348" s="55" t="s">
        <v>67</v>
      </c>
      <c r="D348" s="56" t="s">
        <v>68</v>
      </c>
      <c r="E348" s="55" t="s">
        <v>481</v>
      </c>
      <c r="F348" s="57">
        <v>44723</v>
      </c>
      <c r="G348" s="58">
        <v>33455</v>
      </c>
      <c r="H348" s="59">
        <f t="shared" si="60"/>
        <v>27.671232876712327</v>
      </c>
      <c r="I348" s="60" t="s">
        <v>344</v>
      </c>
      <c r="J348" s="61">
        <v>0</v>
      </c>
      <c r="K348" s="62">
        <v>0</v>
      </c>
      <c r="L348" s="63" t="s">
        <v>85</v>
      </c>
      <c r="M348" s="64" t="str">
        <f t="shared" si="61"/>
        <v>0-0-3</v>
      </c>
      <c r="N348" s="81" t="s">
        <v>72</v>
      </c>
      <c r="O348" s="62" t="s">
        <v>72</v>
      </c>
      <c r="P348" s="67">
        <v>0</v>
      </c>
      <c r="Q348" s="68" t="s">
        <v>177</v>
      </c>
      <c r="R348" s="68" t="s">
        <v>178</v>
      </c>
      <c r="S348" s="68" t="s">
        <v>179</v>
      </c>
      <c r="T348" s="69">
        <v>48</v>
      </c>
      <c r="U348" s="68"/>
      <c r="V348" s="70">
        <v>283632</v>
      </c>
      <c r="W348" s="70">
        <v>0</v>
      </c>
      <c r="X348" s="70">
        <v>0</v>
      </c>
      <c r="Y348" s="70">
        <v>70908</v>
      </c>
      <c r="Z348" s="70">
        <v>0</v>
      </c>
      <c r="AA348" s="70">
        <v>791944</v>
      </c>
      <c r="AB348" s="71">
        <f t="shared" si="62"/>
        <v>721036</v>
      </c>
      <c r="AC348" s="71">
        <f t="shared" si="55"/>
        <v>721036</v>
      </c>
      <c r="AD348" s="72">
        <f t="shared" si="56"/>
        <v>294</v>
      </c>
      <c r="AE348" s="73">
        <f>ROUND(VLOOKUP(Q348,'[1]Average Cost'!$A$3:$V$26,HLOOKUP('[1]Master Sheet'!E348,'[1]Average Cost'!$B$1:$V$2,2,0)),0)</f>
        <v>876337</v>
      </c>
      <c r="AF348" s="74">
        <f t="shared" si="57"/>
        <v>0.82278392901361008</v>
      </c>
      <c r="AG348" s="68" t="str">
        <f t="shared" si="63"/>
        <v>80%-100%</v>
      </c>
      <c r="AH348" s="75">
        <v>1031401.0812</v>
      </c>
      <c r="AI348" s="75">
        <v>1031401.0812</v>
      </c>
      <c r="AJ348" s="75">
        <v>1020726</v>
      </c>
      <c r="AK348" s="76">
        <f t="shared" si="58"/>
        <v>0.69908400635095247</v>
      </c>
      <c r="AL348" s="39" t="str">
        <f t="shared" si="64"/>
        <v>50% - 70%</v>
      </c>
      <c r="AM348" s="77" t="str">
        <f t="shared" si="65"/>
        <v>Lower Range</v>
      </c>
      <c r="AN348" s="78" t="s">
        <v>76</v>
      </c>
      <c r="AO348" s="78"/>
      <c r="AP348" s="78" t="s">
        <v>76</v>
      </c>
      <c r="AQ348" s="49"/>
      <c r="AR348" s="79"/>
      <c r="AS348" s="79"/>
      <c r="AT348" s="80"/>
      <c r="AU348" s="52">
        <f t="shared" si="59"/>
        <v>0</v>
      </c>
    </row>
    <row r="349" spans="1:47" ht="15" customHeight="1">
      <c r="A349" s="53" t="s">
        <v>66</v>
      </c>
      <c r="B349" s="54">
        <v>338</v>
      </c>
      <c r="C349" s="55" t="s">
        <v>296</v>
      </c>
      <c r="D349" s="56" t="s">
        <v>297</v>
      </c>
      <c r="E349" s="55" t="s">
        <v>79</v>
      </c>
      <c r="F349" s="57">
        <v>41791</v>
      </c>
      <c r="G349" s="58">
        <v>25569</v>
      </c>
      <c r="H349" s="59">
        <f t="shared" si="60"/>
        <v>49.276712328767125</v>
      </c>
      <c r="I349" s="60" t="s">
        <v>298</v>
      </c>
      <c r="J349" s="61" t="s">
        <v>129</v>
      </c>
      <c r="K349" s="62" t="s">
        <v>71</v>
      </c>
      <c r="L349" s="63" t="s">
        <v>71</v>
      </c>
      <c r="M349" s="64" t="str">
        <f t="shared" si="61"/>
        <v>1-2-2</v>
      </c>
      <c r="N349" s="65" t="s">
        <v>86</v>
      </c>
      <c r="O349" s="66">
        <v>43191</v>
      </c>
      <c r="P349" s="67">
        <v>8.7499999999999967E-2</v>
      </c>
      <c r="Q349" s="68" t="s">
        <v>299</v>
      </c>
      <c r="R349" s="68" t="s">
        <v>108</v>
      </c>
      <c r="S349" s="68" t="s">
        <v>109</v>
      </c>
      <c r="T349" s="69">
        <v>43</v>
      </c>
      <c r="U349" s="68"/>
      <c r="V349" s="70">
        <v>135792</v>
      </c>
      <c r="W349" s="70">
        <v>0</v>
      </c>
      <c r="X349" s="70">
        <v>0</v>
      </c>
      <c r="Y349" s="70">
        <v>0</v>
      </c>
      <c r="Z349" s="70">
        <v>0</v>
      </c>
      <c r="AA349" s="70">
        <v>214287.15</v>
      </c>
      <c r="AB349" s="71">
        <f t="shared" si="62"/>
        <v>214287.15</v>
      </c>
      <c r="AC349" s="71">
        <f t="shared" si="55"/>
        <v>214287.15</v>
      </c>
      <c r="AD349" s="72">
        <f t="shared" si="56"/>
        <v>365</v>
      </c>
      <c r="AE349" s="73">
        <f>ROUND(VLOOKUP(Q349,'[1]Average Cost'!$A$3:$V$26,HLOOKUP('[1]Master Sheet'!E349,'[1]Average Cost'!$B$1:$V$2,2,0)),0)</f>
        <v>286194</v>
      </c>
      <c r="AF349" s="74">
        <f t="shared" si="57"/>
        <v>0.74874787731398984</v>
      </c>
      <c r="AG349" s="68" t="str">
        <f t="shared" si="63"/>
        <v>60%-80%</v>
      </c>
      <c r="AH349" s="75">
        <v>324075</v>
      </c>
      <c r="AI349" s="75">
        <v>300496.25</v>
      </c>
      <c r="AJ349" s="75">
        <v>324075</v>
      </c>
      <c r="AK349" s="76">
        <f t="shared" si="58"/>
        <v>0.66122703077991207</v>
      </c>
      <c r="AL349" s="39" t="str">
        <f t="shared" si="64"/>
        <v>50% - 70%</v>
      </c>
      <c r="AM349" s="77" t="str">
        <f t="shared" si="65"/>
        <v>Lower Range</v>
      </c>
      <c r="AN349" s="78" t="s">
        <v>76</v>
      </c>
      <c r="AO349" s="78"/>
      <c r="AP349" s="78" t="s">
        <v>76</v>
      </c>
      <c r="AQ349" s="49"/>
      <c r="AR349" s="79"/>
      <c r="AS349" s="79"/>
      <c r="AT349" s="80"/>
      <c r="AU349" s="52">
        <f t="shared" si="59"/>
        <v>0</v>
      </c>
    </row>
    <row r="350" spans="1:47" ht="15" customHeight="1">
      <c r="A350" s="53" t="s">
        <v>66</v>
      </c>
      <c r="B350" s="54">
        <v>339</v>
      </c>
      <c r="C350" s="55" t="s">
        <v>228</v>
      </c>
      <c r="D350" s="56" t="s">
        <v>173</v>
      </c>
      <c r="E350" s="55" t="s">
        <v>149</v>
      </c>
      <c r="F350" s="57">
        <v>42491</v>
      </c>
      <c r="G350" s="58">
        <v>33397</v>
      </c>
      <c r="H350" s="59">
        <f t="shared" si="60"/>
        <v>27.830136986301369</v>
      </c>
      <c r="I350" s="60" t="s">
        <v>201</v>
      </c>
      <c r="J350" s="61">
        <v>0</v>
      </c>
      <c r="K350" s="62">
        <v>0</v>
      </c>
      <c r="L350" s="63" t="s">
        <v>71</v>
      </c>
      <c r="M350" s="64" t="str">
        <f t="shared" si="61"/>
        <v>0-0-2</v>
      </c>
      <c r="N350" s="65">
        <v>43191</v>
      </c>
      <c r="O350" s="66">
        <v>43191</v>
      </c>
      <c r="P350" s="67">
        <v>0.28025766870132163</v>
      </c>
      <c r="Q350" s="68" t="s">
        <v>151</v>
      </c>
      <c r="R350" s="68" t="s">
        <v>126</v>
      </c>
      <c r="S350" s="68" t="s">
        <v>127</v>
      </c>
      <c r="T350" s="69">
        <v>44</v>
      </c>
      <c r="U350" s="68"/>
      <c r="V350" s="70">
        <v>91500</v>
      </c>
      <c r="W350" s="70">
        <v>0</v>
      </c>
      <c r="X350" s="70">
        <v>0</v>
      </c>
      <c r="Y350" s="70">
        <v>0</v>
      </c>
      <c r="Z350" s="70">
        <v>0</v>
      </c>
      <c r="AA350" s="70">
        <v>228009.03</v>
      </c>
      <c r="AB350" s="71">
        <f t="shared" si="62"/>
        <v>228009.03</v>
      </c>
      <c r="AC350" s="71">
        <f t="shared" si="55"/>
        <v>228009.03</v>
      </c>
      <c r="AD350" s="72">
        <f t="shared" si="56"/>
        <v>365</v>
      </c>
      <c r="AE350" s="73">
        <f>ROUND(VLOOKUP(Q350,'[1]Average Cost'!$A$3:$V$26,HLOOKUP('[1]Master Sheet'!E350,'[1]Average Cost'!$B$1:$V$2,2,0)),0)</f>
        <v>349645</v>
      </c>
      <c r="AF350" s="74">
        <f t="shared" si="57"/>
        <v>0.65211580317178852</v>
      </c>
      <c r="AG350" s="68" t="str">
        <f t="shared" si="63"/>
        <v>60%-80%</v>
      </c>
      <c r="AH350" s="75">
        <v>338646.37994999997</v>
      </c>
      <c r="AI350" s="75">
        <v>338646.37994999997</v>
      </c>
      <c r="AJ350" s="75">
        <v>309807</v>
      </c>
      <c r="AK350" s="76">
        <f t="shared" si="58"/>
        <v>0.6732953413931807</v>
      </c>
      <c r="AL350" s="39" t="str">
        <f t="shared" si="64"/>
        <v>50% - 70%</v>
      </c>
      <c r="AM350" s="77" t="str">
        <f t="shared" si="65"/>
        <v>Lower Range</v>
      </c>
      <c r="AN350" s="78" t="s">
        <v>76</v>
      </c>
      <c r="AO350" s="78"/>
      <c r="AP350" s="78" t="s">
        <v>135</v>
      </c>
      <c r="AQ350" s="49"/>
      <c r="AR350" s="79"/>
      <c r="AS350" s="79"/>
      <c r="AT350" s="80"/>
      <c r="AU350" s="52">
        <f t="shared" si="59"/>
        <v>0</v>
      </c>
    </row>
    <row r="351" spans="1:47" ht="15" customHeight="1">
      <c r="A351" s="53" t="s">
        <v>66</v>
      </c>
      <c r="B351" s="54">
        <v>340</v>
      </c>
      <c r="C351" s="55" t="s">
        <v>198</v>
      </c>
      <c r="D351" s="56" t="s">
        <v>199</v>
      </c>
      <c r="E351" s="55" t="s">
        <v>149</v>
      </c>
      <c r="F351" s="57">
        <v>43081</v>
      </c>
      <c r="G351" s="58">
        <v>24838</v>
      </c>
      <c r="H351" s="59">
        <f t="shared" si="60"/>
        <v>51.279452054794518</v>
      </c>
      <c r="I351" s="60" t="s">
        <v>482</v>
      </c>
      <c r="J351" s="61" t="s">
        <v>71</v>
      </c>
      <c r="K351" s="62" t="s">
        <v>85</v>
      </c>
      <c r="L351" s="63" t="s">
        <v>85</v>
      </c>
      <c r="M351" s="64" t="str">
        <f t="shared" si="61"/>
        <v>2-3-3</v>
      </c>
      <c r="N351" s="81" t="s">
        <v>121</v>
      </c>
      <c r="O351" s="66">
        <v>43191</v>
      </c>
      <c r="P351" s="67">
        <v>7.7499999999999986E-2</v>
      </c>
      <c r="Q351" s="68" t="s">
        <v>151</v>
      </c>
      <c r="R351" s="68" t="s">
        <v>126</v>
      </c>
      <c r="S351" s="68" t="s">
        <v>127</v>
      </c>
      <c r="T351" s="69">
        <v>56</v>
      </c>
      <c r="U351" s="68"/>
      <c r="V351" s="70">
        <v>1123752</v>
      </c>
      <c r="W351" s="70">
        <v>0</v>
      </c>
      <c r="X351" s="70">
        <v>0</v>
      </c>
      <c r="Y351" s="70">
        <v>432216</v>
      </c>
      <c r="Z351" s="70">
        <v>0</v>
      </c>
      <c r="AA351" s="70">
        <v>3333560</v>
      </c>
      <c r="AB351" s="71">
        <f t="shared" si="62"/>
        <v>2901344</v>
      </c>
      <c r="AC351" s="71">
        <f t="shared" si="55"/>
        <v>2901344</v>
      </c>
      <c r="AD351" s="72">
        <f t="shared" si="56"/>
        <v>365</v>
      </c>
      <c r="AE351" s="73">
        <f>ROUND(VLOOKUP(Q351,'[1]Average Cost'!$A$3:$V$26,HLOOKUP('[1]Master Sheet'!E351,'[1]Average Cost'!$B$1:$V$2,2,0)),0)</f>
        <v>2828071</v>
      </c>
      <c r="AF351" s="74">
        <f t="shared" si="57"/>
        <v>1.0259091797907478</v>
      </c>
      <c r="AG351" s="68" t="str">
        <f t="shared" si="63"/>
        <v>Greater than 100%</v>
      </c>
      <c r="AH351" s="75">
        <v>3452508.5</v>
      </c>
      <c r="AI351" s="75">
        <v>3452508.5</v>
      </c>
      <c r="AJ351" s="75">
        <v>2939823</v>
      </c>
      <c r="AK351" s="76">
        <f t="shared" si="58"/>
        <v>0.84035824966107975</v>
      </c>
      <c r="AL351" s="39" t="str">
        <f t="shared" si="64"/>
        <v>70% - 90%</v>
      </c>
      <c r="AM351" s="77" t="str">
        <f t="shared" si="65"/>
        <v>Lower Middle Range</v>
      </c>
      <c r="AN351" s="78" t="s">
        <v>76</v>
      </c>
      <c r="AO351" s="78"/>
      <c r="AP351" s="78" t="s">
        <v>76</v>
      </c>
      <c r="AQ351" s="49"/>
      <c r="AR351" s="79"/>
      <c r="AS351" s="79"/>
      <c r="AT351" s="80"/>
      <c r="AU351" s="52">
        <f t="shared" si="59"/>
        <v>0</v>
      </c>
    </row>
    <row r="352" spans="1:47" ht="15" customHeight="1">
      <c r="A352" s="53" t="s">
        <v>66</v>
      </c>
      <c r="B352" s="54">
        <v>341</v>
      </c>
      <c r="C352" s="55" t="s">
        <v>483</v>
      </c>
      <c r="D352" s="56" t="s">
        <v>145</v>
      </c>
      <c r="E352" s="55" t="s">
        <v>111</v>
      </c>
      <c r="F352" s="57">
        <v>42005</v>
      </c>
      <c r="G352" s="58">
        <v>31500</v>
      </c>
      <c r="H352" s="59">
        <f t="shared" si="60"/>
        <v>33.027397260273972</v>
      </c>
      <c r="I352" s="60" t="s">
        <v>403</v>
      </c>
      <c r="J352" s="61" t="s">
        <v>71</v>
      </c>
      <c r="K352" s="62" t="s">
        <v>71</v>
      </c>
      <c r="L352" s="63" t="s">
        <v>71</v>
      </c>
      <c r="M352" s="64" t="str">
        <f t="shared" si="61"/>
        <v>2-2-2</v>
      </c>
      <c r="N352" s="65">
        <v>42095</v>
      </c>
      <c r="O352" s="66">
        <v>43191</v>
      </c>
      <c r="P352" s="67">
        <v>0.108</v>
      </c>
      <c r="Q352" s="68" t="s">
        <v>224</v>
      </c>
      <c r="R352" s="68" t="s">
        <v>108</v>
      </c>
      <c r="S352" s="68" t="s">
        <v>109</v>
      </c>
      <c r="T352" s="69">
        <v>45</v>
      </c>
      <c r="U352" s="68"/>
      <c r="V352" s="70">
        <v>135648</v>
      </c>
      <c r="W352" s="70">
        <v>0</v>
      </c>
      <c r="X352" s="70">
        <v>13500</v>
      </c>
      <c r="Y352" s="70">
        <v>0</v>
      </c>
      <c r="Z352" s="70">
        <v>4500</v>
      </c>
      <c r="AA352" s="70">
        <v>351088</v>
      </c>
      <c r="AB352" s="71">
        <f t="shared" si="62"/>
        <v>351088</v>
      </c>
      <c r="AC352" s="71">
        <f t="shared" si="55"/>
        <v>351088</v>
      </c>
      <c r="AD352" s="72">
        <f t="shared" si="56"/>
        <v>365</v>
      </c>
      <c r="AE352" s="73">
        <f>ROUND(VLOOKUP(Q352,'[1]Average Cost'!$A$3:$V$26,HLOOKUP('[1]Master Sheet'!E352,'[1]Average Cost'!$B$1:$V$2,2,0)),0)</f>
        <v>345298</v>
      </c>
      <c r="AF352" s="74">
        <f t="shared" si="57"/>
        <v>1.0167681249239786</v>
      </c>
      <c r="AG352" s="68" t="str">
        <f t="shared" si="63"/>
        <v>Greater than 100%</v>
      </c>
      <c r="AH352" s="75">
        <v>490478.95185000001</v>
      </c>
      <c r="AI352" s="75">
        <v>490478.95185000001</v>
      </c>
      <c r="AJ352" s="75">
        <v>489671</v>
      </c>
      <c r="AK352" s="76">
        <f t="shared" si="58"/>
        <v>0.7158064554569733</v>
      </c>
      <c r="AL352" s="39" t="str">
        <f t="shared" si="64"/>
        <v>70% - 90%</v>
      </c>
      <c r="AM352" s="77" t="str">
        <f t="shared" si="65"/>
        <v>Lower Middle Range</v>
      </c>
      <c r="AN352" s="78" t="s">
        <v>118</v>
      </c>
      <c r="AO352" s="78" t="s">
        <v>484</v>
      </c>
      <c r="AP352" s="78" t="s">
        <v>76</v>
      </c>
      <c r="AQ352" s="49"/>
      <c r="AR352" s="79"/>
      <c r="AS352" s="79"/>
      <c r="AT352" s="80"/>
      <c r="AU352" s="52">
        <f t="shared" si="59"/>
        <v>0</v>
      </c>
    </row>
    <row r="353" spans="1:47" ht="15" customHeight="1">
      <c r="A353" s="53" t="s">
        <v>66</v>
      </c>
      <c r="B353" s="54">
        <v>342</v>
      </c>
      <c r="C353" s="55" t="s">
        <v>82</v>
      </c>
      <c r="D353" s="56" t="s">
        <v>95</v>
      </c>
      <c r="E353" s="55" t="s">
        <v>149</v>
      </c>
      <c r="F353" s="57">
        <v>41440</v>
      </c>
      <c r="G353" s="58">
        <v>29759</v>
      </c>
      <c r="H353" s="59">
        <f t="shared" si="60"/>
        <v>37.797260273972604</v>
      </c>
      <c r="I353" s="60" t="s">
        <v>485</v>
      </c>
      <c r="J353" s="61" t="s">
        <v>71</v>
      </c>
      <c r="K353" s="62" t="s">
        <v>71</v>
      </c>
      <c r="L353" s="63" t="s">
        <v>71</v>
      </c>
      <c r="M353" s="64" t="str">
        <f t="shared" si="61"/>
        <v>2-2-2</v>
      </c>
      <c r="N353" s="65">
        <v>42095</v>
      </c>
      <c r="O353" s="66">
        <v>43191</v>
      </c>
      <c r="P353" s="67">
        <v>8.8749356429009704E-2</v>
      </c>
      <c r="Q353" s="68" t="s">
        <v>224</v>
      </c>
      <c r="R353" s="68" t="s">
        <v>108</v>
      </c>
      <c r="S353" s="68" t="s">
        <v>109</v>
      </c>
      <c r="T353" s="69">
        <v>47</v>
      </c>
      <c r="U353" s="68"/>
      <c r="V353" s="70">
        <v>168408</v>
      </c>
      <c r="W353" s="70">
        <v>0</v>
      </c>
      <c r="X353" s="70">
        <v>0</v>
      </c>
      <c r="Y353" s="70">
        <v>42096</v>
      </c>
      <c r="Z353" s="70">
        <v>0</v>
      </c>
      <c r="AA353" s="70">
        <v>475070</v>
      </c>
      <c r="AB353" s="71">
        <f t="shared" si="62"/>
        <v>432974</v>
      </c>
      <c r="AC353" s="71">
        <f t="shared" si="55"/>
        <v>432974</v>
      </c>
      <c r="AD353" s="72">
        <f t="shared" si="56"/>
        <v>365</v>
      </c>
      <c r="AE353" s="73">
        <f>ROUND(VLOOKUP(Q353,'[1]Average Cost'!$A$3:$V$26,HLOOKUP('[1]Master Sheet'!E353,'[1]Average Cost'!$B$1:$V$2,2,0)),0)</f>
        <v>482694</v>
      </c>
      <c r="AF353" s="74">
        <f t="shared" si="57"/>
        <v>0.89699478344458394</v>
      </c>
      <c r="AG353" s="68" t="str">
        <f t="shared" si="63"/>
        <v>80%-100%</v>
      </c>
      <c r="AH353" s="75">
        <v>732202.60991999996</v>
      </c>
      <c r="AI353" s="75">
        <v>732202.60991999996</v>
      </c>
      <c r="AJ353" s="75">
        <v>690259</v>
      </c>
      <c r="AK353" s="76">
        <f t="shared" si="58"/>
        <v>0.59133086134083368</v>
      </c>
      <c r="AL353" s="39" t="str">
        <f t="shared" si="64"/>
        <v>50% - 70%</v>
      </c>
      <c r="AM353" s="77" t="str">
        <f t="shared" si="65"/>
        <v>Lower Range</v>
      </c>
      <c r="AN353" s="78" t="s">
        <v>76</v>
      </c>
      <c r="AO353" s="78"/>
      <c r="AP353" s="78" t="s">
        <v>76</v>
      </c>
      <c r="AQ353" s="49"/>
      <c r="AR353" s="79"/>
      <c r="AS353" s="79"/>
      <c r="AT353" s="80"/>
      <c r="AU353" s="52">
        <f t="shared" si="59"/>
        <v>0</v>
      </c>
    </row>
    <row r="354" spans="1:47" ht="15" customHeight="1">
      <c r="A354" s="53" t="s">
        <v>66</v>
      </c>
      <c r="B354" s="25">
        <v>343</v>
      </c>
      <c r="C354" s="55" t="s">
        <v>197</v>
      </c>
      <c r="D354" s="56" t="s">
        <v>78</v>
      </c>
      <c r="E354" s="55" t="s">
        <v>79</v>
      </c>
      <c r="F354" s="57">
        <v>38560</v>
      </c>
      <c r="G354" s="58">
        <v>26003</v>
      </c>
      <c r="H354" s="59">
        <f t="shared" si="60"/>
        <v>48.087671232876716</v>
      </c>
      <c r="I354" s="60" t="s">
        <v>196</v>
      </c>
      <c r="J354" s="61" t="s">
        <v>71</v>
      </c>
      <c r="K354" s="62" t="s">
        <v>85</v>
      </c>
      <c r="L354" s="63" t="s">
        <v>129</v>
      </c>
      <c r="M354" s="64" t="str">
        <f t="shared" si="61"/>
        <v>2-3-1</v>
      </c>
      <c r="N354" s="65">
        <v>42095</v>
      </c>
      <c r="O354" s="66">
        <v>43191</v>
      </c>
      <c r="P354" s="67">
        <v>0.08</v>
      </c>
      <c r="Q354" s="68" t="s">
        <v>73</v>
      </c>
      <c r="R354" s="38" t="s">
        <v>74</v>
      </c>
      <c r="S354" s="38" t="s">
        <v>75</v>
      </c>
      <c r="T354" s="69">
        <v>51</v>
      </c>
      <c r="U354" s="68"/>
      <c r="V354" s="70">
        <v>426216</v>
      </c>
      <c r="W354" s="70">
        <v>0</v>
      </c>
      <c r="X354" s="70">
        <v>0</v>
      </c>
      <c r="Y354" s="70">
        <v>224328</v>
      </c>
      <c r="Z354" s="70">
        <v>0</v>
      </c>
      <c r="AA354" s="70">
        <v>1361884</v>
      </c>
      <c r="AB354" s="71">
        <f t="shared" si="62"/>
        <v>1137556</v>
      </c>
      <c r="AC354" s="71">
        <f t="shared" si="55"/>
        <v>1137556</v>
      </c>
      <c r="AD354" s="72">
        <f t="shared" si="56"/>
        <v>365</v>
      </c>
      <c r="AE354" s="73">
        <f>ROUND(VLOOKUP(Q354,'[1]Average Cost'!$A$3:$V$26,HLOOKUP('[1]Master Sheet'!E354,'[1]Average Cost'!$B$1:$V$2,2,0)),0)</f>
        <v>1205181</v>
      </c>
      <c r="AF354" s="74">
        <f t="shared" si="57"/>
        <v>0.94388809647679472</v>
      </c>
      <c r="AG354" s="68" t="str">
        <f t="shared" si="63"/>
        <v>80%-100%</v>
      </c>
      <c r="AH354" s="75">
        <v>1835116.8514875001</v>
      </c>
      <c r="AI354" s="75">
        <v>1835116.8514875001</v>
      </c>
      <c r="AJ354" s="75">
        <v>1646793</v>
      </c>
      <c r="AK354" s="76">
        <f t="shared" si="58"/>
        <v>0.61988205223984805</v>
      </c>
      <c r="AL354" s="39" t="str">
        <f t="shared" si="64"/>
        <v>50% - 70%</v>
      </c>
      <c r="AM354" s="77" t="str">
        <f t="shared" si="65"/>
        <v>Lower Range</v>
      </c>
      <c r="AN354" s="78" t="s">
        <v>76</v>
      </c>
      <c r="AO354" s="78"/>
      <c r="AP354" s="78" t="s">
        <v>118</v>
      </c>
      <c r="AQ354" s="49"/>
      <c r="AR354" s="79"/>
      <c r="AS354" s="79"/>
      <c r="AT354" s="80"/>
      <c r="AU354" s="52">
        <f t="shared" si="59"/>
        <v>0</v>
      </c>
    </row>
    <row r="355" spans="1:47" ht="15" customHeight="1">
      <c r="A355" s="53" t="s">
        <v>66</v>
      </c>
      <c r="B355" s="54">
        <v>344</v>
      </c>
      <c r="C355" s="55" t="s">
        <v>205</v>
      </c>
      <c r="D355" s="56" t="s">
        <v>117</v>
      </c>
      <c r="E355" s="55" t="s">
        <v>314</v>
      </c>
      <c r="F355" s="57">
        <v>42105</v>
      </c>
      <c r="G355" s="58">
        <v>29246</v>
      </c>
      <c r="H355" s="59">
        <f t="shared" si="60"/>
        <v>39.202739726027396</v>
      </c>
      <c r="I355" s="60" t="s">
        <v>348</v>
      </c>
      <c r="J355" s="61" t="s">
        <v>85</v>
      </c>
      <c r="K355" s="62" t="s">
        <v>85</v>
      </c>
      <c r="L355" s="63" t="s">
        <v>81</v>
      </c>
      <c r="M355" s="64" t="str">
        <f t="shared" si="61"/>
        <v>3-3-4</v>
      </c>
      <c r="N355" s="65">
        <v>42736</v>
      </c>
      <c r="O355" s="66">
        <v>43191</v>
      </c>
      <c r="P355" s="67">
        <v>0.15</v>
      </c>
      <c r="Q355" s="68" t="s">
        <v>73</v>
      </c>
      <c r="R355" s="38" t="s">
        <v>74</v>
      </c>
      <c r="S355" s="38" t="s">
        <v>75</v>
      </c>
      <c r="T355" s="69">
        <v>50</v>
      </c>
      <c r="U355" s="68"/>
      <c r="V355" s="70">
        <v>463596</v>
      </c>
      <c r="W355" s="70">
        <v>0</v>
      </c>
      <c r="X355" s="70">
        <v>0</v>
      </c>
      <c r="Y355" s="70">
        <v>122004</v>
      </c>
      <c r="Z355" s="70">
        <v>0</v>
      </c>
      <c r="AA355" s="70">
        <v>1353948</v>
      </c>
      <c r="AB355" s="71">
        <f t="shared" si="62"/>
        <v>1231944</v>
      </c>
      <c r="AC355" s="71">
        <f t="shared" si="55"/>
        <v>1231944</v>
      </c>
      <c r="AD355" s="72">
        <f t="shared" si="56"/>
        <v>365</v>
      </c>
      <c r="AE355" s="73">
        <f>ROUND(VLOOKUP(Q355,'[1]Average Cost'!$A$3:$V$26,HLOOKUP('[1]Master Sheet'!E355,'[1]Average Cost'!$B$1:$V$2,2,0)),0)</f>
        <v>1206158</v>
      </c>
      <c r="AF355" s="74">
        <f t="shared" si="57"/>
        <v>1.0213786253542239</v>
      </c>
      <c r="AG355" s="68" t="str">
        <f t="shared" si="63"/>
        <v>Greater than 100%</v>
      </c>
      <c r="AH355" s="75">
        <v>1653959.6702999999</v>
      </c>
      <c r="AI355" s="75">
        <v>1653959.6702999999</v>
      </c>
      <c r="AJ355" s="75">
        <v>1268031</v>
      </c>
      <c r="AK355" s="76">
        <f t="shared" si="58"/>
        <v>0.74484524751232084</v>
      </c>
      <c r="AL355" s="39" t="str">
        <f t="shared" si="64"/>
        <v>70% - 90%</v>
      </c>
      <c r="AM355" s="77" t="str">
        <f t="shared" si="65"/>
        <v>Lower Middle Range</v>
      </c>
      <c r="AN355" s="78" t="s">
        <v>118</v>
      </c>
      <c r="AO355" s="78" t="s">
        <v>486</v>
      </c>
      <c r="AP355" s="78" t="s">
        <v>76</v>
      </c>
      <c r="AQ355" s="49"/>
      <c r="AR355" s="79"/>
      <c r="AS355" s="79"/>
      <c r="AT355" s="80"/>
      <c r="AU355" s="52">
        <f t="shared" si="59"/>
        <v>0</v>
      </c>
    </row>
    <row r="356" spans="1:47" ht="15" customHeight="1">
      <c r="A356" s="53" t="s">
        <v>66</v>
      </c>
      <c r="B356" s="54">
        <v>345</v>
      </c>
      <c r="C356" s="55" t="s">
        <v>67</v>
      </c>
      <c r="D356" s="56" t="s">
        <v>68</v>
      </c>
      <c r="E356" s="55" t="s">
        <v>487</v>
      </c>
      <c r="F356" s="57">
        <v>44800</v>
      </c>
      <c r="G356" s="58">
        <v>30846</v>
      </c>
      <c r="H356" s="59">
        <f t="shared" si="60"/>
        <v>34.819178082191783</v>
      </c>
      <c r="I356" s="60" t="s">
        <v>204</v>
      </c>
      <c r="J356" s="61">
        <v>0</v>
      </c>
      <c r="K356" s="62">
        <v>0</v>
      </c>
      <c r="L356" s="63" t="s">
        <v>85</v>
      </c>
      <c r="M356" s="64" t="str">
        <f t="shared" si="61"/>
        <v>0-0-3</v>
      </c>
      <c r="N356" s="81" t="s">
        <v>72</v>
      </c>
      <c r="O356" s="62" t="s">
        <v>72</v>
      </c>
      <c r="P356" s="67">
        <v>0</v>
      </c>
      <c r="Q356" s="68" t="s">
        <v>73</v>
      </c>
      <c r="R356" s="38" t="s">
        <v>74</v>
      </c>
      <c r="S356" s="38" t="s">
        <v>75</v>
      </c>
      <c r="T356" s="69">
        <v>48</v>
      </c>
      <c r="U356" s="68"/>
      <c r="V356" s="70">
        <v>309096</v>
      </c>
      <c r="W356" s="70">
        <v>0</v>
      </c>
      <c r="X356" s="70">
        <v>0</v>
      </c>
      <c r="Y356" s="70">
        <v>77268</v>
      </c>
      <c r="Z356" s="70">
        <v>0</v>
      </c>
      <c r="AA356" s="70">
        <v>861961</v>
      </c>
      <c r="AB356" s="71">
        <f t="shared" si="62"/>
        <v>784693</v>
      </c>
      <c r="AC356" s="71">
        <f t="shared" si="55"/>
        <v>784693</v>
      </c>
      <c r="AD356" s="72">
        <f t="shared" si="56"/>
        <v>217</v>
      </c>
      <c r="AE356" s="73">
        <f>ROUND(VLOOKUP(Q356,'[1]Average Cost'!$A$3:$V$26,HLOOKUP('[1]Master Sheet'!E356,'[1]Average Cost'!$B$1:$V$2,2,0)),0)</f>
        <v>646385</v>
      </c>
      <c r="AF356" s="74">
        <f t="shared" si="57"/>
        <v>1.213971549463555</v>
      </c>
      <c r="AG356" s="68" t="str">
        <f t="shared" si="63"/>
        <v>Greater than 100%</v>
      </c>
      <c r="AH356" s="75">
        <v>1040452</v>
      </c>
      <c r="AI356" s="75">
        <v>1031401.0812</v>
      </c>
      <c r="AJ356" s="75">
        <v>1040452</v>
      </c>
      <c r="AK356" s="76">
        <f t="shared" si="58"/>
        <v>0.75418471971796874</v>
      </c>
      <c r="AL356" s="39" t="str">
        <f t="shared" si="64"/>
        <v>70% - 90%</v>
      </c>
      <c r="AM356" s="77" t="str">
        <f t="shared" si="65"/>
        <v>Lower Middle Range</v>
      </c>
      <c r="AN356" s="78" t="s">
        <v>76</v>
      </c>
      <c r="AO356" s="78"/>
      <c r="AP356" s="78" t="s">
        <v>135</v>
      </c>
      <c r="AQ356" s="49"/>
      <c r="AR356" s="79"/>
      <c r="AS356" s="79"/>
      <c r="AT356" s="80"/>
      <c r="AU356" s="52">
        <f t="shared" si="59"/>
        <v>0</v>
      </c>
    </row>
    <row r="357" spans="1:47" ht="15" customHeight="1">
      <c r="A357" s="53" t="s">
        <v>66</v>
      </c>
      <c r="B357" s="54">
        <v>346</v>
      </c>
      <c r="C357" s="55" t="s">
        <v>134</v>
      </c>
      <c r="D357" s="56" t="s">
        <v>68</v>
      </c>
      <c r="E357" s="55" t="s">
        <v>111</v>
      </c>
      <c r="F357" s="57">
        <v>44051</v>
      </c>
      <c r="G357" s="58">
        <v>31684</v>
      </c>
      <c r="H357" s="59">
        <f t="shared" si="60"/>
        <v>32.523287671232879</v>
      </c>
      <c r="I357" s="60" t="s">
        <v>488</v>
      </c>
      <c r="J357" s="61" t="s">
        <v>85</v>
      </c>
      <c r="K357" s="62" t="s">
        <v>71</v>
      </c>
      <c r="L357" s="63" t="s">
        <v>71</v>
      </c>
      <c r="M357" s="64" t="str">
        <f t="shared" si="61"/>
        <v>3-2-2</v>
      </c>
      <c r="N357" s="81" t="s">
        <v>121</v>
      </c>
      <c r="O357" s="66">
        <v>43191</v>
      </c>
      <c r="P357" s="67">
        <v>6.81944872179404E-2</v>
      </c>
      <c r="Q357" s="68" t="s">
        <v>151</v>
      </c>
      <c r="R357" s="68" t="s">
        <v>126</v>
      </c>
      <c r="S357" s="68" t="s">
        <v>127</v>
      </c>
      <c r="T357" s="69">
        <v>48</v>
      </c>
      <c r="U357" s="68"/>
      <c r="V357" s="70">
        <v>290100</v>
      </c>
      <c r="W357" s="70">
        <v>0</v>
      </c>
      <c r="X357" s="70">
        <v>45000</v>
      </c>
      <c r="Y357" s="70">
        <v>72528</v>
      </c>
      <c r="Z357" s="70">
        <v>15000</v>
      </c>
      <c r="AA357" s="70">
        <v>809723</v>
      </c>
      <c r="AB357" s="71">
        <f t="shared" si="62"/>
        <v>737195</v>
      </c>
      <c r="AC357" s="71">
        <f t="shared" si="55"/>
        <v>737195</v>
      </c>
      <c r="AD357" s="72">
        <f t="shared" si="56"/>
        <v>365</v>
      </c>
      <c r="AE357" s="73">
        <f>ROUND(VLOOKUP(Q357,'[1]Average Cost'!$A$3:$V$26,HLOOKUP('[1]Master Sheet'!E357,'[1]Average Cost'!$B$1:$V$2,2,0)),0)</f>
        <v>640507</v>
      </c>
      <c r="AF357" s="74">
        <f t="shared" si="57"/>
        <v>1.1509554150071739</v>
      </c>
      <c r="AG357" s="68" t="str">
        <f t="shared" si="63"/>
        <v>Greater than 100%</v>
      </c>
      <c r="AH357" s="75">
        <v>811167.42264999996</v>
      </c>
      <c r="AI357" s="75">
        <v>811167.42264999996</v>
      </c>
      <c r="AJ357" s="75">
        <v>563077</v>
      </c>
      <c r="AK357" s="76">
        <f t="shared" si="58"/>
        <v>0.908807453819657</v>
      </c>
      <c r="AL357" s="39" t="str">
        <f t="shared" si="64"/>
        <v>90% - 110%</v>
      </c>
      <c r="AM357" s="77" t="str">
        <f t="shared" si="65"/>
        <v>Close to Market Reference</v>
      </c>
      <c r="AN357" s="78" t="s">
        <v>76</v>
      </c>
      <c r="AO357" s="78"/>
      <c r="AP357" s="78" t="s">
        <v>76</v>
      </c>
      <c r="AQ357" s="49"/>
      <c r="AR357" s="79"/>
      <c r="AS357" s="79"/>
      <c r="AT357" s="80"/>
      <c r="AU357" s="52">
        <f t="shared" si="59"/>
        <v>0</v>
      </c>
    </row>
    <row r="358" spans="1:47" ht="15" customHeight="1">
      <c r="A358" s="53" t="s">
        <v>66</v>
      </c>
      <c r="B358" s="54">
        <v>347</v>
      </c>
      <c r="C358" s="55" t="s">
        <v>94</v>
      </c>
      <c r="D358" s="56" t="s">
        <v>95</v>
      </c>
      <c r="E358" s="55" t="s">
        <v>447</v>
      </c>
      <c r="F358" s="57">
        <v>44744</v>
      </c>
      <c r="G358" s="58">
        <v>33419</v>
      </c>
      <c r="H358" s="59">
        <f t="shared" si="60"/>
        <v>27.769863013698629</v>
      </c>
      <c r="I358" s="60" t="s">
        <v>448</v>
      </c>
      <c r="J358" s="61">
        <v>0</v>
      </c>
      <c r="K358" s="62">
        <v>0</v>
      </c>
      <c r="L358" s="63" t="s">
        <v>71</v>
      </c>
      <c r="M358" s="64" t="str">
        <f t="shared" si="61"/>
        <v>0-0-2</v>
      </c>
      <c r="N358" s="81" t="s">
        <v>72</v>
      </c>
      <c r="O358" s="62" t="s">
        <v>72</v>
      </c>
      <c r="P358" s="67">
        <v>0</v>
      </c>
      <c r="Q358" s="68" t="s">
        <v>87</v>
      </c>
      <c r="R358" s="68" t="s">
        <v>88</v>
      </c>
      <c r="S358" s="68" t="s">
        <v>89</v>
      </c>
      <c r="T358" s="69">
        <v>47</v>
      </c>
      <c r="U358" s="68"/>
      <c r="V358" s="70">
        <v>134544</v>
      </c>
      <c r="W358" s="70">
        <v>0</v>
      </c>
      <c r="X358" s="70">
        <v>0</v>
      </c>
      <c r="Y358" s="70">
        <v>33636</v>
      </c>
      <c r="Z358" s="70">
        <v>0</v>
      </c>
      <c r="AA358" s="70">
        <v>381946</v>
      </c>
      <c r="AB358" s="71">
        <f t="shared" si="62"/>
        <v>348310</v>
      </c>
      <c r="AC358" s="71">
        <f t="shared" si="55"/>
        <v>348310</v>
      </c>
      <c r="AD358" s="72">
        <f t="shared" si="56"/>
        <v>273</v>
      </c>
      <c r="AE358" s="73">
        <f>ROUND(VLOOKUP(Q358,'[1]Average Cost'!$A$3:$V$26,HLOOKUP('[1]Master Sheet'!E358,'[1]Average Cost'!$B$1:$V$2,2,0)),0)</f>
        <v>436990</v>
      </c>
      <c r="AF358" s="74">
        <f t="shared" si="57"/>
        <v>0.79706629442321331</v>
      </c>
      <c r="AG358" s="68" t="str">
        <f t="shared" si="63"/>
        <v>60%-80%</v>
      </c>
      <c r="AH358" s="75">
        <v>752202.61250000005</v>
      </c>
      <c r="AI358" s="75">
        <v>752202.61250000005</v>
      </c>
      <c r="AJ358" s="75">
        <v>532918</v>
      </c>
      <c r="AK358" s="76">
        <f t="shared" si="58"/>
        <v>0.46305343030166618</v>
      </c>
      <c r="AL358" s="39" t="str">
        <f t="shared" si="64"/>
        <v>25% - 50%</v>
      </c>
      <c r="AM358" s="77" t="str">
        <f t="shared" si="65"/>
        <v>Lower Range</v>
      </c>
      <c r="AN358" s="78" t="s">
        <v>76</v>
      </c>
      <c r="AO358" s="78"/>
      <c r="AP358" s="78" t="s">
        <v>76</v>
      </c>
      <c r="AQ358" s="49"/>
      <c r="AR358" s="79"/>
      <c r="AS358" s="79"/>
      <c r="AT358" s="80"/>
      <c r="AU358" s="52">
        <f t="shared" si="59"/>
        <v>0</v>
      </c>
    </row>
    <row r="359" spans="1:47" ht="15" customHeight="1">
      <c r="A359" s="53" t="s">
        <v>66</v>
      </c>
      <c r="B359" s="54">
        <v>348</v>
      </c>
      <c r="C359" s="55" t="s">
        <v>82</v>
      </c>
      <c r="D359" s="56" t="s">
        <v>83</v>
      </c>
      <c r="E359" s="55" t="s">
        <v>423</v>
      </c>
      <c r="F359" s="57">
        <v>40544</v>
      </c>
      <c r="G359" s="58">
        <v>29045</v>
      </c>
      <c r="H359" s="59">
        <f t="shared" si="60"/>
        <v>39.753424657534246</v>
      </c>
      <c r="I359" s="60" t="s">
        <v>424</v>
      </c>
      <c r="J359" s="61" t="s">
        <v>85</v>
      </c>
      <c r="K359" s="62" t="s">
        <v>71</v>
      </c>
      <c r="L359" s="63" t="s">
        <v>85</v>
      </c>
      <c r="M359" s="64" t="str">
        <f t="shared" si="61"/>
        <v>3-2-3</v>
      </c>
      <c r="N359" s="65">
        <v>42095</v>
      </c>
      <c r="O359" s="66">
        <v>43191</v>
      </c>
      <c r="P359" s="67">
        <v>9.5000000000000015E-2</v>
      </c>
      <c r="Q359" s="68" t="s">
        <v>87</v>
      </c>
      <c r="R359" s="68" t="s">
        <v>88</v>
      </c>
      <c r="S359" s="68" t="s">
        <v>89</v>
      </c>
      <c r="T359" s="69">
        <v>46</v>
      </c>
      <c r="U359" s="68"/>
      <c r="V359" s="70">
        <v>100488</v>
      </c>
      <c r="W359" s="70">
        <v>0</v>
      </c>
      <c r="X359" s="70">
        <v>0</v>
      </c>
      <c r="Y359" s="70">
        <v>0</v>
      </c>
      <c r="Z359" s="70">
        <v>0</v>
      </c>
      <c r="AA359" s="70">
        <v>263181.42000000004</v>
      </c>
      <c r="AB359" s="71">
        <f t="shared" si="62"/>
        <v>263181.42000000004</v>
      </c>
      <c r="AC359" s="71">
        <f t="shared" si="55"/>
        <v>263181.42000000004</v>
      </c>
      <c r="AD359" s="72">
        <f t="shared" si="56"/>
        <v>365</v>
      </c>
      <c r="AE359" s="73">
        <f>ROUND(VLOOKUP(Q359,'[1]Average Cost'!$A$3:$V$26,HLOOKUP('[1]Master Sheet'!E359,'[1]Average Cost'!$B$1:$V$2,2,0)),0)</f>
        <v>293696</v>
      </c>
      <c r="AF359" s="74">
        <f t="shared" si="57"/>
        <v>0.89610147908040982</v>
      </c>
      <c r="AG359" s="68" t="str">
        <f t="shared" si="63"/>
        <v>80%-100%</v>
      </c>
      <c r="AH359" s="75">
        <v>512626</v>
      </c>
      <c r="AI359" s="75">
        <v>449515</v>
      </c>
      <c r="AJ359" s="75">
        <v>512626</v>
      </c>
      <c r="AK359" s="76">
        <f t="shared" si="58"/>
        <v>0.51339850105144891</v>
      </c>
      <c r="AL359" s="39" t="str">
        <f t="shared" si="64"/>
        <v>50% - 70%</v>
      </c>
      <c r="AM359" s="77" t="str">
        <f t="shared" si="65"/>
        <v>Lower Range</v>
      </c>
      <c r="AN359" s="78" t="s">
        <v>118</v>
      </c>
      <c r="AO359" s="78" t="s">
        <v>489</v>
      </c>
      <c r="AP359" s="78" t="s">
        <v>76</v>
      </c>
      <c r="AQ359" s="49"/>
      <c r="AR359" s="79"/>
      <c r="AS359" s="79"/>
      <c r="AT359" s="80"/>
      <c r="AU359" s="52">
        <f t="shared" si="59"/>
        <v>0</v>
      </c>
    </row>
    <row r="360" spans="1:47" ht="15" customHeight="1">
      <c r="A360" s="53" t="s">
        <v>66</v>
      </c>
      <c r="B360" s="25">
        <v>349</v>
      </c>
      <c r="C360" s="55" t="s">
        <v>94</v>
      </c>
      <c r="D360" s="56" t="s">
        <v>95</v>
      </c>
      <c r="E360" s="55" t="s">
        <v>273</v>
      </c>
      <c r="F360" s="57">
        <v>40544</v>
      </c>
      <c r="G360" s="58">
        <v>31010</v>
      </c>
      <c r="H360" s="59">
        <f t="shared" si="60"/>
        <v>34.369863013698627</v>
      </c>
      <c r="I360" s="60" t="s">
        <v>490</v>
      </c>
      <c r="J360" s="61" t="s">
        <v>71</v>
      </c>
      <c r="K360" s="62" t="s">
        <v>71</v>
      </c>
      <c r="L360" s="63" t="s">
        <v>71</v>
      </c>
      <c r="M360" s="64" t="str">
        <f t="shared" si="61"/>
        <v>2-2-2</v>
      </c>
      <c r="N360" s="65">
        <v>42095</v>
      </c>
      <c r="O360" s="66">
        <v>43191</v>
      </c>
      <c r="P360" s="67">
        <v>0.10902755543694731</v>
      </c>
      <c r="Q360" s="68" t="s">
        <v>87</v>
      </c>
      <c r="R360" s="68" t="s">
        <v>88</v>
      </c>
      <c r="S360" s="68" t="s">
        <v>89</v>
      </c>
      <c r="T360" s="69">
        <v>47</v>
      </c>
      <c r="U360" s="68"/>
      <c r="V360" s="70">
        <v>121608</v>
      </c>
      <c r="W360" s="70">
        <v>0</v>
      </c>
      <c r="X360" s="70">
        <v>0</v>
      </c>
      <c r="Y360" s="70">
        <v>30396</v>
      </c>
      <c r="Z360" s="70">
        <v>0</v>
      </c>
      <c r="AA360" s="70">
        <v>346363</v>
      </c>
      <c r="AB360" s="71">
        <f t="shared" si="62"/>
        <v>315967</v>
      </c>
      <c r="AC360" s="71">
        <f t="shared" si="55"/>
        <v>315967</v>
      </c>
      <c r="AD360" s="72">
        <f t="shared" si="56"/>
        <v>365</v>
      </c>
      <c r="AE360" s="73">
        <f>ROUND(VLOOKUP(Q360,'[1]Average Cost'!$A$3:$V$26,HLOOKUP('[1]Master Sheet'!E360,'[1]Average Cost'!$B$1:$V$2,2,0)),0)</f>
        <v>436990</v>
      </c>
      <c r="AF360" s="74">
        <f t="shared" si="57"/>
        <v>0.7230531591111925</v>
      </c>
      <c r="AG360" s="68" t="str">
        <f t="shared" si="63"/>
        <v>60%-80%</v>
      </c>
      <c r="AH360" s="75">
        <v>752202.61250000005</v>
      </c>
      <c r="AI360" s="75">
        <v>752202.61250000005</v>
      </c>
      <c r="AJ360" s="75">
        <v>532918</v>
      </c>
      <c r="AK360" s="76">
        <f t="shared" si="58"/>
        <v>0.42005570673287174</v>
      </c>
      <c r="AL360" s="39" t="str">
        <f t="shared" si="64"/>
        <v>25% - 50%</v>
      </c>
      <c r="AM360" s="77" t="str">
        <f t="shared" si="65"/>
        <v>Lower Range</v>
      </c>
      <c r="AN360" s="78" t="s">
        <v>76</v>
      </c>
      <c r="AO360" s="78"/>
      <c r="AP360" s="78" t="s">
        <v>76</v>
      </c>
      <c r="AQ360" s="49"/>
      <c r="AR360" s="79"/>
      <c r="AS360" s="79"/>
      <c r="AT360" s="80"/>
      <c r="AU360" s="52">
        <f t="shared" si="59"/>
        <v>0</v>
      </c>
    </row>
    <row r="361" spans="1:47" ht="15" customHeight="1">
      <c r="A361" s="53" t="s">
        <v>66</v>
      </c>
      <c r="B361" s="54">
        <v>350</v>
      </c>
      <c r="C361" s="55" t="s">
        <v>116</v>
      </c>
      <c r="D361" s="56" t="s">
        <v>117</v>
      </c>
      <c r="E361" s="55" t="s">
        <v>79</v>
      </c>
      <c r="F361" s="57">
        <v>40544</v>
      </c>
      <c r="G361" s="58">
        <v>29222</v>
      </c>
      <c r="H361" s="59">
        <f t="shared" si="60"/>
        <v>39.268493150684932</v>
      </c>
      <c r="I361" s="60" t="s">
        <v>213</v>
      </c>
      <c r="J361" s="61" t="s">
        <v>85</v>
      </c>
      <c r="K361" s="62" t="s">
        <v>71</v>
      </c>
      <c r="L361" s="63" t="s">
        <v>71</v>
      </c>
      <c r="M361" s="64" t="str">
        <f t="shared" si="61"/>
        <v>3-2-2</v>
      </c>
      <c r="N361" s="65">
        <v>42826</v>
      </c>
      <c r="O361" s="66">
        <v>43191</v>
      </c>
      <c r="P361" s="67">
        <v>8.7499999999999981E-2</v>
      </c>
      <c r="Q361" s="68" t="s">
        <v>87</v>
      </c>
      <c r="R361" s="68" t="s">
        <v>88</v>
      </c>
      <c r="S361" s="68" t="s">
        <v>89</v>
      </c>
      <c r="T361" s="69">
        <v>50</v>
      </c>
      <c r="U361" s="68"/>
      <c r="V361" s="70">
        <v>199884</v>
      </c>
      <c r="W361" s="70">
        <v>0</v>
      </c>
      <c r="X361" s="70">
        <v>0</v>
      </c>
      <c r="Y361" s="70">
        <v>49968</v>
      </c>
      <c r="Z361" s="70">
        <v>0</v>
      </c>
      <c r="AA361" s="70">
        <v>561633</v>
      </c>
      <c r="AB361" s="71">
        <f t="shared" si="62"/>
        <v>511665</v>
      </c>
      <c r="AC361" s="71">
        <f t="shared" si="55"/>
        <v>511665</v>
      </c>
      <c r="AD361" s="72">
        <f t="shared" si="56"/>
        <v>365</v>
      </c>
      <c r="AE361" s="73">
        <f>ROUND(VLOOKUP(Q361,'[1]Average Cost'!$A$3:$V$26,HLOOKUP('[1]Master Sheet'!E361,'[1]Average Cost'!$B$1:$V$2,2,0)),0)</f>
        <v>775623</v>
      </c>
      <c r="AF361" s="74">
        <f t="shared" si="57"/>
        <v>0.65968260353290198</v>
      </c>
      <c r="AG361" s="68" t="str">
        <f t="shared" si="63"/>
        <v>60%-80%</v>
      </c>
      <c r="AH361" s="75">
        <v>1340475.5</v>
      </c>
      <c r="AI361" s="75">
        <v>1340475.5</v>
      </c>
      <c r="AJ361" s="75">
        <v>1058532</v>
      </c>
      <c r="AK361" s="76">
        <f t="shared" si="58"/>
        <v>0.38170410425255813</v>
      </c>
      <c r="AL361" s="39" t="str">
        <f t="shared" si="64"/>
        <v>25% - 50%</v>
      </c>
      <c r="AM361" s="77" t="str">
        <f t="shared" si="65"/>
        <v>Lower Range</v>
      </c>
      <c r="AN361" s="78" t="s">
        <v>76</v>
      </c>
      <c r="AO361" s="78"/>
      <c r="AP361" s="78" t="s">
        <v>135</v>
      </c>
      <c r="AQ361" s="49"/>
      <c r="AR361" s="79"/>
      <c r="AS361" s="79"/>
      <c r="AT361" s="80"/>
      <c r="AU361" s="52">
        <f t="shared" si="59"/>
        <v>0</v>
      </c>
    </row>
    <row r="362" spans="1:47" ht="15" customHeight="1">
      <c r="A362" s="53" t="s">
        <v>66</v>
      </c>
      <c r="B362" s="54">
        <v>351</v>
      </c>
      <c r="C362" s="55" t="s">
        <v>144</v>
      </c>
      <c r="D362" s="56" t="s">
        <v>145</v>
      </c>
      <c r="E362" s="55" t="s">
        <v>111</v>
      </c>
      <c r="F362" s="57">
        <v>40664</v>
      </c>
      <c r="G362" s="58">
        <v>27347</v>
      </c>
      <c r="H362" s="59">
        <f t="shared" si="60"/>
        <v>44.405479452054792</v>
      </c>
      <c r="I362" s="60" t="s">
        <v>444</v>
      </c>
      <c r="J362" s="61" t="s">
        <v>71</v>
      </c>
      <c r="K362" s="62" t="s">
        <v>71</v>
      </c>
      <c r="L362" s="63" t="s">
        <v>71</v>
      </c>
      <c r="M362" s="64" t="str">
        <f t="shared" si="61"/>
        <v>2-2-2</v>
      </c>
      <c r="N362" s="65">
        <v>42736</v>
      </c>
      <c r="O362" s="66">
        <v>43191</v>
      </c>
      <c r="P362" s="67">
        <v>8.0380291448750613E-2</v>
      </c>
      <c r="Q362" s="68" t="s">
        <v>113</v>
      </c>
      <c r="R362" s="68" t="s">
        <v>114</v>
      </c>
      <c r="S362" s="68" t="s">
        <v>115</v>
      </c>
      <c r="T362" s="69">
        <v>45</v>
      </c>
      <c r="U362" s="68"/>
      <c r="V362" s="70">
        <v>145020</v>
      </c>
      <c r="W362" s="70">
        <v>0</v>
      </c>
      <c r="X362" s="70">
        <v>27000</v>
      </c>
      <c r="Y362" s="70">
        <v>0</v>
      </c>
      <c r="Z362" s="70">
        <v>9000</v>
      </c>
      <c r="AA362" s="70">
        <v>374502</v>
      </c>
      <c r="AB362" s="71">
        <f t="shared" si="62"/>
        <v>374502</v>
      </c>
      <c r="AC362" s="71">
        <f t="shared" si="55"/>
        <v>374502</v>
      </c>
      <c r="AD362" s="72">
        <f t="shared" si="56"/>
        <v>365</v>
      </c>
      <c r="AE362" s="73">
        <f>ROUND(VLOOKUP(Q362,'[1]Average Cost'!$A$3:$V$26,HLOOKUP('[1]Master Sheet'!E362,'[1]Average Cost'!$B$1:$V$2,2,0)),0)</f>
        <v>313202</v>
      </c>
      <c r="AF362" s="74">
        <f t="shared" si="57"/>
        <v>1.1957203338420572</v>
      </c>
      <c r="AG362" s="68" t="str">
        <f t="shared" si="63"/>
        <v>Greater than 100%</v>
      </c>
      <c r="AH362" s="75">
        <v>499185.67754499998</v>
      </c>
      <c r="AI362" s="75">
        <v>499185.67754499998</v>
      </c>
      <c r="AJ362" s="75">
        <v>336103</v>
      </c>
      <c r="AK362" s="76">
        <f t="shared" si="58"/>
        <v>0.75022585151441945</v>
      </c>
      <c r="AL362" s="39" t="str">
        <f t="shared" si="64"/>
        <v>70% - 90%</v>
      </c>
      <c r="AM362" s="77" t="str">
        <f t="shared" si="65"/>
        <v>Lower Middle Range</v>
      </c>
      <c r="AN362" s="78" t="s">
        <v>76</v>
      </c>
      <c r="AO362" s="78"/>
      <c r="AP362" s="78" t="s">
        <v>135</v>
      </c>
      <c r="AQ362" s="49"/>
      <c r="AR362" s="79"/>
      <c r="AS362" s="79"/>
      <c r="AT362" s="80"/>
      <c r="AU362" s="52">
        <f t="shared" si="59"/>
        <v>0</v>
      </c>
    </row>
    <row r="363" spans="1:47" ht="15" customHeight="1">
      <c r="A363" s="53" t="s">
        <v>66</v>
      </c>
      <c r="B363" s="54">
        <v>352</v>
      </c>
      <c r="C363" s="55" t="s">
        <v>134</v>
      </c>
      <c r="D363" s="56" t="s">
        <v>68</v>
      </c>
      <c r="E363" s="55" t="s">
        <v>111</v>
      </c>
      <c r="F363" s="57">
        <v>41395</v>
      </c>
      <c r="G363" s="58">
        <v>30385</v>
      </c>
      <c r="H363" s="59">
        <f t="shared" si="60"/>
        <v>36.082191780821915</v>
      </c>
      <c r="I363" s="60" t="s">
        <v>326</v>
      </c>
      <c r="J363" s="61" t="s">
        <v>71</v>
      </c>
      <c r="K363" s="62" t="s">
        <v>71</v>
      </c>
      <c r="L363" s="63" t="s">
        <v>85</v>
      </c>
      <c r="M363" s="64" t="str">
        <f t="shared" si="61"/>
        <v>2-2-3</v>
      </c>
      <c r="N363" s="65" t="s">
        <v>86</v>
      </c>
      <c r="O363" s="66">
        <v>43191</v>
      </c>
      <c r="P363" s="67">
        <v>6.8750098895567949E-2</v>
      </c>
      <c r="Q363" s="68" t="s">
        <v>327</v>
      </c>
      <c r="R363" s="68" t="s">
        <v>114</v>
      </c>
      <c r="S363" s="68" t="s">
        <v>115</v>
      </c>
      <c r="T363" s="69">
        <v>48</v>
      </c>
      <c r="U363" s="68"/>
      <c r="V363" s="70">
        <v>230880</v>
      </c>
      <c r="W363" s="70">
        <v>0</v>
      </c>
      <c r="X363" s="70">
        <v>45000</v>
      </c>
      <c r="Y363" s="70">
        <v>57720</v>
      </c>
      <c r="Z363" s="70">
        <v>15000</v>
      </c>
      <c r="AA363" s="70">
        <v>646876</v>
      </c>
      <c r="AB363" s="71">
        <f t="shared" si="62"/>
        <v>589156</v>
      </c>
      <c r="AC363" s="71">
        <f t="shared" si="55"/>
        <v>589156</v>
      </c>
      <c r="AD363" s="72">
        <f t="shared" si="56"/>
        <v>365</v>
      </c>
      <c r="AE363" s="73">
        <f>ROUND(VLOOKUP(Q363,'[1]Average Cost'!$A$3:$V$26,HLOOKUP('[1]Master Sheet'!E363,'[1]Average Cost'!$B$1:$V$2,2,0)),0)</f>
        <v>543727</v>
      </c>
      <c r="AF363" s="74">
        <f t="shared" si="57"/>
        <v>1.0835511203232504</v>
      </c>
      <c r="AG363" s="68" t="str">
        <f t="shared" si="63"/>
        <v>Greater than 100%</v>
      </c>
      <c r="AH363" s="75">
        <v>1022416.0583</v>
      </c>
      <c r="AI363" s="75">
        <v>1022416.0583</v>
      </c>
      <c r="AJ363" s="75">
        <v>938353</v>
      </c>
      <c r="AK363" s="76">
        <f t="shared" si="58"/>
        <v>0.57623899313514915</v>
      </c>
      <c r="AL363" s="39" t="str">
        <f t="shared" si="64"/>
        <v>50% - 70%</v>
      </c>
      <c r="AM363" s="77" t="str">
        <f t="shared" si="65"/>
        <v>Lower Range</v>
      </c>
      <c r="AN363" s="78" t="s">
        <v>118</v>
      </c>
      <c r="AO363" s="78" t="s">
        <v>491</v>
      </c>
      <c r="AP363" s="78" t="s">
        <v>76</v>
      </c>
      <c r="AQ363" s="49"/>
      <c r="AR363" s="79"/>
      <c r="AS363" s="79"/>
      <c r="AT363" s="80"/>
      <c r="AU363" s="52">
        <f t="shared" si="59"/>
        <v>0</v>
      </c>
    </row>
    <row r="364" spans="1:47" ht="15" customHeight="1">
      <c r="A364" s="53" t="s">
        <v>66</v>
      </c>
      <c r="B364" s="54">
        <v>353</v>
      </c>
      <c r="C364" s="55" t="s">
        <v>193</v>
      </c>
      <c r="D364" s="56" t="s">
        <v>145</v>
      </c>
      <c r="E364" s="55" t="s">
        <v>111</v>
      </c>
      <c r="F364" s="57">
        <v>43436</v>
      </c>
      <c r="G364" s="58">
        <v>32584</v>
      </c>
      <c r="H364" s="59">
        <f t="shared" si="60"/>
        <v>30.057534246575344</v>
      </c>
      <c r="I364" s="60" t="s">
        <v>378</v>
      </c>
      <c r="J364" s="61" t="s">
        <v>85</v>
      </c>
      <c r="K364" s="62" t="s">
        <v>81</v>
      </c>
      <c r="L364" s="63" t="s">
        <v>85</v>
      </c>
      <c r="M364" s="64" t="str">
        <f t="shared" si="61"/>
        <v>3-4-3</v>
      </c>
      <c r="N364" s="65">
        <v>42826</v>
      </c>
      <c r="O364" s="66">
        <v>43191</v>
      </c>
      <c r="P364" s="67">
        <v>0.2525</v>
      </c>
      <c r="Q364" s="68" t="s">
        <v>125</v>
      </c>
      <c r="R364" s="68" t="s">
        <v>126</v>
      </c>
      <c r="S364" s="68" t="s">
        <v>127</v>
      </c>
      <c r="T364" s="69">
        <v>45</v>
      </c>
      <c r="U364" s="68"/>
      <c r="V364" s="70">
        <v>101940</v>
      </c>
      <c r="W364" s="70">
        <v>0</v>
      </c>
      <c r="X364" s="70">
        <v>27000</v>
      </c>
      <c r="Y364" s="70">
        <v>0</v>
      </c>
      <c r="Z364" s="70">
        <v>9000</v>
      </c>
      <c r="AA364" s="70">
        <v>254866.2</v>
      </c>
      <c r="AB364" s="71">
        <f t="shared" si="62"/>
        <v>254866.2</v>
      </c>
      <c r="AC364" s="71">
        <f t="shared" si="55"/>
        <v>254866.2</v>
      </c>
      <c r="AD364" s="72">
        <f t="shared" si="56"/>
        <v>365</v>
      </c>
      <c r="AE364" s="73">
        <f>ROUND(VLOOKUP(Q364,'[1]Average Cost'!$A$3:$V$26,HLOOKUP('[1]Master Sheet'!E364,'[1]Average Cost'!$B$1:$V$2,2,0)),0)</f>
        <v>274452</v>
      </c>
      <c r="AF364" s="74">
        <f t="shared" si="57"/>
        <v>0.92863670149971589</v>
      </c>
      <c r="AG364" s="68" t="str">
        <f t="shared" si="63"/>
        <v>80%-100%</v>
      </c>
      <c r="AH364" s="75">
        <v>487522.38750000001</v>
      </c>
      <c r="AI364" s="75">
        <v>487522.38750000001</v>
      </c>
      <c r="AJ364" s="75">
        <v>366996</v>
      </c>
      <c r="AK364" s="76">
        <f t="shared" si="58"/>
        <v>0.52277845394330735</v>
      </c>
      <c r="AL364" s="39" t="str">
        <f t="shared" si="64"/>
        <v>50% - 70%</v>
      </c>
      <c r="AM364" s="77" t="str">
        <f t="shared" si="65"/>
        <v>Lower Range</v>
      </c>
      <c r="AN364" s="78" t="s">
        <v>118</v>
      </c>
      <c r="AO364" s="78" t="s">
        <v>492</v>
      </c>
      <c r="AP364" s="78" t="s">
        <v>135</v>
      </c>
      <c r="AQ364" s="49"/>
      <c r="AR364" s="79"/>
      <c r="AS364" s="79"/>
      <c r="AT364" s="80"/>
      <c r="AU364" s="52">
        <f t="shared" si="59"/>
        <v>0</v>
      </c>
    </row>
    <row r="365" spans="1:47" ht="15" customHeight="1">
      <c r="A365" s="53" t="s">
        <v>66</v>
      </c>
      <c r="B365" s="54">
        <v>354</v>
      </c>
      <c r="C365" s="55" t="s">
        <v>116</v>
      </c>
      <c r="D365" s="56" t="s">
        <v>117</v>
      </c>
      <c r="E365" s="55" t="s">
        <v>79</v>
      </c>
      <c r="F365" s="57">
        <v>43925</v>
      </c>
      <c r="G365" s="58">
        <v>32342</v>
      </c>
      <c r="H365" s="59">
        <f t="shared" si="60"/>
        <v>30.720547945205478</v>
      </c>
      <c r="I365" s="60" t="s">
        <v>128</v>
      </c>
      <c r="J365" s="61" t="s">
        <v>85</v>
      </c>
      <c r="K365" s="62" t="s">
        <v>81</v>
      </c>
      <c r="L365" s="63" t="s">
        <v>81</v>
      </c>
      <c r="M365" s="64" t="str">
        <f t="shared" si="61"/>
        <v>3-4-4</v>
      </c>
      <c r="N365" s="65">
        <v>43191</v>
      </c>
      <c r="O365" s="66">
        <v>43191</v>
      </c>
      <c r="P365" s="67">
        <v>0.11499999999999999</v>
      </c>
      <c r="Q365" s="68" t="s">
        <v>131</v>
      </c>
      <c r="R365" s="68" t="s">
        <v>132</v>
      </c>
      <c r="S365" s="68" t="s">
        <v>133</v>
      </c>
      <c r="T365" s="69">
        <v>50</v>
      </c>
      <c r="U365" s="68"/>
      <c r="V365" s="70">
        <v>348624</v>
      </c>
      <c r="W365" s="70">
        <v>0</v>
      </c>
      <c r="X365" s="70">
        <v>0</v>
      </c>
      <c r="Y365" s="70">
        <v>87156</v>
      </c>
      <c r="Z365" s="70">
        <v>0</v>
      </c>
      <c r="AA365" s="70">
        <v>970673</v>
      </c>
      <c r="AB365" s="71">
        <f t="shared" si="62"/>
        <v>883517</v>
      </c>
      <c r="AC365" s="71">
        <f t="shared" si="55"/>
        <v>883517</v>
      </c>
      <c r="AD365" s="72">
        <f t="shared" si="56"/>
        <v>365</v>
      </c>
      <c r="AE365" s="73">
        <f>ROUND(VLOOKUP(Q365,'[1]Average Cost'!$A$3:$V$26,HLOOKUP('[1]Master Sheet'!E365,'[1]Average Cost'!$B$1:$V$2,2,0)),0)</f>
        <v>1091363</v>
      </c>
      <c r="AF365" s="74">
        <f t="shared" si="57"/>
        <v>0.80955374151405168</v>
      </c>
      <c r="AG365" s="68" t="str">
        <f t="shared" si="63"/>
        <v>80%-100%</v>
      </c>
      <c r="AH365" s="75">
        <v>1417369</v>
      </c>
      <c r="AI365" s="75">
        <v>1371368.4587999999</v>
      </c>
      <c r="AJ365" s="75">
        <v>1417369</v>
      </c>
      <c r="AK365" s="76">
        <f t="shared" si="58"/>
        <v>0.62335002388227767</v>
      </c>
      <c r="AL365" s="39" t="str">
        <f t="shared" si="64"/>
        <v>50% - 70%</v>
      </c>
      <c r="AM365" s="77" t="str">
        <f t="shared" si="65"/>
        <v>Lower Range</v>
      </c>
      <c r="AN365" s="78" t="s">
        <v>76</v>
      </c>
      <c r="AO365" s="78"/>
      <c r="AP365" s="78" t="s">
        <v>76</v>
      </c>
      <c r="AQ365" s="49"/>
      <c r="AR365" s="79"/>
      <c r="AS365" s="79"/>
      <c r="AT365" s="80"/>
      <c r="AU365" s="52">
        <f t="shared" si="59"/>
        <v>0</v>
      </c>
    </row>
    <row r="366" spans="1:47" ht="15" customHeight="1">
      <c r="A366" s="53" t="s">
        <v>66</v>
      </c>
      <c r="B366" s="25">
        <v>355</v>
      </c>
      <c r="C366" s="55" t="s">
        <v>136</v>
      </c>
      <c r="D366" s="56" t="s">
        <v>91</v>
      </c>
      <c r="E366" s="55" t="s">
        <v>79</v>
      </c>
      <c r="F366" s="57">
        <v>42217</v>
      </c>
      <c r="G366" s="58">
        <v>31007</v>
      </c>
      <c r="H366" s="59">
        <f t="shared" si="60"/>
        <v>34.37808219178082</v>
      </c>
      <c r="I366" s="60" t="s">
        <v>169</v>
      </c>
      <c r="J366" s="61" t="s">
        <v>81</v>
      </c>
      <c r="K366" s="62" t="s">
        <v>81</v>
      </c>
      <c r="L366" s="63" t="s">
        <v>81</v>
      </c>
      <c r="M366" s="64" t="str">
        <f t="shared" si="61"/>
        <v>4-4-4</v>
      </c>
      <c r="N366" s="65">
        <v>42736</v>
      </c>
      <c r="O366" s="66">
        <v>43191</v>
      </c>
      <c r="P366" s="67">
        <v>0.18250000000000002</v>
      </c>
      <c r="Q366" s="68" t="s">
        <v>113</v>
      </c>
      <c r="R366" s="68" t="s">
        <v>114</v>
      </c>
      <c r="S366" s="68" t="s">
        <v>115</v>
      </c>
      <c r="T366" s="69">
        <v>49</v>
      </c>
      <c r="U366" s="68"/>
      <c r="V366" s="70">
        <v>260076</v>
      </c>
      <c r="W366" s="70">
        <v>0</v>
      </c>
      <c r="X366" s="70">
        <v>0</v>
      </c>
      <c r="Y366" s="70">
        <v>65016</v>
      </c>
      <c r="Z366" s="70">
        <v>0</v>
      </c>
      <c r="AA366" s="70">
        <v>727168</v>
      </c>
      <c r="AB366" s="71">
        <f t="shared" si="62"/>
        <v>662152</v>
      </c>
      <c r="AC366" s="71">
        <f t="shared" si="55"/>
        <v>662152</v>
      </c>
      <c r="AD366" s="72">
        <f t="shared" si="56"/>
        <v>365</v>
      </c>
      <c r="AE366" s="73">
        <f>ROUND(VLOOKUP(Q366,'[1]Average Cost'!$A$3:$V$26,HLOOKUP('[1]Master Sheet'!E366,'[1]Average Cost'!$B$1:$V$2,2,0)),0)</f>
        <v>724636</v>
      </c>
      <c r="AF366" s="74">
        <f t="shared" si="57"/>
        <v>0.91377187995076148</v>
      </c>
      <c r="AG366" s="68" t="str">
        <f t="shared" si="63"/>
        <v>80%-100%</v>
      </c>
      <c r="AH366" s="75">
        <v>1072534.66809375</v>
      </c>
      <c r="AI366" s="75">
        <v>1072534.66809375</v>
      </c>
      <c r="AJ366" s="75">
        <v>1041277</v>
      </c>
      <c r="AK366" s="76">
        <f t="shared" si="58"/>
        <v>0.61737118593738682</v>
      </c>
      <c r="AL366" s="39" t="str">
        <f t="shared" si="64"/>
        <v>50% - 70%</v>
      </c>
      <c r="AM366" s="77" t="str">
        <f t="shared" si="65"/>
        <v>Lower Range</v>
      </c>
      <c r="AN366" s="78" t="s">
        <v>118</v>
      </c>
      <c r="AO366" s="78" t="s">
        <v>493</v>
      </c>
      <c r="AP366" s="78" t="s">
        <v>76</v>
      </c>
      <c r="AQ366" s="49"/>
      <c r="AR366" s="79"/>
      <c r="AS366" s="79"/>
      <c r="AT366" s="80"/>
      <c r="AU366" s="52">
        <f t="shared" si="59"/>
        <v>0</v>
      </c>
    </row>
    <row r="367" spans="1:47" ht="15" customHeight="1">
      <c r="A367" s="53" t="s">
        <v>66</v>
      </c>
      <c r="B367" s="54">
        <v>356</v>
      </c>
      <c r="C367" s="55" t="s">
        <v>205</v>
      </c>
      <c r="D367" s="56" t="s">
        <v>117</v>
      </c>
      <c r="E367" s="55" t="s">
        <v>450</v>
      </c>
      <c r="F367" s="57">
        <v>43988</v>
      </c>
      <c r="G367" s="58">
        <v>30919</v>
      </c>
      <c r="H367" s="59">
        <f t="shared" si="60"/>
        <v>34.61917808219178</v>
      </c>
      <c r="I367" s="60" t="s">
        <v>494</v>
      </c>
      <c r="J367" s="61" t="s">
        <v>71</v>
      </c>
      <c r="K367" s="62" t="s">
        <v>85</v>
      </c>
      <c r="L367" s="63" t="s">
        <v>85</v>
      </c>
      <c r="M367" s="64" t="str">
        <f t="shared" si="61"/>
        <v>2-3-3</v>
      </c>
      <c r="N367" s="81" t="s">
        <v>121</v>
      </c>
      <c r="O367" s="66">
        <v>43191</v>
      </c>
      <c r="P367" s="67">
        <v>0.21749999999999997</v>
      </c>
      <c r="Q367" s="68" t="s">
        <v>177</v>
      </c>
      <c r="R367" s="68" t="s">
        <v>178</v>
      </c>
      <c r="S367" s="68" t="s">
        <v>179</v>
      </c>
      <c r="T367" s="69">
        <v>50</v>
      </c>
      <c r="U367" s="68"/>
      <c r="V367" s="70">
        <v>497808</v>
      </c>
      <c r="W367" s="70">
        <v>0</v>
      </c>
      <c r="X367" s="70">
        <v>0</v>
      </c>
      <c r="Y367" s="70">
        <v>124452</v>
      </c>
      <c r="Z367" s="70">
        <v>0</v>
      </c>
      <c r="AA367" s="70">
        <v>1380927</v>
      </c>
      <c r="AB367" s="71">
        <f t="shared" si="62"/>
        <v>1256475</v>
      </c>
      <c r="AC367" s="71">
        <f t="shared" si="55"/>
        <v>1256475</v>
      </c>
      <c r="AD367" s="72">
        <f t="shared" si="56"/>
        <v>365</v>
      </c>
      <c r="AE367" s="73">
        <f>ROUND(VLOOKUP(Q367,'[1]Average Cost'!$A$3:$V$26,HLOOKUP('[1]Master Sheet'!E367,'[1]Average Cost'!$B$1:$V$2,2,0)),0)</f>
        <v>1216988</v>
      </c>
      <c r="AF367" s="74">
        <f t="shared" si="57"/>
        <v>1.0324464990616178</v>
      </c>
      <c r="AG367" s="68" t="str">
        <f t="shared" si="63"/>
        <v>Greater than 100%</v>
      </c>
      <c r="AH367" s="75">
        <v>1653959.6702999999</v>
      </c>
      <c r="AI367" s="75">
        <v>1653959.6702999999</v>
      </c>
      <c r="AJ367" s="75">
        <v>1020726</v>
      </c>
      <c r="AK367" s="76">
        <f t="shared" si="58"/>
        <v>0.75967692717204949</v>
      </c>
      <c r="AL367" s="39" t="str">
        <f t="shared" si="64"/>
        <v>70% - 90%</v>
      </c>
      <c r="AM367" s="77" t="str">
        <f t="shared" si="65"/>
        <v>Lower Middle Range</v>
      </c>
      <c r="AN367" s="78" t="s">
        <v>76</v>
      </c>
      <c r="AO367" s="78"/>
      <c r="AP367" s="78" t="s">
        <v>76</v>
      </c>
      <c r="AQ367" s="49"/>
      <c r="AR367" s="79"/>
      <c r="AS367" s="79"/>
      <c r="AT367" s="80"/>
      <c r="AU367" s="52">
        <f t="shared" si="59"/>
        <v>0</v>
      </c>
    </row>
    <row r="368" spans="1:47" ht="15" customHeight="1">
      <c r="A368" s="53" t="s">
        <v>66</v>
      </c>
      <c r="B368" s="54">
        <v>357</v>
      </c>
      <c r="C368" s="55" t="s">
        <v>67</v>
      </c>
      <c r="D368" s="56" t="s">
        <v>68</v>
      </c>
      <c r="E368" s="55" t="s">
        <v>233</v>
      </c>
      <c r="F368" s="57">
        <v>44380</v>
      </c>
      <c r="G368" s="58">
        <v>34288</v>
      </c>
      <c r="H368" s="59">
        <f t="shared" si="60"/>
        <v>25.389041095890413</v>
      </c>
      <c r="I368" s="60" t="s">
        <v>495</v>
      </c>
      <c r="J368" s="61">
        <v>0</v>
      </c>
      <c r="K368" s="62" t="s">
        <v>71</v>
      </c>
      <c r="L368" s="63" t="s">
        <v>71</v>
      </c>
      <c r="M368" s="64" t="str">
        <f t="shared" si="61"/>
        <v>0-2-2</v>
      </c>
      <c r="N368" s="81" t="s">
        <v>121</v>
      </c>
      <c r="O368" s="66">
        <v>43191</v>
      </c>
      <c r="P368" s="67">
        <v>5.8979452054794525E-2</v>
      </c>
      <c r="Q368" s="68" t="s">
        <v>177</v>
      </c>
      <c r="R368" s="68" t="s">
        <v>178</v>
      </c>
      <c r="S368" s="68" t="s">
        <v>179</v>
      </c>
      <c r="T368" s="69">
        <v>48</v>
      </c>
      <c r="U368" s="68"/>
      <c r="V368" s="70">
        <v>335016</v>
      </c>
      <c r="W368" s="70">
        <v>0</v>
      </c>
      <c r="X368" s="70">
        <v>0</v>
      </c>
      <c r="Y368" s="70">
        <v>83760</v>
      </c>
      <c r="Z368" s="70">
        <v>0</v>
      </c>
      <c r="AA368" s="70">
        <v>933265</v>
      </c>
      <c r="AB368" s="71">
        <f t="shared" si="62"/>
        <v>849505</v>
      </c>
      <c r="AC368" s="71">
        <f t="shared" si="55"/>
        <v>849505</v>
      </c>
      <c r="AD368" s="72">
        <f t="shared" si="56"/>
        <v>365</v>
      </c>
      <c r="AE368" s="73">
        <f>ROUND(VLOOKUP(Q368,'[1]Average Cost'!$A$3:$V$26,HLOOKUP('[1]Master Sheet'!E368,'[1]Average Cost'!$B$1:$V$2,2,0)),0)</f>
        <v>876337</v>
      </c>
      <c r="AF368" s="74">
        <f t="shared" si="57"/>
        <v>0.96938164199389043</v>
      </c>
      <c r="AG368" s="68" t="str">
        <f t="shared" si="63"/>
        <v>80%-100%</v>
      </c>
      <c r="AH368" s="75">
        <v>1031401.0812</v>
      </c>
      <c r="AI368" s="75">
        <v>1031401.0812</v>
      </c>
      <c r="AJ368" s="75">
        <v>1020726</v>
      </c>
      <c r="AK368" s="76">
        <f t="shared" si="58"/>
        <v>0.82364175826888786</v>
      </c>
      <c r="AL368" s="39" t="str">
        <f t="shared" si="64"/>
        <v>70% - 90%</v>
      </c>
      <c r="AM368" s="77" t="str">
        <f t="shared" si="65"/>
        <v>Lower Middle Range</v>
      </c>
      <c r="AN368" s="78" t="s">
        <v>76</v>
      </c>
      <c r="AO368" s="78"/>
      <c r="AP368" s="78" t="s">
        <v>76</v>
      </c>
      <c r="AQ368" s="49"/>
      <c r="AR368" s="79"/>
      <c r="AS368" s="79"/>
      <c r="AT368" s="80"/>
      <c r="AU368" s="52">
        <f t="shared" si="59"/>
        <v>0</v>
      </c>
    </row>
    <row r="369" spans="1:47" ht="15" customHeight="1">
      <c r="A369" s="53" t="s">
        <v>66</v>
      </c>
      <c r="B369" s="54">
        <v>358</v>
      </c>
      <c r="C369" s="55" t="s">
        <v>110</v>
      </c>
      <c r="D369" s="56" t="s">
        <v>95</v>
      </c>
      <c r="E369" s="55" t="s">
        <v>79</v>
      </c>
      <c r="F369" s="57">
        <v>37622</v>
      </c>
      <c r="G369" s="58">
        <v>25754</v>
      </c>
      <c r="H369" s="59">
        <f t="shared" si="60"/>
        <v>48.769863013698632</v>
      </c>
      <c r="I369" s="60" t="s">
        <v>100</v>
      </c>
      <c r="J369" s="61" t="s">
        <v>71</v>
      </c>
      <c r="K369" s="62" t="s">
        <v>71</v>
      </c>
      <c r="L369" s="63" t="s">
        <v>71</v>
      </c>
      <c r="M369" s="64" t="str">
        <f t="shared" si="61"/>
        <v>2-2-2</v>
      </c>
      <c r="N369" s="65" t="s">
        <v>86</v>
      </c>
      <c r="O369" s="66">
        <v>43191</v>
      </c>
      <c r="P369" s="67">
        <v>8.8749374159026187E-2</v>
      </c>
      <c r="Q369" s="68" t="s">
        <v>101</v>
      </c>
      <c r="R369" s="68" t="s">
        <v>141</v>
      </c>
      <c r="S369" s="68" t="s">
        <v>142</v>
      </c>
      <c r="T369" s="69">
        <v>47</v>
      </c>
      <c r="U369" s="68"/>
      <c r="V369" s="70">
        <v>172704</v>
      </c>
      <c r="W369" s="70">
        <v>0</v>
      </c>
      <c r="X369" s="70">
        <v>0</v>
      </c>
      <c r="Y369" s="70">
        <v>44280</v>
      </c>
      <c r="Z369" s="70">
        <v>0</v>
      </c>
      <c r="AA369" s="70">
        <v>499060</v>
      </c>
      <c r="AB369" s="71">
        <f t="shared" si="62"/>
        <v>454780</v>
      </c>
      <c r="AC369" s="71">
        <f t="shared" si="55"/>
        <v>454780</v>
      </c>
      <c r="AD369" s="72">
        <f t="shared" si="56"/>
        <v>365</v>
      </c>
      <c r="AE369" s="73">
        <f>ROUND(VLOOKUP(Q369,'[1]Average Cost'!$A$3:$V$26,HLOOKUP('[1]Master Sheet'!E369,'[1]Average Cost'!$B$1:$V$2,2,0)),0)</f>
        <v>523446</v>
      </c>
      <c r="AF369" s="74">
        <f t="shared" si="57"/>
        <v>0.86881932424739128</v>
      </c>
      <c r="AG369" s="68" t="str">
        <f t="shared" si="63"/>
        <v>80%-100%</v>
      </c>
      <c r="AH369" s="75">
        <v>818934.83750000002</v>
      </c>
      <c r="AI369" s="75">
        <v>818934.83750000002</v>
      </c>
      <c r="AJ369" s="75">
        <v>703765</v>
      </c>
      <c r="AK369" s="76">
        <f t="shared" si="58"/>
        <v>0.55533111937004387</v>
      </c>
      <c r="AL369" s="39" t="str">
        <f t="shared" si="64"/>
        <v>50% - 70%</v>
      </c>
      <c r="AM369" s="77" t="str">
        <f t="shared" si="65"/>
        <v>Lower Range</v>
      </c>
      <c r="AN369" s="78" t="s">
        <v>118</v>
      </c>
      <c r="AO369" s="78" t="s">
        <v>496</v>
      </c>
      <c r="AP369" s="78" t="s">
        <v>76</v>
      </c>
      <c r="AQ369" s="49"/>
      <c r="AR369" s="79"/>
      <c r="AS369" s="79"/>
      <c r="AT369" s="80"/>
      <c r="AU369" s="52">
        <f t="shared" si="59"/>
        <v>0</v>
      </c>
    </row>
    <row r="370" spans="1:47" ht="15" customHeight="1">
      <c r="A370" s="53" t="s">
        <v>66</v>
      </c>
      <c r="B370" s="54">
        <v>359</v>
      </c>
      <c r="C370" s="55" t="s">
        <v>82</v>
      </c>
      <c r="D370" s="56" t="s">
        <v>95</v>
      </c>
      <c r="E370" s="55" t="s">
        <v>79</v>
      </c>
      <c r="F370" s="57">
        <v>44443</v>
      </c>
      <c r="G370" s="58">
        <v>30500</v>
      </c>
      <c r="H370" s="59">
        <f t="shared" si="60"/>
        <v>35.767123287671232</v>
      </c>
      <c r="I370" s="60" t="s">
        <v>138</v>
      </c>
      <c r="J370" s="61">
        <v>0</v>
      </c>
      <c r="K370" s="62" t="s">
        <v>71</v>
      </c>
      <c r="L370" s="63" t="s">
        <v>71</v>
      </c>
      <c r="M370" s="64" t="str">
        <f t="shared" si="61"/>
        <v>0-2-2</v>
      </c>
      <c r="N370" s="81" t="s">
        <v>121</v>
      </c>
      <c r="O370" s="66">
        <v>43191</v>
      </c>
      <c r="P370" s="67">
        <v>5.3335947414687467E-2</v>
      </c>
      <c r="Q370" s="68" t="s">
        <v>122</v>
      </c>
      <c r="R370" s="68" t="s">
        <v>108</v>
      </c>
      <c r="S370" s="68" t="s">
        <v>109</v>
      </c>
      <c r="T370" s="69">
        <v>47</v>
      </c>
      <c r="U370" s="68"/>
      <c r="V370" s="70">
        <v>172368</v>
      </c>
      <c r="W370" s="70">
        <v>0</v>
      </c>
      <c r="X370" s="70">
        <v>0</v>
      </c>
      <c r="Y370" s="70">
        <v>43092</v>
      </c>
      <c r="Z370" s="70">
        <v>0</v>
      </c>
      <c r="AA370" s="70">
        <v>485960</v>
      </c>
      <c r="AB370" s="71">
        <f t="shared" si="62"/>
        <v>442868</v>
      </c>
      <c r="AC370" s="71">
        <f t="shared" si="55"/>
        <v>442868</v>
      </c>
      <c r="AD370" s="72">
        <f t="shared" si="56"/>
        <v>365</v>
      </c>
      <c r="AE370" s="73">
        <f>ROUND(VLOOKUP(Q370,'[1]Average Cost'!$A$3:$V$26,HLOOKUP('[1]Master Sheet'!E370,'[1]Average Cost'!$B$1:$V$2,2,0)),0)</f>
        <v>450096</v>
      </c>
      <c r="AF370" s="74">
        <f t="shared" si="57"/>
        <v>0.98394120365433158</v>
      </c>
      <c r="AG370" s="68" t="str">
        <f t="shared" si="63"/>
        <v>80%-100%</v>
      </c>
      <c r="AH370" s="75">
        <v>675181.48143124999</v>
      </c>
      <c r="AI370" s="75">
        <v>675181.48143124999</v>
      </c>
      <c r="AJ370" s="75">
        <v>673384</v>
      </c>
      <c r="AK370" s="76">
        <f t="shared" si="58"/>
        <v>0.65592438800484909</v>
      </c>
      <c r="AL370" s="39" t="str">
        <f t="shared" si="64"/>
        <v>50% - 70%</v>
      </c>
      <c r="AM370" s="77" t="str">
        <f t="shared" si="65"/>
        <v>Lower Range</v>
      </c>
      <c r="AN370" s="78" t="s">
        <v>76</v>
      </c>
      <c r="AO370" s="78"/>
      <c r="AP370" s="78" t="s">
        <v>135</v>
      </c>
      <c r="AQ370" s="49"/>
      <c r="AR370" s="79"/>
      <c r="AS370" s="79"/>
      <c r="AT370" s="80"/>
      <c r="AU370" s="52">
        <f t="shared" si="59"/>
        <v>0</v>
      </c>
    </row>
    <row r="371" spans="1:47" ht="15" customHeight="1">
      <c r="A371" s="53" t="s">
        <v>66</v>
      </c>
      <c r="B371" s="54">
        <v>360</v>
      </c>
      <c r="C371" s="55" t="s">
        <v>136</v>
      </c>
      <c r="D371" s="56" t="s">
        <v>91</v>
      </c>
      <c r="E371" s="55" t="s">
        <v>79</v>
      </c>
      <c r="F371" s="57">
        <v>44744</v>
      </c>
      <c r="G371" s="58">
        <v>32547</v>
      </c>
      <c r="H371" s="59">
        <f t="shared" si="60"/>
        <v>30.158904109589042</v>
      </c>
      <c r="I371" s="60" t="s">
        <v>316</v>
      </c>
      <c r="J371" s="61">
        <v>0</v>
      </c>
      <c r="K371" s="62">
        <v>0</v>
      </c>
      <c r="L371" s="63" t="s">
        <v>71</v>
      </c>
      <c r="M371" s="64" t="str">
        <f t="shared" si="61"/>
        <v>0-0-2</v>
      </c>
      <c r="N371" s="81" t="s">
        <v>72</v>
      </c>
      <c r="O371" s="62" t="s">
        <v>72</v>
      </c>
      <c r="P371" s="67">
        <v>0</v>
      </c>
      <c r="Q371" s="68" t="s">
        <v>218</v>
      </c>
      <c r="R371" s="68" t="s">
        <v>219</v>
      </c>
      <c r="S371" s="68" t="s">
        <v>220</v>
      </c>
      <c r="T371" s="69">
        <v>49</v>
      </c>
      <c r="U371" s="68"/>
      <c r="V371" s="70">
        <v>254544</v>
      </c>
      <c r="W371" s="70">
        <v>0</v>
      </c>
      <c r="X371" s="70">
        <v>0</v>
      </c>
      <c r="Y371" s="70">
        <v>63636</v>
      </c>
      <c r="Z371" s="70">
        <v>0</v>
      </c>
      <c r="AA371" s="70">
        <v>711946</v>
      </c>
      <c r="AB371" s="71">
        <f t="shared" si="62"/>
        <v>648310</v>
      </c>
      <c r="AC371" s="71">
        <f t="shared" si="55"/>
        <v>648310</v>
      </c>
      <c r="AD371" s="72">
        <f t="shared" si="56"/>
        <v>273</v>
      </c>
      <c r="AE371" s="73">
        <f>ROUND(VLOOKUP(Q371,'[1]Average Cost'!$A$3:$V$26,HLOOKUP('[1]Master Sheet'!E371,'[1]Average Cost'!$B$1:$V$2,2,0)),0)</f>
        <v>839172</v>
      </c>
      <c r="AF371" s="74">
        <f t="shared" si="57"/>
        <v>0.77255914163008299</v>
      </c>
      <c r="AG371" s="68" t="str">
        <f t="shared" si="63"/>
        <v>60%-80%</v>
      </c>
      <c r="AH371" s="75">
        <v>1443571.5083175001</v>
      </c>
      <c r="AI371" s="75">
        <v>1443571.5083175001</v>
      </c>
      <c r="AJ371" s="75">
        <v>1006386</v>
      </c>
      <c r="AK371" s="76">
        <f t="shared" si="58"/>
        <v>0.44910141012384835</v>
      </c>
      <c r="AL371" s="39" t="str">
        <f t="shared" si="64"/>
        <v>25% - 50%</v>
      </c>
      <c r="AM371" s="77" t="str">
        <f t="shared" si="65"/>
        <v>Lower Range</v>
      </c>
      <c r="AN371" s="78" t="s">
        <v>76</v>
      </c>
      <c r="AO371" s="78"/>
      <c r="AP371" s="78" t="s">
        <v>76</v>
      </c>
      <c r="AQ371" s="49"/>
      <c r="AR371" s="79"/>
      <c r="AS371" s="79"/>
      <c r="AT371" s="80"/>
      <c r="AU371" s="52">
        <f t="shared" si="59"/>
        <v>0</v>
      </c>
    </row>
    <row r="372" spans="1:47" ht="15" customHeight="1">
      <c r="A372" s="53" t="s">
        <v>66</v>
      </c>
      <c r="B372" s="25">
        <v>361</v>
      </c>
      <c r="C372" s="55" t="s">
        <v>197</v>
      </c>
      <c r="D372" s="56" t="s">
        <v>78</v>
      </c>
      <c r="E372" s="55" t="s">
        <v>149</v>
      </c>
      <c r="F372" s="57">
        <v>43631</v>
      </c>
      <c r="G372" s="58">
        <v>29668</v>
      </c>
      <c r="H372" s="59">
        <f t="shared" si="60"/>
        <v>38.046575342465751</v>
      </c>
      <c r="I372" s="60" t="s">
        <v>347</v>
      </c>
      <c r="J372" s="61" t="s">
        <v>71</v>
      </c>
      <c r="K372" s="62" t="s">
        <v>85</v>
      </c>
      <c r="L372" s="63" t="s">
        <v>85</v>
      </c>
      <c r="M372" s="64" t="str">
        <f t="shared" si="61"/>
        <v>2-3-3</v>
      </c>
      <c r="N372" s="65">
        <v>43191</v>
      </c>
      <c r="O372" s="66">
        <v>43191</v>
      </c>
      <c r="P372" s="67">
        <v>0.15499999999999992</v>
      </c>
      <c r="Q372" s="68" t="s">
        <v>122</v>
      </c>
      <c r="R372" s="68" t="s">
        <v>108</v>
      </c>
      <c r="S372" s="68" t="s">
        <v>109</v>
      </c>
      <c r="T372" s="69">
        <v>51</v>
      </c>
      <c r="U372" s="68"/>
      <c r="V372" s="70">
        <v>480132</v>
      </c>
      <c r="W372" s="70">
        <v>0</v>
      </c>
      <c r="X372" s="70">
        <v>0</v>
      </c>
      <c r="Y372" s="70">
        <v>180048</v>
      </c>
      <c r="Z372" s="70">
        <v>0</v>
      </c>
      <c r="AA372" s="70">
        <v>1396327</v>
      </c>
      <c r="AB372" s="71">
        <f t="shared" si="62"/>
        <v>1216279</v>
      </c>
      <c r="AC372" s="71">
        <f t="shared" si="55"/>
        <v>1216279</v>
      </c>
      <c r="AD372" s="72">
        <f t="shared" si="56"/>
        <v>365</v>
      </c>
      <c r="AE372" s="73">
        <f>ROUND(VLOOKUP(Q372,'[1]Average Cost'!$A$3:$V$26,HLOOKUP('[1]Master Sheet'!E372,'[1]Average Cost'!$B$1:$V$2,2,0)),0)</f>
        <v>1476305</v>
      </c>
      <c r="AF372" s="74">
        <f t="shared" si="57"/>
        <v>0.82386701934898277</v>
      </c>
      <c r="AG372" s="68" t="str">
        <f t="shared" si="63"/>
        <v>80%-100%</v>
      </c>
      <c r="AH372" s="75">
        <v>1774262.4304200001</v>
      </c>
      <c r="AI372" s="75">
        <v>1774262.4304200001</v>
      </c>
      <c r="AJ372" s="75">
        <v>1524324</v>
      </c>
      <c r="AK372" s="76">
        <f t="shared" si="58"/>
        <v>0.68551245810468109</v>
      </c>
      <c r="AL372" s="39" t="str">
        <f t="shared" si="64"/>
        <v>50% - 70%</v>
      </c>
      <c r="AM372" s="77" t="str">
        <f t="shared" si="65"/>
        <v>Lower Range</v>
      </c>
      <c r="AN372" s="78" t="s">
        <v>76</v>
      </c>
      <c r="AO372" s="78"/>
      <c r="AP372" s="78" t="s">
        <v>76</v>
      </c>
      <c r="AQ372" s="49"/>
      <c r="AR372" s="79"/>
      <c r="AS372" s="79"/>
      <c r="AT372" s="80"/>
      <c r="AU372" s="52">
        <f t="shared" si="59"/>
        <v>0</v>
      </c>
    </row>
    <row r="373" spans="1:47" ht="15" customHeight="1">
      <c r="A373" s="53" t="s">
        <v>66</v>
      </c>
      <c r="B373" s="54">
        <v>362</v>
      </c>
      <c r="C373" s="55" t="s">
        <v>110</v>
      </c>
      <c r="D373" s="56" t="s">
        <v>95</v>
      </c>
      <c r="E373" s="55" t="s">
        <v>149</v>
      </c>
      <c r="F373" s="57">
        <v>41238</v>
      </c>
      <c r="G373" s="58">
        <v>26160</v>
      </c>
      <c r="H373" s="59">
        <f t="shared" si="60"/>
        <v>47.657534246575345</v>
      </c>
      <c r="I373" s="60" t="s">
        <v>150</v>
      </c>
      <c r="J373" s="61" t="s">
        <v>71</v>
      </c>
      <c r="K373" s="62" t="s">
        <v>71</v>
      </c>
      <c r="L373" s="63" t="s">
        <v>71</v>
      </c>
      <c r="M373" s="64" t="str">
        <f t="shared" si="61"/>
        <v>2-2-2</v>
      </c>
      <c r="N373" s="65" t="s">
        <v>86</v>
      </c>
      <c r="O373" s="66">
        <v>43191</v>
      </c>
      <c r="P373" s="67">
        <v>5.7945337856346375E-2</v>
      </c>
      <c r="Q373" s="68" t="s">
        <v>151</v>
      </c>
      <c r="R373" s="68" t="s">
        <v>126</v>
      </c>
      <c r="S373" s="68" t="s">
        <v>127</v>
      </c>
      <c r="T373" s="69">
        <v>47</v>
      </c>
      <c r="U373" s="68"/>
      <c r="V373" s="70">
        <v>267708</v>
      </c>
      <c r="W373" s="70">
        <v>48000</v>
      </c>
      <c r="X373" s="70">
        <v>0</v>
      </c>
      <c r="Y373" s="70">
        <v>65160</v>
      </c>
      <c r="Z373" s="70">
        <v>0</v>
      </c>
      <c r="AA373" s="70">
        <v>776667</v>
      </c>
      <c r="AB373" s="71">
        <f t="shared" si="62"/>
        <v>711507</v>
      </c>
      <c r="AC373" s="71">
        <f t="shared" si="55"/>
        <v>663507</v>
      </c>
      <c r="AD373" s="72">
        <f t="shared" si="56"/>
        <v>365</v>
      </c>
      <c r="AE373" s="73">
        <f>ROUND(VLOOKUP(Q373,'[1]Average Cost'!$A$3:$V$26,HLOOKUP('[1]Master Sheet'!E373,'[1]Average Cost'!$B$1:$V$2,2,0)),0)</f>
        <v>527218</v>
      </c>
      <c r="AF373" s="74">
        <f t="shared" si="57"/>
        <v>1.349549901558748</v>
      </c>
      <c r="AG373" s="68" t="str">
        <f t="shared" si="63"/>
        <v>Greater than 100%</v>
      </c>
      <c r="AH373" s="75">
        <v>689492.30925249995</v>
      </c>
      <c r="AI373" s="75">
        <v>689492.30925249995</v>
      </c>
      <c r="AJ373" s="75">
        <v>495248</v>
      </c>
      <c r="AK373" s="76">
        <f t="shared" si="58"/>
        <v>1.0319288416303973</v>
      </c>
      <c r="AL373" s="39" t="str">
        <f t="shared" si="64"/>
        <v>90% - 110%</v>
      </c>
      <c r="AM373" s="77" t="str">
        <f t="shared" si="65"/>
        <v>Upper Middle Range</v>
      </c>
      <c r="AN373" s="78" t="s">
        <v>76</v>
      </c>
      <c r="AO373" s="78"/>
      <c r="AP373" s="78" t="s">
        <v>76</v>
      </c>
      <c r="AQ373" s="49"/>
      <c r="AR373" s="79"/>
      <c r="AS373" s="79"/>
      <c r="AT373" s="80"/>
      <c r="AU373" s="52">
        <f t="shared" si="59"/>
        <v>0</v>
      </c>
    </row>
    <row r="374" spans="1:47" ht="15" customHeight="1">
      <c r="A374" s="53" t="s">
        <v>66</v>
      </c>
      <c r="B374" s="54">
        <v>363</v>
      </c>
      <c r="C374" s="55" t="s">
        <v>172</v>
      </c>
      <c r="D374" s="56" t="s">
        <v>173</v>
      </c>
      <c r="E374" s="55" t="s">
        <v>149</v>
      </c>
      <c r="F374" s="57">
        <v>42583</v>
      </c>
      <c r="G374" s="58">
        <v>26499</v>
      </c>
      <c r="H374" s="59">
        <f t="shared" si="60"/>
        <v>46.728767123287675</v>
      </c>
      <c r="I374" s="60" t="s">
        <v>251</v>
      </c>
      <c r="J374" s="61" t="s">
        <v>71</v>
      </c>
      <c r="K374" s="62" t="s">
        <v>71</v>
      </c>
      <c r="L374" s="63" t="s">
        <v>71</v>
      </c>
      <c r="M374" s="64" t="str">
        <f t="shared" si="61"/>
        <v>2-2-2</v>
      </c>
      <c r="N374" s="65">
        <v>42095</v>
      </c>
      <c r="O374" s="66">
        <v>43191</v>
      </c>
      <c r="P374" s="67">
        <v>5.8749999999999997E-2</v>
      </c>
      <c r="Q374" s="68" t="s">
        <v>151</v>
      </c>
      <c r="R374" s="68" t="s">
        <v>126</v>
      </c>
      <c r="S374" s="68" t="s">
        <v>127</v>
      </c>
      <c r="T374" s="69">
        <v>44</v>
      </c>
      <c r="U374" s="68"/>
      <c r="V374" s="70">
        <v>152472</v>
      </c>
      <c r="W374" s="70">
        <v>0</v>
      </c>
      <c r="X374" s="70">
        <v>0</v>
      </c>
      <c r="Y374" s="70">
        <v>0</v>
      </c>
      <c r="Z374" s="70">
        <v>0</v>
      </c>
      <c r="AA374" s="70">
        <v>367704</v>
      </c>
      <c r="AB374" s="71">
        <f t="shared" si="62"/>
        <v>367704</v>
      </c>
      <c r="AC374" s="71">
        <f t="shared" si="55"/>
        <v>367704</v>
      </c>
      <c r="AD374" s="72">
        <f t="shared" si="56"/>
        <v>365</v>
      </c>
      <c r="AE374" s="73">
        <f>ROUND(VLOOKUP(Q374,'[1]Average Cost'!$A$3:$V$26,HLOOKUP('[1]Master Sheet'!E374,'[1]Average Cost'!$B$1:$V$2,2,0)),0)</f>
        <v>349645</v>
      </c>
      <c r="AF374" s="74">
        <f t="shared" si="57"/>
        <v>1.0516495302378126</v>
      </c>
      <c r="AG374" s="68" t="str">
        <f t="shared" si="63"/>
        <v>Greater than 100%</v>
      </c>
      <c r="AH374" s="75">
        <v>338646.37994999997</v>
      </c>
      <c r="AI374" s="75">
        <v>338646.37994999997</v>
      </c>
      <c r="AJ374" s="75">
        <v>309807</v>
      </c>
      <c r="AK374" s="76">
        <f t="shared" si="58"/>
        <v>1.0858051990819755</v>
      </c>
      <c r="AL374" s="39" t="str">
        <f t="shared" si="64"/>
        <v>90% - 110%</v>
      </c>
      <c r="AM374" s="77" t="str">
        <f t="shared" si="65"/>
        <v>Upper Middle Range</v>
      </c>
      <c r="AN374" s="78" t="s">
        <v>76</v>
      </c>
      <c r="AO374" s="78"/>
      <c r="AP374" s="78" t="s">
        <v>76</v>
      </c>
      <c r="AQ374" s="49"/>
      <c r="AR374" s="79"/>
      <c r="AS374" s="79"/>
      <c r="AT374" s="80"/>
      <c r="AU374" s="52">
        <f t="shared" si="59"/>
        <v>0</v>
      </c>
    </row>
    <row r="375" spans="1:47" ht="15" customHeight="1">
      <c r="A375" s="53" t="s">
        <v>66</v>
      </c>
      <c r="B375" s="54">
        <v>364</v>
      </c>
      <c r="C375" s="55" t="s">
        <v>110</v>
      </c>
      <c r="D375" s="56" t="s">
        <v>95</v>
      </c>
      <c r="E375" s="55" t="s">
        <v>79</v>
      </c>
      <c r="F375" s="57">
        <v>41238</v>
      </c>
      <c r="G375" s="58">
        <v>30349</v>
      </c>
      <c r="H375" s="59">
        <f t="shared" si="60"/>
        <v>36.180821917808217</v>
      </c>
      <c r="I375" s="60" t="s">
        <v>100</v>
      </c>
      <c r="J375" s="61" t="s">
        <v>85</v>
      </c>
      <c r="K375" s="62" t="s">
        <v>85</v>
      </c>
      <c r="L375" s="63" t="s">
        <v>85</v>
      </c>
      <c r="M375" s="64" t="str">
        <f t="shared" si="61"/>
        <v>3-3-3</v>
      </c>
      <c r="N375" s="65">
        <v>43191</v>
      </c>
      <c r="O375" s="66">
        <v>43191</v>
      </c>
      <c r="P375" s="67">
        <v>9.7499999999999989E-2</v>
      </c>
      <c r="Q375" s="68" t="s">
        <v>101</v>
      </c>
      <c r="R375" s="68" t="s">
        <v>141</v>
      </c>
      <c r="S375" s="68" t="s">
        <v>142</v>
      </c>
      <c r="T375" s="69">
        <v>47</v>
      </c>
      <c r="U375" s="68"/>
      <c r="V375" s="70">
        <v>136548</v>
      </c>
      <c r="W375" s="70">
        <v>0</v>
      </c>
      <c r="X375" s="70">
        <v>0</v>
      </c>
      <c r="Y375" s="70">
        <v>34140</v>
      </c>
      <c r="Z375" s="70">
        <v>0</v>
      </c>
      <c r="AA375" s="70">
        <v>387455</v>
      </c>
      <c r="AB375" s="71">
        <f t="shared" si="62"/>
        <v>353315</v>
      </c>
      <c r="AC375" s="71">
        <f t="shared" si="55"/>
        <v>353315</v>
      </c>
      <c r="AD375" s="72">
        <f t="shared" si="56"/>
        <v>365</v>
      </c>
      <c r="AE375" s="73">
        <f>ROUND(VLOOKUP(Q375,'[1]Average Cost'!$A$3:$V$26,HLOOKUP('[1]Master Sheet'!E375,'[1]Average Cost'!$B$1:$V$2,2,0)),0)</f>
        <v>523446</v>
      </c>
      <c r="AF375" s="74">
        <f t="shared" si="57"/>
        <v>0.67497888989504173</v>
      </c>
      <c r="AG375" s="68" t="str">
        <f t="shared" si="63"/>
        <v>60%-80%</v>
      </c>
      <c r="AH375" s="75">
        <v>869053.64955500001</v>
      </c>
      <c r="AI375" s="75">
        <v>869053.64955500001</v>
      </c>
      <c r="AJ375" s="75">
        <v>703765</v>
      </c>
      <c r="AK375" s="76">
        <f t="shared" si="58"/>
        <v>0.40655142542801054</v>
      </c>
      <c r="AL375" s="39" t="str">
        <f t="shared" si="64"/>
        <v>25% - 50%</v>
      </c>
      <c r="AM375" s="77" t="str">
        <f t="shared" si="65"/>
        <v>Lower Range</v>
      </c>
      <c r="AN375" s="78" t="s">
        <v>76</v>
      </c>
      <c r="AO375" s="78"/>
      <c r="AP375" s="78" t="s">
        <v>118</v>
      </c>
      <c r="AQ375" s="49"/>
      <c r="AR375" s="79"/>
      <c r="AS375" s="79"/>
      <c r="AT375" s="80"/>
      <c r="AU375" s="52">
        <f t="shared" si="59"/>
        <v>0</v>
      </c>
    </row>
    <row r="376" spans="1:47" ht="15" customHeight="1">
      <c r="A376" s="53" t="s">
        <v>66</v>
      </c>
      <c r="B376" s="54">
        <v>365</v>
      </c>
      <c r="C376" s="55" t="s">
        <v>116</v>
      </c>
      <c r="D376" s="56" t="s">
        <v>117</v>
      </c>
      <c r="E376" s="55" t="s">
        <v>111</v>
      </c>
      <c r="F376" s="57">
        <v>41275</v>
      </c>
      <c r="G376" s="58">
        <v>29463</v>
      </c>
      <c r="H376" s="59">
        <f t="shared" si="60"/>
        <v>38.608219178082194</v>
      </c>
      <c r="I376" s="60" t="s">
        <v>497</v>
      </c>
      <c r="J376" s="61" t="s">
        <v>81</v>
      </c>
      <c r="K376" s="62" t="s">
        <v>85</v>
      </c>
      <c r="L376" s="63" t="s">
        <v>81</v>
      </c>
      <c r="M376" s="64" t="str">
        <f t="shared" si="61"/>
        <v>4-3-4</v>
      </c>
      <c r="N376" s="65">
        <v>42736</v>
      </c>
      <c r="O376" s="66">
        <v>43191</v>
      </c>
      <c r="P376" s="67">
        <v>0.1275</v>
      </c>
      <c r="Q376" s="68" t="s">
        <v>184</v>
      </c>
      <c r="R376" s="68" t="s">
        <v>108</v>
      </c>
      <c r="S376" s="68" t="s">
        <v>109</v>
      </c>
      <c r="T376" s="69">
        <v>50</v>
      </c>
      <c r="U376" s="68"/>
      <c r="V376" s="70">
        <v>350124</v>
      </c>
      <c r="W376" s="70">
        <v>0</v>
      </c>
      <c r="X376" s="70">
        <v>67500</v>
      </c>
      <c r="Y376" s="70">
        <v>87528</v>
      </c>
      <c r="Z376" s="70">
        <v>22500</v>
      </c>
      <c r="AA376" s="70">
        <v>974813</v>
      </c>
      <c r="AB376" s="71">
        <f t="shared" si="62"/>
        <v>887285</v>
      </c>
      <c r="AC376" s="71">
        <f t="shared" si="55"/>
        <v>887285</v>
      </c>
      <c r="AD376" s="72">
        <f t="shared" si="56"/>
        <v>365</v>
      </c>
      <c r="AE376" s="73">
        <f>ROUND(VLOOKUP(Q376,'[1]Average Cost'!$A$3:$V$26,HLOOKUP('[1]Master Sheet'!E376,'[1]Average Cost'!$B$1:$V$2,2,0)),0)</f>
        <v>1279363</v>
      </c>
      <c r="AF376" s="74">
        <f t="shared" si="57"/>
        <v>0.69353654904823725</v>
      </c>
      <c r="AG376" s="68" t="str">
        <f t="shared" si="63"/>
        <v>60%-80%</v>
      </c>
      <c r="AH376" s="75">
        <v>1375119</v>
      </c>
      <c r="AI376" s="75">
        <v>1287102.5600999999</v>
      </c>
      <c r="AJ376" s="75">
        <v>1375119</v>
      </c>
      <c r="AK376" s="76">
        <f t="shared" si="58"/>
        <v>0.64524233902665873</v>
      </c>
      <c r="AL376" s="39" t="str">
        <f t="shared" si="64"/>
        <v>50% - 70%</v>
      </c>
      <c r="AM376" s="77" t="str">
        <f t="shared" si="65"/>
        <v>Lower Range</v>
      </c>
      <c r="AN376" s="78" t="s">
        <v>76</v>
      </c>
      <c r="AO376" s="78"/>
      <c r="AP376" s="78" t="s">
        <v>135</v>
      </c>
      <c r="AQ376" s="49"/>
      <c r="AR376" s="79"/>
      <c r="AS376" s="79"/>
      <c r="AT376" s="80"/>
      <c r="AU376" s="52">
        <f t="shared" si="59"/>
        <v>0</v>
      </c>
    </row>
    <row r="377" spans="1:47" ht="15" customHeight="1">
      <c r="A377" s="53" t="s">
        <v>66</v>
      </c>
      <c r="B377" s="54">
        <v>366</v>
      </c>
      <c r="C377" s="55" t="s">
        <v>198</v>
      </c>
      <c r="D377" s="56" t="s">
        <v>199</v>
      </c>
      <c r="E377" s="55" t="s">
        <v>79</v>
      </c>
      <c r="F377" s="57">
        <v>44443</v>
      </c>
      <c r="G377" s="58">
        <v>27196</v>
      </c>
      <c r="H377" s="59">
        <f t="shared" si="60"/>
        <v>44.819178082191783</v>
      </c>
      <c r="I377" s="60" t="s">
        <v>498</v>
      </c>
      <c r="J377" s="61">
        <v>0</v>
      </c>
      <c r="K377" s="62" t="s">
        <v>85</v>
      </c>
      <c r="L377" s="63" t="s">
        <v>85</v>
      </c>
      <c r="M377" s="64" t="str">
        <f t="shared" si="61"/>
        <v>0-3-3</v>
      </c>
      <c r="N377" s="81" t="s">
        <v>121</v>
      </c>
      <c r="O377" s="66">
        <v>43191</v>
      </c>
      <c r="P377" s="67">
        <v>3.9917808219178084E-2</v>
      </c>
      <c r="Q377" s="68" t="s">
        <v>131</v>
      </c>
      <c r="R377" s="68" t="s">
        <v>132</v>
      </c>
      <c r="S377" s="68" t="s">
        <v>133</v>
      </c>
      <c r="T377" s="69">
        <v>56</v>
      </c>
      <c r="U377" s="68"/>
      <c r="V377" s="70">
        <v>1591524</v>
      </c>
      <c r="W377" s="70">
        <v>0</v>
      </c>
      <c r="X377" s="70">
        <v>0</v>
      </c>
      <c r="Y377" s="70">
        <v>596820</v>
      </c>
      <c r="Z377" s="70">
        <v>0</v>
      </c>
      <c r="AA377" s="70">
        <v>4595561</v>
      </c>
      <c r="AB377" s="71">
        <f t="shared" si="62"/>
        <v>3998741</v>
      </c>
      <c r="AC377" s="71">
        <f t="shared" si="55"/>
        <v>3998741</v>
      </c>
      <c r="AD377" s="72">
        <f t="shared" si="56"/>
        <v>365</v>
      </c>
      <c r="AE377" s="73">
        <f>ROUND(VLOOKUP(Q377,'[1]Average Cost'!$A$3:$V$26,HLOOKUP('[1]Master Sheet'!E377,'[1]Average Cost'!$B$1:$V$2,2,0)),0)</f>
        <v>3962779</v>
      </c>
      <c r="AF377" s="74">
        <f t="shared" si="57"/>
        <v>1.0090749446285043</v>
      </c>
      <c r="AG377" s="68" t="str">
        <f t="shared" si="63"/>
        <v>Greater than 100%</v>
      </c>
      <c r="AH377" s="75">
        <v>4425273.5190000003</v>
      </c>
      <c r="AI377" s="75">
        <v>4425273.5190000003</v>
      </c>
      <c r="AJ377" s="75">
        <v>3643867</v>
      </c>
      <c r="AK377" s="76">
        <f t="shared" si="58"/>
        <v>0.90361442808706072</v>
      </c>
      <c r="AL377" s="39" t="str">
        <f t="shared" si="64"/>
        <v>90% - 110%</v>
      </c>
      <c r="AM377" s="77" t="str">
        <f t="shared" si="65"/>
        <v>Close to Market Reference</v>
      </c>
      <c r="AN377" s="78" t="s">
        <v>76</v>
      </c>
      <c r="AO377" s="78"/>
      <c r="AP377" s="78" t="s">
        <v>76</v>
      </c>
      <c r="AQ377" s="49"/>
      <c r="AR377" s="79"/>
      <c r="AS377" s="79"/>
      <c r="AT377" s="80"/>
      <c r="AU377" s="52">
        <f t="shared" si="59"/>
        <v>0</v>
      </c>
    </row>
    <row r="378" spans="1:47" ht="15" customHeight="1">
      <c r="A378" s="53" t="s">
        <v>66</v>
      </c>
      <c r="B378" s="25">
        <v>367</v>
      </c>
      <c r="C378" s="55" t="s">
        <v>116</v>
      </c>
      <c r="D378" s="56" t="s">
        <v>117</v>
      </c>
      <c r="E378" s="55" t="s">
        <v>79</v>
      </c>
      <c r="F378" s="57">
        <v>40860</v>
      </c>
      <c r="G378" s="58">
        <v>32170</v>
      </c>
      <c r="H378" s="59">
        <f t="shared" si="60"/>
        <v>31.19178082191781</v>
      </c>
      <c r="I378" s="60" t="s">
        <v>477</v>
      </c>
      <c r="J378" s="61" t="s">
        <v>85</v>
      </c>
      <c r="K378" s="62" t="s">
        <v>85</v>
      </c>
      <c r="L378" s="63" t="s">
        <v>85</v>
      </c>
      <c r="M378" s="64" t="str">
        <f t="shared" si="61"/>
        <v>3-3-3</v>
      </c>
      <c r="N378" s="65" t="s">
        <v>86</v>
      </c>
      <c r="O378" s="66">
        <v>43191</v>
      </c>
      <c r="P378" s="67">
        <v>0.09</v>
      </c>
      <c r="Q378" s="68" t="s">
        <v>478</v>
      </c>
      <c r="R378" s="68" t="s">
        <v>108</v>
      </c>
      <c r="S378" s="68" t="s">
        <v>109</v>
      </c>
      <c r="T378" s="69">
        <v>50</v>
      </c>
      <c r="U378" s="68"/>
      <c r="V378" s="70">
        <v>336408</v>
      </c>
      <c r="W378" s="70">
        <v>0</v>
      </c>
      <c r="X378" s="70">
        <v>0</v>
      </c>
      <c r="Y378" s="70">
        <v>90924</v>
      </c>
      <c r="Z378" s="70">
        <v>0</v>
      </c>
      <c r="AA378" s="70">
        <v>1012083</v>
      </c>
      <c r="AB378" s="71">
        <f t="shared" si="62"/>
        <v>921159</v>
      </c>
      <c r="AC378" s="71">
        <f t="shared" si="55"/>
        <v>921159</v>
      </c>
      <c r="AD378" s="72">
        <f t="shared" si="56"/>
        <v>365</v>
      </c>
      <c r="AE378" s="73">
        <f>ROUND(VLOOKUP(Q378,'[1]Average Cost'!$A$3:$V$26,HLOOKUP('[1]Master Sheet'!E378,'[1]Average Cost'!$B$1:$V$2,2,0)),0)</f>
        <v>1125293</v>
      </c>
      <c r="AF378" s="74">
        <f t="shared" si="57"/>
        <v>0.81859480153168995</v>
      </c>
      <c r="AG378" s="68" t="str">
        <f t="shared" si="63"/>
        <v>80%-100%</v>
      </c>
      <c r="AH378" s="75">
        <v>1112062</v>
      </c>
      <c r="AI378" s="75">
        <v>1103106</v>
      </c>
      <c r="AJ378" s="75">
        <v>1112062</v>
      </c>
      <c r="AK378" s="76">
        <f t="shared" si="58"/>
        <v>0.82833421158172837</v>
      </c>
      <c r="AL378" s="39" t="str">
        <f t="shared" si="64"/>
        <v>70% - 90%</v>
      </c>
      <c r="AM378" s="77" t="str">
        <f t="shared" si="65"/>
        <v>Lower Middle Range</v>
      </c>
      <c r="AN378" s="78" t="s">
        <v>118</v>
      </c>
      <c r="AO378" s="78" t="s">
        <v>499</v>
      </c>
      <c r="AP378" s="78" t="s">
        <v>135</v>
      </c>
      <c r="AQ378" s="49"/>
      <c r="AR378" s="79"/>
      <c r="AS378" s="79"/>
      <c r="AT378" s="80"/>
      <c r="AU378" s="52">
        <f t="shared" si="59"/>
        <v>0</v>
      </c>
    </row>
    <row r="379" spans="1:47" ht="15" customHeight="1">
      <c r="A379" s="53" t="s">
        <v>66</v>
      </c>
      <c r="B379" s="54">
        <v>368</v>
      </c>
      <c r="C379" s="55" t="s">
        <v>99</v>
      </c>
      <c r="D379" s="56">
        <v>11</v>
      </c>
      <c r="E379" s="55" t="s">
        <v>79</v>
      </c>
      <c r="F379" s="57">
        <v>40275</v>
      </c>
      <c r="G379" s="58">
        <v>26635</v>
      </c>
      <c r="H379" s="59">
        <f t="shared" si="60"/>
        <v>46.356164383561641</v>
      </c>
      <c r="I379" s="60" t="s">
        <v>196</v>
      </c>
      <c r="J379" s="61" t="s">
        <v>81</v>
      </c>
      <c r="K379" s="62" t="s">
        <v>81</v>
      </c>
      <c r="L379" s="63" t="s">
        <v>85</v>
      </c>
      <c r="M379" s="64" t="str">
        <f t="shared" si="61"/>
        <v>4-4-3</v>
      </c>
      <c r="N379" s="65">
        <v>43191</v>
      </c>
      <c r="O379" s="66">
        <v>43191</v>
      </c>
      <c r="P379" s="67">
        <v>0.10500000000000001</v>
      </c>
      <c r="Q379" s="68" t="s">
        <v>73</v>
      </c>
      <c r="R379" s="68" t="s">
        <v>102</v>
      </c>
      <c r="S379" s="68" t="s">
        <v>103</v>
      </c>
      <c r="T379" s="69">
        <v>62</v>
      </c>
      <c r="U379" s="68"/>
      <c r="V379" s="70">
        <v>2700324</v>
      </c>
      <c r="W379" s="70">
        <v>0</v>
      </c>
      <c r="X379" s="70">
        <v>0</v>
      </c>
      <c r="Y379" s="70">
        <v>1687704</v>
      </c>
      <c r="Z379" s="70">
        <v>0</v>
      </c>
      <c r="AA379" s="70">
        <v>8458427</v>
      </c>
      <c r="AB379" s="71">
        <f t="shared" si="62"/>
        <v>6770723</v>
      </c>
      <c r="AC379" s="71">
        <f t="shared" si="55"/>
        <v>6770723</v>
      </c>
      <c r="AD379" s="72">
        <f t="shared" si="56"/>
        <v>365</v>
      </c>
      <c r="AE379" s="73">
        <f>ROUND(VLOOKUP(Q379,'[1]Average Cost'!$A$3:$V$26,HLOOKUP('[1]Master Sheet'!E379,'[1]Average Cost'!$B$1:$V$2,2,0)),0)</f>
        <v>8438505</v>
      </c>
      <c r="AF379" s="74">
        <f t="shared" si="57"/>
        <v>0.80236048920987779</v>
      </c>
      <c r="AG379" s="68" t="str">
        <f t="shared" si="63"/>
        <v>80%-100%</v>
      </c>
      <c r="AH379" s="75">
        <v>9568227.75</v>
      </c>
      <c r="AI379" s="75">
        <v>9568227.75</v>
      </c>
      <c r="AJ379" s="75">
        <v>8841880</v>
      </c>
      <c r="AK379" s="76">
        <f t="shared" si="58"/>
        <v>0.7076256101867977</v>
      </c>
      <c r="AL379" s="39" t="str">
        <f t="shared" si="64"/>
        <v>70% - 90%</v>
      </c>
      <c r="AM379" s="77" t="str">
        <f t="shared" si="65"/>
        <v>Lower Middle Range</v>
      </c>
      <c r="AN379" s="78" t="s">
        <v>76</v>
      </c>
      <c r="AO379" s="78"/>
      <c r="AP379" s="78" t="s">
        <v>76</v>
      </c>
      <c r="AQ379" s="49"/>
      <c r="AR379" s="79"/>
      <c r="AS379" s="79"/>
      <c r="AT379" s="80"/>
      <c r="AU379" s="52">
        <f t="shared" si="59"/>
        <v>0</v>
      </c>
    </row>
    <row r="380" spans="1:47" ht="15" customHeight="1">
      <c r="A380" s="53" t="s">
        <v>66</v>
      </c>
      <c r="B380" s="54">
        <v>369</v>
      </c>
      <c r="C380" s="55" t="s">
        <v>67</v>
      </c>
      <c r="D380" s="56" t="s">
        <v>68</v>
      </c>
      <c r="E380" s="55" t="s">
        <v>256</v>
      </c>
      <c r="F380" s="57">
        <v>40642</v>
      </c>
      <c r="G380" s="58">
        <v>28606</v>
      </c>
      <c r="H380" s="59">
        <f t="shared" si="60"/>
        <v>40.956164383561642</v>
      </c>
      <c r="I380" s="60" t="s">
        <v>257</v>
      </c>
      <c r="J380" s="61" t="s">
        <v>85</v>
      </c>
      <c r="K380" s="62" t="s">
        <v>71</v>
      </c>
      <c r="L380" s="63" t="s">
        <v>71</v>
      </c>
      <c r="M380" s="64" t="str">
        <f t="shared" si="61"/>
        <v>3-2-2</v>
      </c>
      <c r="N380" s="65">
        <v>42095</v>
      </c>
      <c r="O380" s="66">
        <v>43191</v>
      </c>
      <c r="P380" s="67">
        <v>0.04</v>
      </c>
      <c r="Q380" s="68" t="s">
        <v>73</v>
      </c>
      <c r="R380" s="38" t="s">
        <v>74</v>
      </c>
      <c r="S380" s="38" t="s">
        <v>75</v>
      </c>
      <c r="T380" s="69">
        <v>48</v>
      </c>
      <c r="U380" s="68"/>
      <c r="V380" s="70">
        <v>285648</v>
      </c>
      <c r="W380" s="70">
        <v>0</v>
      </c>
      <c r="X380" s="70">
        <v>0</v>
      </c>
      <c r="Y380" s="70">
        <v>71412</v>
      </c>
      <c r="Z380" s="70">
        <v>0</v>
      </c>
      <c r="AA380" s="70">
        <v>797479</v>
      </c>
      <c r="AB380" s="71">
        <f t="shared" si="62"/>
        <v>726067</v>
      </c>
      <c r="AC380" s="71">
        <f t="shared" si="55"/>
        <v>726067</v>
      </c>
      <c r="AD380" s="72">
        <f t="shared" si="56"/>
        <v>365</v>
      </c>
      <c r="AE380" s="73">
        <f>ROUND(VLOOKUP(Q380,'[1]Average Cost'!$A$3:$V$26,HLOOKUP('[1]Master Sheet'!E380,'[1]Average Cost'!$B$1:$V$2,2,0)),0)</f>
        <v>646385</v>
      </c>
      <c r="AF380" s="74">
        <f t="shared" si="57"/>
        <v>1.123273281403498</v>
      </c>
      <c r="AG380" s="68" t="str">
        <f t="shared" si="63"/>
        <v>Greater than 100%</v>
      </c>
      <c r="AH380" s="75">
        <v>1040452</v>
      </c>
      <c r="AI380" s="75">
        <v>1031401.0812</v>
      </c>
      <c r="AJ380" s="75">
        <v>1040452</v>
      </c>
      <c r="AK380" s="76">
        <f t="shared" si="58"/>
        <v>0.6978380549991734</v>
      </c>
      <c r="AL380" s="39" t="str">
        <f t="shared" si="64"/>
        <v>50% - 70%</v>
      </c>
      <c r="AM380" s="77" t="str">
        <f t="shared" si="65"/>
        <v>Lower Range</v>
      </c>
      <c r="AN380" s="78" t="s">
        <v>76</v>
      </c>
      <c r="AO380" s="78"/>
      <c r="AP380" s="78" t="s">
        <v>76</v>
      </c>
      <c r="AQ380" s="49"/>
      <c r="AR380" s="79"/>
      <c r="AS380" s="79"/>
      <c r="AT380" s="80"/>
      <c r="AU380" s="52">
        <f t="shared" si="59"/>
        <v>0</v>
      </c>
    </row>
    <row r="381" spans="1:47" ht="15" customHeight="1">
      <c r="A381" s="53" t="s">
        <v>66</v>
      </c>
      <c r="B381" s="54">
        <v>370</v>
      </c>
      <c r="C381" s="55" t="s">
        <v>104</v>
      </c>
      <c r="D381" s="56" t="s">
        <v>145</v>
      </c>
      <c r="E381" s="55" t="s">
        <v>461</v>
      </c>
      <c r="F381" s="57">
        <v>41365</v>
      </c>
      <c r="G381" s="58">
        <v>31233</v>
      </c>
      <c r="H381" s="59">
        <f t="shared" si="60"/>
        <v>33.758904109589039</v>
      </c>
      <c r="I381" s="60" t="s">
        <v>462</v>
      </c>
      <c r="J381" s="61" t="s">
        <v>71</v>
      </c>
      <c r="K381" s="62" t="s">
        <v>71</v>
      </c>
      <c r="L381" s="63" t="s">
        <v>71</v>
      </c>
      <c r="M381" s="64" t="str">
        <f t="shared" si="61"/>
        <v>2-2-2</v>
      </c>
      <c r="N381" s="65" t="s">
        <v>86</v>
      </c>
      <c r="O381" s="66">
        <v>43191</v>
      </c>
      <c r="P381" s="67">
        <v>9.9999999999999992E-2</v>
      </c>
      <c r="Q381" s="68" t="s">
        <v>87</v>
      </c>
      <c r="R381" s="68" t="s">
        <v>88</v>
      </c>
      <c r="S381" s="68" t="s">
        <v>89</v>
      </c>
      <c r="T381" s="69">
        <v>45</v>
      </c>
      <c r="U381" s="68"/>
      <c r="V381" s="70">
        <v>112572</v>
      </c>
      <c r="W381" s="70">
        <v>0</v>
      </c>
      <c r="X381" s="70">
        <v>0</v>
      </c>
      <c r="Y381" s="70">
        <v>0</v>
      </c>
      <c r="Z381" s="70">
        <v>0</v>
      </c>
      <c r="AA381" s="70">
        <v>237194.89</v>
      </c>
      <c r="AB381" s="71">
        <f t="shared" si="62"/>
        <v>237194.89</v>
      </c>
      <c r="AC381" s="71">
        <f t="shared" si="55"/>
        <v>237194.89</v>
      </c>
      <c r="AD381" s="72">
        <f t="shared" si="56"/>
        <v>365</v>
      </c>
      <c r="AE381" s="73">
        <f>ROUND(VLOOKUP(Q381,'[1]Average Cost'!$A$3:$V$26,HLOOKUP('[1]Master Sheet'!E381,'[1]Average Cost'!$B$1:$V$2,2,0)),0)</f>
        <v>233903</v>
      </c>
      <c r="AF381" s="74">
        <f t="shared" si="57"/>
        <v>1.0140737399691326</v>
      </c>
      <c r="AG381" s="68" t="str">
        <f t="shared" si="63"/>
        <v>Greater than 100%</v>
      </c>
      <c r="AH381" s="75">
        <v>457695</v>
      </c>
      <c r="AI381" s="75">
        <v>382087.75</v>
      </c>
      <c r="AJ381" s="75">
        <v>457695</v>
      </c>
      <c r="AK381" s="76">
        <f t="shared" si="58"/>
        <v>0.51823788767629098</v>
      </c>
      <c r="AL381" s="39" t="str">
        <f t="shared" si="64"/>
        <v>50% - 70%</v>
      </c>
      <c r="AM381" s="77" t="str">
        <f t="shared" si="65"/>
        <v>Lower Range</v>
      </c>
      <c r="AN381" s="78" t="s">
        <v>76</v>
      </c>
      <c r="AO381" s="78"/>
      <c r="AP381" s="78" t="s">
        <v>76</v>
      </c>
      <c r="AQ381" s="49"/>
      <c r="AR381" s="79"/>
      <c r="AS381" s="79"/>
      <c r="AT381" s="80"/>
      <c r="AU381" s="52">
        <f t="shared" si="59"/>
        <v>0</v>
      </c>
    </row>
    <row r="382" spans="1:47" ht="15" customHeight="1">
      <c r="A382" s="53" t="s">
        <v>66</v>
      </c>
      <c r="B382" s="54">
        <v>371</v>
      </c>
      <c r="C382" s="55" t="s">
        <v>94</v>
      </c>
      <c r="D382" s="56" t="s">
        <v>95</v>
      </c>
      <c r="E382" s="55" t="s">
        <v>372</v>
      </c>
      <c r="F382" s="57">
        <v>43421</v>
      </c>
      <c r="G382" s="58">
        <v>31352</v>
      </c>
      <c r="H382" s="59">
        <f t="shared" si="60"/>
        <v>33.43287671232877</v>
      </c>
      <c r="I382" s="60" t="s">
        <v>500</v>
      </c>
      <c r="J382" s="61" t="s">
        <v>71</v>
      </c>
      <c r="K382" s="62" t="s">
        <v>71</v>
      </c>
      <c r="L382" s="63" t="s">
        <v>71</v>
      </c>
      <c r="M382" s="64" t="str">
        <f t="shared" si="61"/>
        <v>2-2-2</v>
      </c>
      <c r="N382" s="81" t="s">
        <v>121</v>
      </c>
      <c r="O382" s="66">
        <v>43191</v>
      </c>
      <c r="P382" s="67">
        <v>8.0750382492664613E-2</v>
      </c>
      <c r="Q382" s="68" t="s">
        <v>87</v>
      </c>
      <c r="R382" s="68" t="s">
        <v>88</v>
      </c>
      <c r="S382" s="68" t="s">
        <v>89</v>
      </c>
      <c r="T382" s="69">
        <v>47</v>
      </c>
      <c r="U382" s="68"/>
      <c r="V382" s="70">
        <v>134448</v>
      </c>
      <c r="W382" s="70">
        <v>0</v>
      </c>
      <c r="X382" s="70">
        <v>0</v>
      </c>
      <c r="Y382" s="70">
        <v>33612</v>
      </c>
      <c r="Z382" s="70">
        <v>0</v>
      </c>
      <c r="AA382" s="70">
        <v>381678</v>
      </c>
      <c r="AB382" s="71">
        <f t="shared" si="62"/>
        <v>348066</v>
      </c>
      <c r="AC382" s="71">
        <f t="shared" si="55"/>
        <v>348066</v>
      </c>
      <c r="AD382" s="72">
        <f t="shared" si="56"/>
        <v>365</v>
      </c>
      <c r="AE382" s="73">
        <f>ROUND(VLOOKUP(Q382,'[1]Average Cost'!$A$3:$V$26,HLOOKUP('[1]Master Sheet'!E382,'[1]Average Cost'!$B$1:$V$2,2,0)),0)</f>
        <v>436990</v>
      </c>
      <c r="AF382" s="74">
        <f t="shared" si="57"/>
        <v>0.7965079292432321</v>
      </c>
      <c r="AG382" s="68" t="str">
        <f t="shared" si="63"/>
        <v>60%-80%</v>
      </c>
      <c r="AH382" s="75">
        <v>752202.61250000005</v>
      </c>
      <c r="AI382" s="75">
        <v>752202.61250000005</v>
      </c>
      <c r="AJ382" s="75">
        <v>532918</v>
      </c>
      <c r="AK382" s="76">
        <f t="shared" si="58"/>
        <v>0.46272904961493999</v>
      </c>
      <c r="AL382" s="39" t="str">
        <f t="shared" si="64"/>
        <v>25% - 50%</v>
      </c>
      <c r="AM382" s="77" t="str">
        <f t="shared" si="65"/>
        <v>Lower Range</v>
      </c>
      <c r="AN382" s="78" t="s">
        <v>76</v>
      </c>
      <c r="AO382" s="78"/>
      <c r="AP382" s="78" t="s">
        <v>135</v>
      </c>
      <c r="AQ382" s="49"/>
      <c r="AR382" s="79"/>
      <c r="AS382" s="79"/>
      <c r="AT382" s="80"/>
      <c r="AU382" s="52">
        <f t="shared" si="59"/>
        <v>0</v>
      </c>
    </row>
    <row r="383" spans="1:47" ht="15" customHeight="1">
      <c r="A383" s="53" t="s">
        <v>66</v>
      </c>
      <c r="B383" s="54">
        <v>372</v>
      </c>
      <c r="C383" s="55" t="s">
        <v>82</v>
      </c>
      <c r="D383" s="56" t="s">
        <v>83</v>
      </c>
      <c r="E383" s="55" t="s">
        <v>235</v>
      </c>
      <c r="F383" s="57">
        <v>41379</v>
      </c>
      <c r="G383" s="58">
        <v>31603</v>
      </c>
      <c r="H383" s="59">
        <f t="shared" si="60"/>
        <v>32.745205479452054</v>
      </c>
      <c r="I383" s="60" t="s">
        <v>373</v>
      </c>
      <c r="J383" s="61" t="s">
        <v>71</v>
      </c>
      <c r="K383" s="62" t="s">
        <v>85</v>
      </c>
      <c r="L383" s="63" t="s">
        <v>85</v>
      </c>
      <c r="M383" s="64" t="str">
        <f t="shared" si="61"/>
        <v>2-3-3</v>
      </c>
      <c r="N383" s="65" t="s">
        <v>86</v>
      </c>
      <c r="O383" s="66">
        <v>43191</v>
      </c>
      <c r="P383" s="67">
        <v>9.7499999999999989E-2</v>
      </c>
      <c r="Q383" s="68" t="s">
        <v>87</v>
      </c>
      <c r="R383" s="68" t="s">
        <v>88</v>
      </c>
      <c r="S383" s="68" t="s">
        <v>89</v>
      </c>
      <c r="T383" s="69">
        <v>46</v>
      </c>
      <c r="U383" s="68"/>
      <c r="V383" s="70">
        <v>136020</v>
      </c>
      <c r="W383" s="70">
        <v>0</v>
      </c>
      <c r="X383" s="70">
        <v>0</v>
      </c>
      <c r="Y383" s="70">
        <v>0</v>
      </c>
      <c r="Z383" s="70">
        <v>0</v>
      </c>
      <c r="AA383" s="70">
        <v>352014</v>
      </c>
      <c r="AB383" s="71">
        <f t="shared" si="62"/>
        <v>352014</v>
      </c>
      <c r="AC383" s="71">
        <f t="shared" si="55"/>
        <v>352014</v>
      </c>
      <c r="AD383" s="72">
        <f t="shared" si="56"/>
        <v>365</v>
      </c>
      <c r="AE383" s="73">
        <f>ROUND(VLOOKUP(Q383,'[1]Average Cost'!$A$3:$V$26,HLOOKUP('[1]Master Sheet'!E383,'[1]Average Cost'!$B$1:$V$2,2,0)),0)</f>
        <v>293696</v>
      </c>
      <c r="AF383" s="74">
        <f t="shared" si="57"/>
        <v>1.1985658640226629</v>
      </c>
      <c r="AG383" s="68" t="str">
        <f t="shared" si="63"/>
        <v>Greater than 100%</v>
      </c>
      <c r="AH383" s="75">
        <v>512626</v>
      </c>
      <c r="AI383" s="75">
        <v>449515</v>
      </c>
      <c r="AJ383" s="75">
        <v>512626</v>
      </c>
      <c r="AK383" s="76">
        <f t="shared" si="58"/>
        <v>0.68668776066762127</v>
      </c>
      <c r="AL383" s="39" t="str">
        <f t="shared" si="64"/>
        <v>50% - 70%</v>
      </c>
      <c r="AM383" s="77" t="str">
        <f t="shared" si="65"/>
        <v>Lower Range</v>
      </c>
      <c r="AN383" s="78" t="s">
        <v>118</v>
      </c>
      <c r="AO383" s="78" t="s">
        <v>501</v>
      </c>
      <c r="AP383" s="78" t="s">
        <v>76</v>
      </c>
      <c r="AQ383" s="49"/>
      <c r="AR383" s="79"/>
      <c r="AS383" s="79"/>
      <c r="AT383" s="80"/>
      <c r="AU383" s="52">
        <f t="shared" si="59"/>
        <v>0</v>
      </c>
    </row>
    <row r="384" spans="1:47" ht="15" customHeight="1">
      <c r="A384" s="53" t="s">
        <v>66</v>
      </c>
      <c r="B384" s="25">
        <v>373</v>
      </c>
      <c r="C384" s="55" t="s">
        <v>94</v>
      </c>
      <c r="D384" s="56" t="s">
        <v>95</v>
      </c>
      <c r="E384" s="55" t="s">
        <v>92</v>
      </c>
      <c r="F384" s="57">
        <v>44723</v>
      </c>
      <c r="G384" s="58">
        <v>29601</v>
      </c>
      <c r="H384" s="59">
        <f t="shared" si="60"/>
        <v>38.230136986301368</v>
      </c>
      <c r="I384" s="60" t="s">
        <v>93</v>
      </c>
      <c r="J384" s="61">
        <v>0</v>
      </c>
      <c r="K384" s="62">
        <v>0</v>
      </c>
      <c r="L384" s="63" t="s">
        <v>85</v>
      </c>
      <c r="M384" s="64" t="str">
        <f t="shared" si="61"/>
        <v>0-0-3</v>
      </c>
      <c r="N384" s="81" t="s">
        <v>72</v>
      </c>
      <c r="O384" s="62" t="s">
        <v>72</v>
      </c>
      <c r="P384" s="67">
        <v>0</v>
      </c>
      <c r="Q384" s="68" t="s">
        <v>87</v>
      </c>
      <c r="R384" s="68" t="s">
        <v>88</v>
      </c>
      <c r="S384" s="68" t="s">
        <v>89</v>
      </c>
      <c r="T384" s="69">
        <v>47</v>
      </c>
      <c r="U384" s="68"/>
      <c r="V384" s="70">
        <v>127272</v>
      </c>
      <c r="W384" s="70">
        <v>0</v>
      </c>
      <c r="X384" s="70">
        <v>0</v>
      </c>
      <c r="Y384" s="70">
        <v>31824</v>
      </c>
      <c r="Z384" s="70">
        <v>0</v>
      </c>
      <c r="AA384" s="70">
        <v>361956</v>
      </c>
      <c r="AB384" s="71">
        <f t="shared" si="62"/>
        <v>330132</v>
      </c>
      <c r="AC384" s="71">
        <f t="shared" si="55"/>
        <v>330132</v>
      </c>
      <c r="AD384" s="72">
        <f t="shared" si="56"/>
        <v>294</v>
      </c>
      <c r="AE384" s="73">
        <f>ROUND(VLOOKUP(Q384,'[1]Average Cost'!$A$3:$V$26,HLOOKUP('[1]Master Sheet'!E384,'[1]Average Cost'!$B$1:$V$2,2,0)),0)</f>
        <v>436990</v>
      </c>
      <c r="AF384" s="74">
        <f t="shared" si="57"/>
        <v>0.75546808851461134</v>
      </c>
      <c r="AG384" s="68" t="str">
        <f t="shared" si="63"/>
        <v>60%-80%</v>
      </c>
      <c r="AH384" s="75">
        <v>752202.61250000005</v>
      </c>
      <c r="AI384" s="75">
        <v>752202.61250000005</v>
      </c>
      <c r="AJ384" s="75">
        <v>532918</v>
      </c>
      <c r="AK384" s="76">
        <f t="shared" si="58"/>
        <v>0.43888706914056347</v>
      </c>
      <c r="AL384" s="39" t="str">
        <f t="shared" si="64"/>
        <v>25% - 50%</v>
      </c>
      <c r="AM384" s="77" t="str">
        <f t="shared" si="65"/>
        <v>Lower Range</v>
      </c>
      <c r="AN384" s="78" t="s">
        <v>76</v>
      </c>
      <c r="AO384" s="78"/>
      <c r="AP384" s="78" t="s">
        <v>135</v>
      </c>
      <c r="AQ384" s="49"/>
      <c r="AR384" s="79"/>
      <c r="AS384" s="79"/>
      <c r="AT384" s="80"/>
      <c r="AU384" s="52">
        <f t="shared" si="59"/>
        <v>0</v>
      </c>
    </row>
    <row r="385" spans="1:47" ht="15" customHeight="1">
      <c r="A385" s="53" t="s">
        <v>66</v>
      </c>
      <c r="B385" s="54">
        <v>374</v>
      </c>
      <c r="C385" s="55" t="s">
        <v>116</v>
      </c>
      <c r="D385" s="56" t="s">
        <v>117</v>
      </c>
      <c r="E385" s="55" t="s">
        <v>105</v>
      </c>
      <c r="F385" s="57">
        <v>42051</v>
      </c>
      <c r="G385" s="58">
        <v>26756</v>
      </c>
      <c r="H385" s="59">
        <f t="shared" si="60"/>
        <v>46.024657534246572</v>
      </c>
      <c r="I385" s="60" t="s">
        <v>189</v>
      </c>
      <c r="J385" s="61" t="s">
        <v>129</v>
      </c>
      <c r="K385" s="62" t="s">
        <v>71</v>
      </c>
      <c r="L385" s="63" t="s">
        <v>85</v>
      </c>
      <c r="M385" s="64" t="str">
        <f t="shared" si="61"/>
        <v>1-2-3</v>
      </c>
      <c r="N385" s="65" t="s">
        <v>86</v>
      </c>
      <c r="O385" s="66">
        <v>43191</v>
      </c>
      <c r="P385" s="67">
        <v>7.9999999999999918E-2</v>
      </c>
      <c r="Q385" s="68" t="s">
        <v>190</v>
      </c>
      <c r="R385" s="68" t="s">
        <v>108</v>
      </c>
      <c r="S385" s="68" t="s">
        <v>109</v>
      </c>
      <c r="T385" s="69">
        <v>50</v>
      </c>
      <c r="U385" s="68"/>
      <c r="V385" s="70">
        <v>287616</v>
      </c>
      <c r="W385" s="70">
        <v>180000</v>
      </c>
      <c r="X385" s="70">
        <v>0</v>
      </c>
      <c r="Y385" s="70">
        <v>73752</v>
      </c>
      <c r="Z385" s="70">
        <v>0</v>
      </c>
      <c r="AA385" s="70">
        <v>1003185</v>
      </c>
      <c r="AB385" s="71">
        <f t="shared" si="62"/>
        <v>929433</v>
      </c>
      <c r="AC385" s="71">
        <f t="shared" si="55"/>
        <v>749433</v>
      </c>
      <c r="AD385" s="72">
        <f t="shared" si="56"/>
        <v>365</v>
      </c>
      <c r="AE385" s="73">
        <f>ROUND(VLOOKUP(Q385,'[1]Average Cost'!$A$3:$V$26,HLOOKUP('[1]Master Sheet'!E385,'[1]Average Cost'!$B$1:$V$2,2,0)),0)</f>
        <v>1029999</v>
      </c>
      <c r="AF385" s="74">
        <f t="shared" si="57"/>
        <v>0.90236301200292424</v>
      </c>
      <c r="AG385" s="68" t="str">
        <f t="shared" si="63"/>
        <v>80%-100%</v>
      </c>
      <c r="AH385" s="75">
        <v>1249872.4889</v>
      </c>
      <c r="AI385" s="75">
        <v>1249872.4889</v>
      </c>
      <c r="AJ385" s="75">
        <v>1082879</v>
      </c>
      <c r="AK385" s="76">
        <f t="shared" si="58"/>
        <v>0.74362225607348509</v>
      </c>
      <c r="AL385" s="39" t="str">
        <f t="shared" si="64"/>
        <v>70% - 90%</v>
      </c>
      <c r="AM385" s="77" t="str">
        <f t="shared" si="65"/>
        <v>Lower Middle Range</v>
      </c>
      <c r="AN385" s="78" t="s">
        <v>76</v>
      </c>
      <c r="AO385" s="78"/>
      <c r="AP385" s="78" t="s">
        <v>76</v>
      </c>
      <c r="AQ385" s="49"/>
      <c r="AR385" s="79"/>
      <c r="AS385" s="79"/>
      <c r="AT385" s="80"/>
      <c r="AU385" s="52">
        <f t="shared" si="59"/>
        <v>0</v>
      </c>
    </row>
    <row r="386" spans="1:47" ht="15" customHeight="1">
      <c r="A386" s="53" t="s">
        <v>66</v>
      </c>
      <c r="B386" s="54">
        <v>375</v>
      </c>
      <c r="C386" s="55" t="s">
        <v>170</v>
      </c>
      <c r="D386" s="56" t="s">
        <v>95</v>
      </c>
      <c r="E386" s="55" t="s">
        <v>111</v>
      </c>
      <c r="F386" s="57">
        <v>40636</v>
      </c>
      <c r="G386" s="58">
        <v>26925</v>
      </c>
      <c r="H386" s="59">
        <f t="shared" si="60"/>
        <v>45.561643835616437</v>
      </c>
      <c r="I386" s="60" t="s">
        <v>326</v>
      </c>
      <c r="J386" s="61" t="s">
        <v>71</v>
      </c>
      <c r="K386" s="62" t="s">
        <v>85</v>
      </c>
      <c r="L386" s="63" t="s">
        <v>71</v>
      </c>
      <c r="M386" s="64" t="str">
        <f t="shared" si="61"/>
        <v>2-3-2</v>
      </c>
      <c r="N386" s="65">
        <v>43191</v>
      </c>
      <c r="O386" s="66">
        <v>43191</v>
      </c>
      <c r="P386" s="67">
        <v>0.14000000000000001</v>
      </c>
      <c r="Q386" s="68" t="s">
        <v>327</v>
      </c>
      <c r="R386" s="68" t="s">
        <v>114</v>
      </c>
      <c r="S386" s="68" t="s">
        <v>115</v>
      </c>
      <c r="T386" s="69">
        <v>47</v>
      </c>
      <c r="U386" s="68"/>
      <c r="V386" s="70">
        <v>161772</v>
      </c>
      <c r="W386" s="70">
        <v>0</v>
      </c>
      <c r="X386" s="70">
        <v>31500</v>
      </c>
      <c r="Y386" s="70">
        <v>40440</v>
      </c>
      <c r="Z386" s="70">
        <v>10500</v>
      </c>
      <c r="AA386" s="70">
        <v>456819</v>
      </c>
      <c r="AB386" s="71">
        <f t="shared" si="62"/>
        <v>416379</v>
      </c>
      <c r="AC386" s="71">
        <f t="shared" si="55"/>
        <v>416379</v>
      </c>
      <c r="AD386" s="72">
        <f t="shared" si="56"/>
        <v>365</v>
      </c>
      <c r="AE386" s="73">
        <f>ROUND(VLOOKUP(Q386,'[1]Average Cost'!$A$3:$V$26,HLOOKUP('[1]Master Sheet'!E386,'[1]Average Cost'!$B$1:$V$2,2,0)),0)</f>
        <v>482152</v>
      </c>
      <c r="AF386" s="74">
        <f t="shared" si="57"/>
        <v>0.86358451276775794</v>
      </c>
      <c r="AG386" s="68" t="str">
        <f t="shared" si="63"/>
        <v>80%-100%</v>
      </c>
      <c r="AH386" s="75">
        <v>869053.64955500001</v>
      </c>
      <c r="AI386" s="75">
        <v>869053.64955500001</v>
      </c>
      <c r="AJ386" s="75">
        <v>567474</v>
      </c>
      <c r="AK386" s="76">
        <f t="shared" si="58"/>
        <v>0.4791177163955383</v>
      </c>
      <c r="AL386" s="39" t="str">
        <f t="shared" si="64"/>
        <v>25% - 50%</v>
      </c>
      <c r="AM386" s="77" t="str">
        <f t="shared" si="65"/>
        <v>Lower Range</v>
      </c>
      <c r="AN386" s="78" t="s">
        <v>76</v>
      </c>
      <c r="AO386" s="78"/>
      <c r="AP386" s="78" t="s">
        <v>76</v>
      </c>
      <c r="AQ386" s="49"/>
      <c r="AR386" s="79"/>
      <c r="AS386" s="79"/>
      <c r="AT386" s="80"/>
      <c r="AU386" s="52">
        <f t="shared" si="59"/>
        <v>0</v>
      </c>
    </row>
    <row r="387" spans="1:47" ht="15" customHeight="1">
      <c r="A387" s="53" t="s">
        <v>66</v>
      </c>
      <c r="B387" s="54">
        <v>376</v>
      </c>
      <c r="C387" s="55" t="s">
        <v>134</v>
      </c>
      <c r="D387" s="56" t="s">
        <v>68</v>
      </c>
      <c r="E387" s="55" t="s">
        <v>111</v>
      </c>
      <c r="F387" s="57">
        <v>44625</v>
      </c>
      <c r="G387" s="58">
        <v>30587</v>
      </c>
      <c r="H387" s="59">
        <f t="shared" si="60"/>
        <v>35.528767123287672</v>
      </c>
      <c r="I387" s="60" t="s">
        <v>330</v>
      </c>
      <c r="J387" s="61">
        <v>0</v>
      </c>
      <c r="K387" s="62">
        <v>0</v>
      </c>
      <c r="L387" s="63" t="s">
        <v>81</v>
      </c>
      <c r="M387" s="64" t="str">
        <f t="shared" si="61"/>
        <v>0-0-4</v>
      </c>
      <c r="N387" s="81" t="s">
        <v>72</v>
      </c>
      <c r="O387" s="62" t="s">
        <v>98</v>
      </c>
      <c r="P387" s="67">
        <v>0</v>
      </c>
      <c r="Q387" s="68" t="s">
        <v>125</v>
      </c>
      <c r="R387" s="68" t="s">
        <v>126</v>
      </c>
      <c r="S387" s="68" t="s">
        <v>127</v>
      </c>
      <c r="T387" s="69">
        <v>48</v>
      </c>
      <c r="U387" s="68"/>
      <c r="V387" s="70">
        <v>277800</v>
      </c>
      <c r="W387" s="70">
        <v>0</v>
      </c>
      <c r="X387" s="70">
        <v>45000</v>
      </c>
      <c r="Y387" s="70">
        <v>69444</v>
      </c>
      <c r="Z387" s="70">
        <v>15000</v>
      </c>
      <c r="AA387" s="70">
        <v>775843</v>
      </c>
      <c r="AB387" s="71">
        <f t="shared" si="62"/>
        <v>706399</v>
      </c>
      <c r="AC387" s="71">
        <f t="shared" si="55"/>
        <v>706399</v>
      </c>
      <c r="AD387" s="72">
        <f t="shared" si="56"/>
        <v>365</v>
      </c>
      <c r="AE387" s="73">
        <f>ROUND(VLOOKUP(Q387,'[1]Average Cost'!$A$3:$V$26,HLOOKUP('[1]Master Sheet'!E387,'[1]Average Cost'!$B$1:$V$2,2,0)),0)</f>
        <v>739403</v>
      </c>
      <c r="AF387" s="74">
        <f t="shared" si="57"/>
        <v>0.95536398959701274</v>
      </c>
      <c r="AG387" s="68" t="str">
        <f t="shared" si="63"/>
        <v>80%-100%</v>
      </c>
      <c r="AH387" s="75">
        <v>784257.75</v>
      </c>
      <c r="AI387" s="75">
        <v>784257.75</v>
      </c>
      <c r="AJ387" s="75">
        <v>637854</v>
      </c>
      <c r="AK387" s="76">
        <f t="shared" si="58"/>
        <v>0.90072300847521114</v>
      </c>
      <c r="AL387" s="39" t="str">
        <f t="shared" si="64"/>
        <v>90% - 110%</v>
      </c>
      <c r="AM387" s="77" t="str">
        <f t="shared" si="65"/>
        <v>Close to Market Reference</v>
      </c>
      <c r="AN387" s="78" t="s">
        <v>76</v>
      </c>
      <c r="AO387" s="78"/>
      <c r="AP387" s="78" t="s">
        <v>118</v>
      </c>
      <c r="AQ387" s="49"/>
      <c r="AR387" s="79"/>
      <c r="AS387" s="79"/>
      <c r="AT387" s="80"/>
      <c r="AU387" s="52">
        <f t="shared" si="59"/>
        <v>0</v>
      </c>
    </row>
    <row r="388" spans="1:47" ht="15" customHeight="1">
      <c r="A388" s="53" t="s">
        <v>66</v>
      </c>
      <c r="B388" s="54">
        <v>377</v>
      </c>
      <c r="C388" s="55" t="s">
        <v>152</v>
      </c>
      <c r="D388" s="56" t="s">
        <v>83</v>
      </c>
      <c r="E388" s="55" t="s">
        <v>111</v>
      </c>
      <c r="F388" s="57">
        <v>43771</v>
      </c>
      <c r="G388" s="58">
        <v>33037</v>
      </c>
      <c r="H388" s="59">
        <f t="shared" si="60"/>
        <v>28.816438356164383</v>
      </c>
      <c r="I388" s="60" t="s">
        <v>378</v>
      </c>
      <c r="J388" s="61" t="s">
        <v>85</v>
      </c>
      <c r="K388" s="62" t="s">
        <v>85</v>
      </c>
      <c r="L388" s="63" t="s">
        <v>71</v>
      </c>
      <c r="M388" s="64" t="str">
        <f t="shared" si="61"/>
        <v>3-3-2</v>
      </c>
      <c r="N388" s="65">
        <v>42826</v>
      </c>
      <c r="O388" s="66">
        <v>43191</v>
      </c>
      <c r="P388" s="67">
        <v>0.16999999999999998</v>
      </c>
      <c r="Q388" s="68" t="s">
        <v>125</v>
      </c>
      <c r="R388" s="68" t="s">
        <v>126</v>
      </c>
      <c r="S388" s="68" t="s">
        <v>127</v>
      </c>
      <c r="T388" s="69">
        <v>46</v>
      </c>
      <c r="U388" s="68"/>
      <c r="V388" s="70">
        <v>146352</v>
      </c>
      <c r="W388" s="70">
        <v>0</v>
      </c>
      <c r="X388" s="70">
        <v>31500</v>
      </c>
      <c r="Y388" s="70">
        <v>0</v>
      </c>
      <c r="Z388" s="70">
        <v>10500</v>
      </c>
      <c r="AA388" s="70">
        <v>377835</v>
      </c>
      <c r="AB388" s="71">
        <f t="shared" si="62"/>
        <v>377835</v>
      </c>
      <c r="AC388" s="71">
        <f t="shared" si="55"/>
        <v>377835</v>
      </c>
      <c r="AD388" s="72">
        <f t="shared" si="56"/>
        <v>365</v>
      </c>
      <c r="AE388" s="73">
        <f>ROUND(VLOOKUP(Q388,'[1]Average Cost'!$A$3:$V$26,HLOOKUP('[1]Master Sheet'!E388,'[1]Average Cost'!$B$1:$V$2,2,0)),0)</f>
        <v>367306</v>
      </c>
      <c r="AF388" s="74">
        <f t="shared" si="57"/>
        <v>1.0286654723854225</v>
      </c>
      <c r="AG388" s="68" t="str">
        <f t="shared" si="63"/>
        <v>Greater than 100%</v>
      </c>
      <c r="AH388" s="75">
        <v>573555.75</v>
      </c>
      <c r="AI388" s="75">
        <v>573555.75</v>
      </c>
      <c r="AJ388" s="75">
        <v>464552</v>
      </c>
      <c r="AK388" s="76">
        <f t="shared" si="58"/>
        <v>0.65875897852998599</v>
      </c>
      <c r="AL388" s="39" t="str">
        <f t="shared" si="64"/>
        <v>50% - 70%</v>
      </c>
      <c r="AM388" s="77" t="str">
        <f t="shared" si="65"/>
        <v>Lower Range</v>
      </c>
      <c r="AN388" s="78" t="s">
        <v>76</v>
      </c>
      <c r="AO388" s="78"/>
      <c r="AP388" s="78" t="s">
        <v>135</v>
      </c>
      <c r="AQ388" s="49"/>
      <c r="AR388" s="79"/>
      <c r="AS388" s="79"/>
      <c r="AT388" s="80"/>
      <c r="AU388" s="52">
        <f t="shared" si="59"/>
        <v>0</v>
      </c>
    </row>
    <row r="389" spans="1:47" ht="15" customHeight="1">
      <c r="A389" s="53" t="s">
        <v>66</v>
      </c>
      <c r="B389" s="54">
        <v>378</v>
      </c>
      <c r="C389" s="55" t="s">
        <v>67</v>
      </c>
      <c r="D389" s="56" t="s">
        <v>68</v>
      </c>
      <c r="E389" s="55" t="s">
        <v>96</v>
      </c>
      <c r="F389" s="57">
        <v>43498</v>
      </c>
      <c r="G389" s="58">
        <v>25338</v>
      </c>
      <c r="H389" s="59">
        <f t="shared" si="60"/>
        <v>49.909589041095892</v>
      </c>
      <c r="I389" s="60" t="s">
        <v>495</v>
      </c>
      <c r="J389" s="61" t="s">
        <v>85</v>
      </c>
      <c r="K389" s="62" t="s">
        <v>71</v>
      </c>
      <c r="L389" s="63" t="s">
        <v>71</v>
      </c>
      <c r="M389" s="64" t="str">
        <f t="shared" si="61"/>
        <v>3-2-2</v>
      </c>
      <c r="N389" s="81" t="s">
        <v>121</v>
      </c>
      <c r="O389" s="66">
        <v>43191</v>
      </c>
      <c r="P389" s="67">
        <v>4.8749999999999995E-2</v>
      </c>
      <c r="Q389" s="68" t="s">
        <v>177</v>
      </c>
      <c r="R389" s="68" t="s">
        <v>178</v>
      </c>
      <c r="S389" s="68" t="s">
        <v>179</v>
      </c>
      <c r="T389" s="69">
        <v>48</v>
      </c>
      <c r="U389" s="68"/>
      <c r="V389" s="70">
        <v>452832</v>
      </c>
      <c r="W389" s="70">
        <v>0</v>
      </c>
      <c r="X389" s="70">
        <v>0</v>
      </c>
      <c r="Y389" s="70">
        <v>113208</v>
      </c>
      <c r="Z389" s="70">
        <v>0</v>
      </c>
      <c r="AA389" s="70">
        <v>1257234</v>
      </c>
      <c r="AB389" s="71">
        <f t="shared" si="62"/>
        <v>1144026</v>
      </c>
      <c r="AC389" s="71">
        <f t="shared" si="55"/>
        <v>1144026</v>
      </c>
      <c r="AD389" s="72">
        <f t="shared" si="56"/>
        <v>365</v>
      </c>
      <c r="AE389" s="73">
        <f>ROUND(VLOOKUP(Q389,'[1]Average Cost'!$A$3:$V$26,HLOOKUP('[1]Master Sheet'!E389,'[1]Average Cost'!$B$1:$V$2,2,0)),0)</f>
        <v>876337</v>
      </c>
      <c r="AF389" s="74">
        <f t="shared" si="57"/>
        <v>1.3054635374290942</v>
      </c>
      <c r="AG389" s="68" t="str">
        <f t="shared" si="63"/>
        <v>Greater than 100%</v>
      </c>
      <c r="AH389" s="75">
        <v>1031401.0812</v>
      </c>
      <c r="AI389" s="75">
        <v>1031401.0812</v>
      </c>
      <c r="AJ389" s="75">
        <v>1020726</v>
      </c>
      <c r="AK389" s="76">
        <f t="shared" si="58"/>
        <v>1.1091960449265428</v>
      </c>
      <c r="AL389" s="39" t="str">
        <f t="shared" si="64"/>
        <v>110% - 130%</v>
      </c>
      <c r="AM389" s="77" t="str">
        <f t="shared" si="65"/>
        <v>Upper Middle Range</v>
      </c>
      <c r="AN389" s="78" t="s">
        <v>118</v>
      </c>
      <c r="AO389" s="78" t="s">
        <v>502</v>
      </c>
      <c r="AP389" s="78" t="s">
        <v>76</v>
      </c>
      <c r="AQ389" s="49"/>
      <c r="AR389" s="79"/>
      <c r="AS389" s="79"/>
      <c r="AT389" s="80"/>
      <c r="AU389" s="52">
        <f t="shared" si="59"/>
        <v>0</v>
      </c>
    </row>
    <row r="390" spans="1:47" ht="15" customHeight="1">
      <c r="A390" s="53" t="s">
        <v>66</v>
      </c>
      <c r="B390" s="25">
        <v>379</v>
      </c>
      <c r="C390" s="55" t="s">
        <v>180</v>
      </c>
      <c r="D390" s="56" t="s">
        <v>216</v>
      </c>
      <c r="E390" s="55" t="s">
        <v>450</v>
      </c>
      <c r="F390" s="57">
        <v>44472</v>
      </c>
      <c r="G390" s="58">
        <v>28278</v>
      </c>
      <c r="H390" s="59">
        <f t="shared" si="60"/>
        <v>41.854794520547948</v>
      </c>
      <c r="I390" s="60" t="s">
        <v>342</v>
      </c>
      <c r="J390" s="61">
        <v>0</v>
      </c>
      <c r="K390" s="62">
        <v>0</v>
      </c>
      <c r="L390" s="63" t="s">
        <v>71</v>
      </c>
      <c r="M390" s="64" t="str">
        <f t="shared" si="61"/>
        <v>0-0-2</v>
      </c>
      <c r="N390" s="81" t="s">
        <v>121</v>
      </c>
      <c r="O390" s="62" t="s">
        <v>72</v>
      </c>
      <c r="P390" s="67">
        <v>0</v>
      </c>
      <c r="Q390" s="68" t="s">
        <v>177</v>
      </c>
      <c r="R390" s="68" t="s">
        <v>178</v>
      </c>
      <c r="S390" s="68" t="s">
        <v>179</v>
      </c>
      <c r="T390" s="69">
        <v>53</v>
      </c>
      <c r="U390" s="68"/>
      <c r="V390" s="70">
        <v>876672</v>
      </c>
      <c r="W390" s="70">
        <v>0</v>
      </c>
      <c r="X390" s="70">
        <v>0</v>
      </c>
      <c r="Y390" s="70">
        <v>438336</v>
      </c>
      <c r="Z390" s="70">
        <v>0</v>
      </c>
      <c r="AA390" s="70">
        <v>2645946</v>
      </c>
      <c r="AB390" s="71">
        <f t="shared" si="62"/>
        <v>2207610</v>
      </c>
      <c r="AC390" s="71">
        <f t="shared" si="55"/>
        <v>2207610</v>
      </c>
      <c r="AD390" s="72">
        <f t="shared" si="56"/>
        <v>365</v>
      </c>
      <c r="AE390" s="73">
        <f>ROUND(VLOOKUP(Q390,'[1]Average Cost'!$A$3:$V$26,HLOOKUP('[1]Master Sheet'!E390,'[1]Average Cost'!$B$1:$V$2,2,0)),0)</f>
        <v>2633608</v>
      </c>
      <c r="AF390" s="74">
        <f t="shared" si="57"/>
        <v>0.83824547920571324</v>
      </c>
      <c r="AG390" s="68" t="str">
        <f t="shared" si="63"/>
        <v>80%-100%</v>
      </c>
      <c r="AH390" s="75">
        <v>2356032.5669999998</v>
      </c>
      <c r="AI390" s="75">
        <v>2356032.5669999998</v>
      </c>
      <c r="AJ390" s="75">
        <v>2291709</v>
      </c>
      <c r="AK390" s="76">
        <f t="shared" si="58"/>
        <v>0.93700317683257228</v>
      </c>
      <c r="AL390" s="39" t="str">
        <f t="shared" si="64"/>
        <v>90% - 110%</v>
      </c>
      <c r="AM390" s="77" t="str">
        <f t="shared" si="65"/>
        <v>Close to Market Reference</v>
      </c>
      <c r="AN390" s="78" t="s">
        <v>76</v>
      </c>
      <c r="AO390" s="78"/>
      <c r="AP390" s="78" t="s">
        <v>76</v>
      </c>
      <c r="AQ390" s="49"/>
      <c r="AR390" s="79"/>
      <c r="AS390" s="79"/>
      <c r="AT390" s="80"/>
      <c r="AU390" s="52">
        <f t="shared" si="59"/>
        <v>0</v>
      </c>
    </row>
    <row r="391" spans="1:47" ht="15" customHeight="1">
      <c r="A391" s="53" t="s">
        <v>66</v>
      </c>
      <c r="B391" s="54">
        <v>380</v>
      </c>
      <c r="C391" s="55" t="s">
        <v>116</v>
      </c>
      <c r="D391" s="56" t="s">
        <v>117</v>
      </c>
      <c r="E391" s="55" t="s">
        <v>79</v>
      </c>
      <c r="F391" s="57">
        <v>43232</v>
      </c>
      <c r="G391" s="58">
        <v>32757</v>
      </c>
      <c r="H391" s="59">
        <f t="shared" si="60"/>
        <v>29.583561643835615</v>
      </c>
      <c r="I391" s="60" t="s">
        <v>183</v>
      </c>
      <c r="J391" s="61" t="s">
        <v>81</v>
      </c>
      <c r="K391" s="62" t="s">
        <v>81</v>
      </c>
      <c r="L391" s="63" t="s">
        <v>85</v>
      </c>
      <c r="M391" s="64" t="str">
        <f t="shared" si="61"/>
        <v>4-4-3</v>
      </c>
      <c r="N391" s="65">
        <v>42736</v>
      </c>
      <c r="O391" s="66">
        <v>43191</v>
      </c>
      <c r="P391" s="67">
        <v>0.125</v>
      </c>
      <c r="Q391" s="68" t="s">
        <v>184</v>
      </c>
      <c r="R391" s="68" t="s">
        <v>108</v>
      </c>
      <c r="S391" s="68" t="s">
        <v>109</v>
      </c>
      <c r="T391" s="69">
        <v>50</v>
      </c>
      <c r="U391" s="68"/>
      <c r="V391" s="70">
        <v>378144</v>
      </c>
      <c r="W391" s="70">
        <v>0</v>
      </c>
      <c r="X391" s="70">
        <v>0</v>
      </c>
      <c r="Y391" s="70">
        <v>105036</v>
      </c>
      <c r="Z391" s="70">
        <v>0</v>
      </c>
      <c r="AA391" s="70">
        <v>1167395</v>
      </c>
      <c r="AB391" s="71">
        <f t="shared" si="62"/>
        <v>1062359</v>
      </c>
      <c r="AC391" s="71">
        <f t="shared" si="55"/>
        <v>1062359</v>
      </c>
      <c r="AD391" s="72">
        <f t="shared" si="56"/>
        <v>365</v>
      </c>
      <c r="AE391" s="73">
        <f>ROUND(VLOOKUP(Q391,'[1]Average Cost'!$A$3:$V$26,HLOOKUP('[1]Master Sheet'!E391,'[1]Average Cost'!$B$1:$V$2,2,0)),0)</f>
        <v>1279363</v>
      </c>
      <c r="AF391" s="74">
        <f t="shared" si="57"/>
        <v>0.83038121315060698</v>
      </c>
      <c r="AG391" s="68" t="str">
        <f t="shared" si="63"/>
        <v>80%-100%</v>
      </c>
      <c r="AH391" s="75">
        <v>1375119</v>
      </c>
      <c r="AI391" s="75">
        <v>1209463.4853000001</v>
      </c>
      <c r="AJ391" s="75">
        <v>1375119</v>
      </c>
      <c r="AK391" s="76">
        <f t="shared" si="58"/>
        <v>0.77255786590106024</v>
      </c>
      <c r="AL391" s="39" t="str">
        <f t="shared" si="64"/>
        <v>70% - 90%</v>
      </c>
      <c r="AM391" s="77" t="str">
        <f t="shared" si="65"/>
        <v>Lower Middle Range</v>
      </c>
      <c r="AN391" s="78" t="s">
        <v>76</v>
      </c>
      <c r="AO391" s="78"/>
      <c r="AP391" s="78" t="s">
        <v>76</v>
      </c>
      <c r="AQ391" s="49"/>
      <c r="AR391" s="79"/>
      <c r="AS391" s="79"/>
      <c r="AT391" s="80"/>
      <c r="AU391" s="52">
        <f t="shared" si="59"/>
        <v>0</v>
      </c>
    </row>
    <row r="392" spans="1:47" ht="15" customHeight="1">
      <c r="A392" s="53" t="s">
        <v>66</v>
      </c>
      <c r="B392" s="54">
        <v>381</v>
      </c>
      <c r="C392" s="55" t="s">
        <v>197</v>
      </c>
      <c r="D392" s="56" t="s">
        <v>78</v>
      </c>
      <c r="E392" s="55" t="s">
        <v>79</v>
      </c>
      <c r="F392" s="57">
        <v>42189</v>
      </c>
      <c r="G392" s="58">
        <v>30665</v>
      </c>
      <c r="H392" s="59">
        <f t="shared" si="60"/>
        <v>35.315068493150683</v>
      </c>
      <c r="I392" s="60" t="s">
        <v>183</v>
      </c>
      <c r="J392" s="61" t="s">
        <v>81</v>
      </c>
      <c r="K392" s="62" t="s">
        <v>85</v>
      </c>
      <c r="L392" s="63" t="s">
        <v>85</v>
      </c>
      <c r="M392" s="64" t="str">
        <f t="shared" si="61"/>
        <v>4-3-3</v>
      </c>
      <c r="N392" s="65">
        <v>42736</v>
      </c>
      <c r="O392" s="66">
        <v>43191</v>
      </c>
      <c r="P392" s="67">
        <v>0.11499999999999999</v>
      </c>
      <c r="Q392" s="68" t="s">
        <v>184</v>
      </c>
      <c r="R392" s="68" t="s">
        <v>108</v>
      </c>
      <c r="S392" s="68" t="s">
        <v>109</v>
      </c>
      <c r="T392" s="69">
        <v>51</v>
      </c>
      <c r="U392" s="68"/>
      <c r="V392" s="70">
        <v>589392</v>
      </c>
      <c r="W392" s="70">
        <v>0</v>
      </c>
      <c r="X392" s="70">
        <v>0</v>
      </c>
      <c r="Y392" s="70">
        <v>238944</v>
      </c>
      <c r="Z392" s="70">
        <v>0</v>
      </c>
      <c r="AA392" s="70">
        <v>1847822</v>
      </c>
      <c r="AB392" s="71">
        <f t="shared" si="62"/>
        <v>1608878</v>
      </c>
      <c r="AC392" s="71">
        <f t="shared" si="55"/>
        <v>1608878</v>
      </c>
      <c r="AD392" s="72">
        <f t="shared" si="56"/>
        <v>365</v>
      </c>
      <c r="AE392" s="73">
        <f>ROUND(VLOOKUP(Q392,'[1]Average Cost'!$A$3:$V$26,HLOOKUP('[1]Master Sheet'!E392,'[1]Average Cost'!$B$1:$V$2,2,0)),0)</f>
        <v>1831885</v>
      </c>
      <c r="AF392" s="74">
        <f t="shared" si="57"/>
        <v>0.87826364646252353</v>
      </c>
      <c r="AG392" s="68" t="str">
        <f t="shared" si="63"/>
        <v>80%-100%</v>
      </c>
      <c r="AH392" s="75">
        <v>1939134</v>
      </c>
      <c r="AI392" s="75">
        <v>1656671.769605</v>
      </c>
      <c r="AJ392" s="75">
        <v>1939134</v>
      </c>
      <c r="AK392" s="76">
        <f t="shared" si="58"/>
        <v>0.82968892299345998</v>
      </c>
      <c r="AL392" s="39" t="str">
        <f t="shared" si="64"/>
        <v>70% - 90%</v>
      </c>
      <c r="AM392" s="77" t="str">
        <f t="shared" si="65"/>
        <v>Lower Middle Range</v>
      </c>
      <c r="AN392" s="78" t="s">
        <v>76</v>
      </c>
      <c r="AO392" s="78"/>
      <c r="AP392" s="78" t="s">
        <v>135</v>
      </c>
      <c r="AQ392" s="49"/>
      <c r="AR392" s="79"/>
      <c r="AS392" s="79"/>
      <c r="AT392" s="80"/>
      <c r="AU392" s="52">
        <f t="shared" si="59"/>
        <v>0</v>
      </c>
    </row>
    <row r="393" spans="1:47" ht="15" customHeight="1">
      <c r="A393" s="53" t="s">
        <v>66</v>
      </c>
      <c r="B393" s="54">
        <v>382</v>
      </c>
      <c r="C393" s="55" t="s">
        <v>172</v>
      </c>
      <c r="D393" s="56" t="s">
        <v>173</v>
      </c>
      <c r="E393" s="55" t="s">
        <v>149</v>
      </c>
      <c r="F393" s="57">
        <v>40999</v>
      </c>
      <c r="G393" s="58">
        <v>30550</v>
      </c>
      <c r="H393" s="59">
        <f t="shared" si="60"/>
        <v>35.630136986301373</v>
      </c>
      <c r="I393" s="60" t="s">
        <v>229</v>
      </c>
      <c r="J393" s="61">
        <v>0</v>
      </c>
      <c r="K393" s="62">
        <v>0</v>
      </c>
      <c r="L393" s="63" t="s">
        <v>85</v>
      </c>
      <c r="M393" s="64" t="str">
        <f t="shared" si="61"/>
        <v>0-0-3</v>
      </c>
      <c r="N393" s="65">
        <v>43191</v>
      </c>
      <c r="O393" s="66">
        <v>43191</v>
      </c>
      <c r="P393" s="67">
        <v>0.2226947647281263</v>
      </c>
      <c r="Q393" s="68" t="s">
        <v>151</v>
      </c>
      <c r="R393" s="68" t="s">
        <v>126</v>
      </c>
      <c r="S393" s="68" t="s">
        <v>127</v>
      </c>
      <c r="T393" s="69">
        <v>44</v>
      </c>
      <c r="U393" s="68"/>
      <c r="V393" s="70">
        <v>118596</v>
      </c>
      <c r="W393" s="70">
        <v>0</v>
      </c>
      <c r="X393" s="70">
        <v>0</v>
      </c>
      <c r="Y393" s="70">
        <v>0</v>
      </c>
      <c r="Z393" s="70">
        <v>0</v>
      </c>
      <c r="AA393" s="70">
        <v>296495.05</v>
      </c>
      <c r="AB393" s="71">
        <f t="shared" si="62"/>
        <v>296495.05</v>
      </c>
      <c r="AC393" s="71">
        <f t="shared" si="55"/>
        <v>296495.05</v>
      </c>
      <c r="AD393" s="72">
        <f t="shared" si="56"/>
        <v>365</v>
      </c>
      <c r="AE393" s="73">
        <f>ROUND(VLOOKUP(Q393,'[1]Average Cost'!$A$3:$V$26,HLOOKUP('[1]Master Sheet'!E393,'[1]Average Cost'!$B$1:$V$2,2,0)),0)</f>
        <v>349645</v>
      </c>
      <c r="AF393" s="74">
        <f t="shared" si="57"/>
        <v>0.84798881722890362</v>
      </c>
      <c r="AG393" s="68" t="str">
        <f t="shared" si="63"/>
        <v>80%-100%</v>
      </c>
      <c r="AH393" s="75">
        <v>318594.28995000001</v>
      </c>
      <c r="AI393" s="75">
        <v>318594.28995000001</v>
      </c>
      <c r="AJ393" s="75">
        <v>309807</v>
      </c>
      <c r="AK393" s="76">
        <f t="shared" si="58"/>
        <v>0.93063516626908704</v>
      </c>
      <c r="AL393" s="39" t="str">
        <f t="shared" si="64"/>
        <v>90% - 110%</v>
      </c>
      <c r="AM393" s="77" t="str">
        <f t="shared" si="65"/>
        <v>Close to Market Reference</v>
      </c>
      <c r="AN393" s="78" t="s">
        <v>76</v>
      </c>
      <c r="AO393" s="78"/>
      <c r="AP393" s="78" t="s">
        <v>76</v>
      </c>
      <c r="AQ393" s="49"/>
      <c r="AR393" s="79"/>
      <c r="AS393" s="79"/>
      <c r="AT393" s="80"/>
      <c r="AU393" s="52">
        <f t="shared" si="59"/>
        <v>0</v>
      </c>
    </row>
    <row r="394" spans="1:47" ht="15" customHeight="1">
      <c r="A394" s="53" t="s">
        <v>66</v>
      </c>
      <c r="B394" s="54">
        <v>383</v>
      </c>
      <c r="C394" s="55" t="s">
        <v>170</v>
      </c>
      <c r="D394" s="56" t="s">
        <v>95</v>
      </c>
      <c r="E394" s="55" t="s">
        <v>111</v>
      </c>
      <c r="F394" s="57">
        <v>41183</v>
      </c>
      <c r="G394" s="58">
        <v>29864</v>
      </c>
      <c r="H394" s="59">
        <f t="shared" si="60"/>
        <v>37.509589041095893</v>
      </c>
      <c r="I394" s="60" t="s">
        <v>276</v>
      </c>
      <c r="J394" s="61" t="s">
        <v>71</v>
      </c>
      <c r="K394" s="62" t="s">
        <v>71</v>
      </c>
      <c r="L394" s="63" t="s">
        <v>71</v>
      </c>
      <c r="M394" s="64" t="str">
        <f t="shared" si="61"/>
        <v>2-2-2</v>
      </c>
      <c r="N394" s="65">
        <v>42736</v>
      </c>
      <c r="O394" s="66">
        <v>43191</v>
      </c>
      <c r="P394" s="67">
        <v>8.8748906515485407E-2</v>
      </c>
      <c r="Q394" s="68" t="s">
        <v>224</v>
      </c>
      <c r="R394" s="68" t="s">
        <v>108</v>
      </c>
      <c r="S394" s="68" t="s">
        <v>109</v>
      </c>
      <c r="T394" s="69">
        <v>47</v>
      </c>
      <c r="U394" s="68"/>
      <c r="V394" s="70">
        <v>141204</v>
      </c>
      <c r="W394" s="70">
        <v>0</v>
      </c>
      <c r="X394" s="70">
        <v>18000</v>
      </c>
      <c r="Y394" s="70">
        <v>35304</v>
      </c>
      <c r="Z394" s="70">
        <v>6000</v>
      </c>
      <c r="AA394" s="70">
        <v>400273</v>
      </c>
      <c r="AB394" s="71">
        <f t="shared" si="62"/>
        <v>364969</v>
      </c>
      <c r="AC394" s="71">
        <f t="shared" si="55"/>
        <v>364969</v>
      </c>
      <c r="AD394" s="72">
        <f t="shared" si="56"/>
        <v>365</v>
      </c>
      <c r="AE394" s="73">
        <f>ROUND(VLOOKUP(Q394,'[1]Average Cost'!$A$3:$V$26,HLOOKUP('[1]Master Sheet'!E394,'[1]Average Cost'!$B$1:$V$2,2,0)),0)</f>
        <v>482694</v>
      </c>
      <c r="AF394" s="74">
        <f t="shared" si="57"/>
        <v>0.75610842479914808</v>
      </c>
      <c r="AG394" s="68" t="str">
        <f t="shared" si="63"/>
        <v>60%-80%</v>
      </c>
      <c r="AH394" s="75">
        <v>732202.60991999996</v>
      </c>
      <c r="AI394" s="75">
        <v>732202.60991999996</v>
      </c>
      <c r="AJ394" s="75">
        <v>690259</v>
      </c>
      <c r="AK394" s="76">
        <f t="shared" si="58"/>
        <v>0.49845356333798962</v>
      </c>
      <c r="AL394" s="39" t="str">
        <f t="shared" si="64"/>
        <v>25% - 50%</v>
      </c>
      <c r="AM394" s="77" t="str">
        <f t="shared" si="65"/>
        <v>Lower Range</v>
      </c>
      <c r="AN394" s="78" t="s">
        <v>76</v>
      </c>
      <c r="AO394" s="78"/>
      <c r="AP394" s="78" t="s">
        <v>76</v>
      </c>
      <c r="AQ394" s="49"/>
      <c r="AR394" s="79"/>
      <c r="AS394" s="79"/>
      <c r="AT394" s="80"/>
      <c r="AU394" s="52">
        <f t="shared" si="59"/>
        <v>0</v>
      </c>
    </row>
    <row r="395" spans="1:47" ht="15" customHeight="1">
      <c r="A395" s="53" t="s">
        <v>66</v>
      </c>
      <c r="B395" s="54">
        <v>384</v>
      </c>
      <c r="C395" s="55" t="s">
        <v>152</v>
      </c>
      <c r="D395" s="56" t="s">
        <v>83</v>
      </c>
      <c r="E395" s="55" t="s">
        <v>79</v>
      </c>
      <c r="F395" s="57">
        <v>44807</v>
      </c>
      <c r="G395" s="58">
        <v>34502</v>
      </c>
      <c r="H395" s="59">
        <f t="shared" si="60"/>
        <v>24.802739726027397</v>
      </c>
      <c r="I395" s="60" t="s">
        <v>498</v>
      </c>
      <c r="J395" s="61">
        <v>0</v>
      </c>
      <c r="K395" s="62">
        <v>0</v>
      </c>
      <c r="L395" s="63" t="s">
        <v>71</v>
      </c>
      <c r="M395" s="64" t="str">
        <f t="shared" si="61"/>
        <v>0-0-2</v>
      </c>
      <c r="N395" s="81" t="s">
        <v>72</v>
      </c>
      <c r="O395" s="62" t="s">
        <v>72</v>
      </c>
      <c r="P395" s="67">
        <v>0</v>
      </c>
      <c r="Q395" s="68" t="s">
        <v>131</v>
      </c>
      <c r="R395" s="68" t="s">
        <v>132</v>
      </c>
      <c r="S395" s="68" t="s">
        <v>133</v>
      </c>
      <c r="T395" s="69">
        <v>46</v>
      </c>
      <c r="U395" s="68"/>
      <c r="V395" s="70">
        <v>147600</v>
      </c>
      <c r="W395" s="70">
        <v>0</v>
      </c>
      <c r="X395" s="70">
        <v>0</v>
      </c>
      <c r="Y395" s="70">
        <v>0</v>
      </c>
      <c r="Z395" s="70">
        <v>0</v>
      </c>
      <c r="AA395" s="70">
        <v>380961</v>
      </c>
      <c r="AB395" s="71">
        <f t="shared" si="62"/>
        <v>380961</v>
      </c>
      <c r="AC395" s="71">
        <f t="shared" si="55"/>
        <v>380961</v>
      </c>
      <c r="AD395" s="72">
        <f t="shared" si="56"/>
        <v>210</v>
      </c>
      <c r="AE395" s="73">
        <f>ROUND(VLOOKUP(Q395,'[1]Average Cost'!$A$3:$V$26,HLOOKUP('[1]Master Sheet'!E395,'[1]Average Cost'!$B$1:$V$2,2,0)),0)</f>
        <v>384092</v>
      </c>
      <c r="AF395" s="74">
        <f t="shared" si="57"/>
        <v>0.99184830717640571</v>
      </c>
      <c r="AG395" s="68" t="str">
        <f t="shared" si="63"/>
        <v>80%-100%</v>
      </c>
      <c r="AH395" s="75">
        <v>626291</v>
      </c>
      <c r="AI395" s="75">
        <v>572977.40544999996</v>
      </c>
      <c r="AJ395" s="75">
        <v>626291</v>
      </c>
      <c r="AK395" s="76">
        <f t="shared" si="58"/>
        <v>0.60828113448860033</v>
      </c>
      <c r="AL395" s="39" t="str">
        <f t="shared" si="64"/>
        <v>50% - 70%</v>
      </c>
      <c r="AM395" s="77" t="str">
        <f t="shared" si="65"/>
        <v>Lower Range</v>
      </c>
      <c r="AN395" s="78" t="s">
        <v>76</v>
      </c>
      <c r="AO395" s="78"/>
      <c r="AP395" s="78" t="s">
        <v>76</v>
      </c>
      <c r="AQ395" s="49"/>
      <c r="AR395" s="79"/>
      <c r="AS395" s="79"/>
      <c r="AT395" s="80"/>
      <c r="AU395" s="52">
        <f t="shared" si="59"/>
        <v>0</v>
      </c>
    </row>
    <row r="396" spans="1:47" ht="15" customHeight="1">
      <c r="A396" s="53" t="s">
        <v>66</v>
      </c>
      <c r="B396" s="25">
        <v>385</v>
      </c>
      <c r="C396" s="55" t="s">
        <v>198</v>
      </c>
      <c r="D396" s="56" t="s">
        <v>331</v>
      </c>
      <c r="E396" s="55" t="s">
        <v>79</v>
      </c>
      <c r="F396" s="57">
        <v>38732</v>
      </c>
      <c r="G396" s="58">
        <v>26888</v>
      </c>
      <c r="H396" s="59">
        <f t="shared" si="60"/>
        <v>45.663013698630138</v>
      </c>
      <c r="I396" s="60" t="s">
        <v>196</v>
      </c>
      <c r="J396" s="61" t="s">
        <v>81</v>
      </c>
      <c r="K396" s="62" t="s">
        <v>85</v>
      </c>
      <c r="L396" s="63" t="s">
        <v>81</v>
      </c>
      <c r="M396" s="64" t="str">
        <f t="shared" si="61"/>
        <v>4-3-4</v>
      </c>
      <c r="N396" s="65">
        <v>42826</v>
      </c>
      <c r="O396" s="66">
        <v>43191</v>
      </c>
      <c r="P396" s="67">
        <v>0.1</v>
      </c>
      <c r="Q396" s="68" t="s">
        <v>73</v>
      </c>
      <c r="R396" s="38" t="s">
        <v>74</v>
      </c>
      <c r="S396" s="38" t="s">
        <v>75</v>
      </c>
      <c r="T396" s="69">
        <v>55</v>
      </c>
      <c r="U396" s="68"/>
      <c r="V396" s="70">
        <v>1268124</v>
      </c>
      <c r="W396" s="70">
        <v>0</v>
      </c>
      <c r="X396" s="70">
        <v>0</v>
      </c>
      <c r="Y396" s="70">
        <v>650316</v>
      </c>
      <c r="Z396" s="70">
        <v>0</v>
      </c>
      <c r="AA396" s="70">
        <v>3917845</v>
      </c>
      <c r="AB396" s="71">
        <f t="shared" si="62"/>
        <v>3267529</v>
      </c>
      <c r="AC396" s="71">
        <f t="shared" ref="AC396:AC459" si="66">AB396-W396</f>
        <v>3267529</v>
      </c>
      <c r="AD396" s="72">
        <f t="shared" ref="AD396:AD459" si="67">IF(($AE$10-F396)+1&gt;365,365,($AE$10-F396)+1)</f>
        <v>365</v>
      </c>
      <c r="AE396" s="73">
        <f>ROUND(VLOOKUP(Q396,'[1]Average Cost'!$A$3:$V$26,HLOOKUP('[1]Master Sheet'!E396,'[1]Average Cost'!$B$1:$V$2,2,0)),0)</f>
        <v>3857835</v>
      </c>
      <c r="AF396" s="74">
        <f t="shared" ref="AF396:AF459" si="68">AB396/AE396</f>
        <v>0.84698516136641411</v>
      </c>
      <c r="AG396" s="68" t="str">
        <f t="shared" si="63"/>
        <v>80%-100%</v>
      </c>
      <c r="AH396" s="75">
        <v>3878205</v>
      </c>
      <c r="AI396" s="75">
        <v>3750790.1304562502</v>
      </c>
      <c r="AJ396" s="75">
        <v>3878205</v>
      </c>
      <c r="AK396" s="76">
        <f t="shared" ref="AK396:AK459" si="69">AB396/AH396</f>
        <v>0.84253643115822918</v>
      </c>
      <c r="AL396" s="39" t="str">
        <f t="shared" si="64"/>
        <v>70% - 90%</v>
      </c>
      <c r="AM396" s="77" t="str">
        <f t="shared" si="65"/>
        <v>Lower Middle Range</v>
      </c>
      <c r="AN396" s="78" t="s">
        <v>118</v>
      </c>
      <c r="AO396" s="78" t="s">
        <v>503</v>
      </c>
      <c r="AP396" s="78" t="s">
        <v>76</v>
      </c>
      <c r="AQ396" s="49"/>
      <c r="AR396" s="79"/>
      <c r="AS396" s="79"/>
      <c r="AT396" s="80"/>
      <c r="AU396" s="52">
        <f t="shared" ref="AU396:AU459" si="70">AT396/AH396</f>
        <v>0</v>
      </c>
    </row>
    <row r="397" spans="1:47" ht="15" customHeight="1">
      <c r="A397" s="53" t="s">
        <v>66</v>
      </c>
      <c r="B397" s="54">
        <v>386</v>
      </c>
      <c r="C397" s="55" t="s">
        <v>147</v>
      </c>
      <c r="D397" s="56" t="s">
        <v>148</v>
      </c>
      <c r="E397" s="55" t="s">
        <v>79</v>
      </c>
      <c r="F397" s="57">
        <v>38763</v>
      </c>
      <c r="G397" s="58">
        <v>24228</v>
      </c>
      <c r="H397" s="59">
        <f t="shared" ref="H397:H460" si="71">($I$10-G397)/365</f>
        <v>52.950684931506849</v>
      </c>
      <c r="I397" s="60" t="s">
        <v>196</v>
      </c>
      <c r="J397" s="61" t="s">
        <v>71</v>
      </c>
      <c r="K397" s="62" t="s">
        <v>71</v>
      </c>
      <c r="L397" s="63" t="s">
        <v>71</v>
      </c>
      <c r="M397" s="64" t="str">
        <f t="shared" ref="M397:M460" si="72">LEFT(J397,1)&amp;"-"&amp;LEFT(K397,1)&amp;"-"&amp;LEFT(L397,1)</f>
        <v>2-2-2</v>
      </c>
      <c r="N397" s="65" t="s">
        <v>86</v>
      </c>
      <c r="O397" s="66">
        <v>43191</v>
      </c>
      <c r="P397" s="67">
        <v>0.03</v>
      </c>
      <c r="Q397" s="68" t="s">
        <v>73</v>
      </c>
      <c r="R397" s="38" t="s">
        <v>74</v>
      </c>
      <c r="S397" s="38" t="s">
        <v>75</v>
      </c>
      <c r="T397" s="69">
        <v>54</v>
      </c>
      <c r="U397" s="68"/>
      <c r="V397" s="70">
        <v>545100</v>
      </c>
      <c r="W397" s="70">
        <v>0</v>
      </c>
      <c r="X397" s="70">
        <v>0</v>
      </c>
      <c r="Y397" s="70">
        <v>286896</v>
      </c>
      <c r="Z397" s="70">
        <v>0</v>
      </c>
      <c r="AA397" s="70">
        <v>1737320</v>
      </c>
      <c r="AB397" s="71">
        <f t="shared" ref="AB397:AB460" si="73">AA397-Y397</f>
        <v>1450424</v>
      </c>
      <c r="AC397" s="71">
        <f t="shared" si="66"/>
        <v>1450424</v>
      </c>
      <c r="AD397" s="72">
        <f t="shared" si="67"/>
        <v>365</v>
      </c>
      <c r="AE397" s="73">
        <f>ROUND(VLOOKUP(Q397,'[1]Average Cost'!$A$3:$V$26,HLOOKUP('[1]Master Sheet'!E397,'[1]Average Cost'!$B$1:$V$2,2,0)),0)</f>
        <v>2657244</v>
      </c>
      <c r="AF397" s="74">
        <f t="shared" si="68"/>
        <v>0.5458377175750514</v>
      </c>
      <c r="AG397" s="68" t="str">
        <f t="shared" ref="AG397:AG460" si="74">IF(AF397&lt;60%,"Less than 60%",IF(AF397&lt;80%,"60%-80%",IF(AF397&lt;100%,"80%-100%","Greater than 100%")))</f>
        <v>Less than 60%</v>
      </c>
      <c r="AH397" s="75">
        <v>2771803.02</v>
      </c>
      <c r="AI397" s="75">
        <v>2771803.02</v>
      </c>
      <c r="AJ397" s="75">
        <v>2753526</v>
      </c>
      <c r="AK397" s="76">
        <f t="shared" si="69"/>
        <v>0.52327816570457453</v>
      </c>
      <c r="AL397" s="39" t="str">
        <f t="shared" ref="AL397:AL460" si="75">IF(AK397&lt;50%,"25% - 50%",IF(AK397&lt;70%,"50% - 70%",IF(AK397&lt;90%,"70% - 90%",IF(AK397&lt;110%,"90% - 110%",IF(AK397&lt;130%,"110% - 130%","&gt;130%")))))</f>
        <v>50% - 70%</v>
      </c>
      <c r="AM397" s="77" t="str">
        <f t="shared" ref="AM397:AM460" si="76">IF(AK397&lt;70%,"Lower Range",IF(AK397&lt;85%,"Lower Middle Range",IF(AK397&lt;100%,"Close to Market Reference",IF(AK397&lt;115%,"Upper Middle Range","Upper Range"))))</f>
        <v>Lower Range</v>
      </c>
      <c r="AN397" s="78" t="s">
        <v>76</v>
      </c>
      <c r="AO397" s="78"/>
      <c r="AP397" s="78" t="s">
        <v>135</v>
      </c>
      <c r="AQ397" s="49"/>
      <c r="AR397" s="79"/>
      <c r="AS397" s="79"/>
      <c r="AT397" s="80"/>
      <c r="AU397" s="52">
        <f t="shared" si="70"/>
        <v>0</v>
      </c>
    </row>
    <row r="398" spans="1:47" ht="15" customHeight="1">
      <c r="A398" s="53" t="s">
        <v>66</v>
      </c>
      <c r="B398" s="54">
        <v>387</v>
      </c>
      <c r="C398" s="55" t="s">
        <v>67</v>
      </c>
      <c r="D398" s="56" t="s">
        <v>68</v>
      </c>
      <c r="E398" s="55" t="s">
        <v>164</v>
      </c>
      <c r="F398" s="57">
        <v>44758</v>
      </c>
      <c r="G398" s="58">
        <v>33238</v>
      </c>
      <c r="H398" s="59">
        <f t="shared" si="71"/>
        <v>28.265753424657536</v>
      </c>
      <c r="I398" s="60" t="s">
        <v>277</v>
      </c>
      <c r="J398" s="61">
        <v>0</v>
      </c>
      <c r="K398" s="62">
        <v>0</v>
      </c>
      <c r="L398" s="63" t="s">
        <v>85</v>
      </c>
      <c r="M398" s="64" t="str">
        <f t="shared" si="72"/>
        <v>0-0-3</v>
      </c>
      <c r="N398" s="81" t="s">
        <v>72</v>
      </c>
      <c r="O398" s="62" t="s">
        <v>72</v>
      </c>
      <c r="P398" s="67">
        <v>0</v>
      </c>
      <c r="Q398" s="68" t="s">
        <v>73</v>
      </c>
      <c r="R398" s="38" t="s">
        <v>74</v>
      </c>
      <c r="S398" s="38" t="s">
        <v>75</v>
      </c>
      <c r="T398" s="69">
        <v>48</v>
      </c>
      <c r="U398" s="68"/>
      <c r="V398" s="70">
        <v>218184</v>
      </c>
      <c r="W398" s="70">
        <v>0</v>
      </c>
      <c r="X398" s="70">
        <v>0</v>
      </c>
      <c r="Y398" s="70">
        <v>54540</v>
      </c>
      <c r="Z398" s="70">
        <v>0</v>
      </c>
      <c r="AA398" s="70">
        <v>611958</v>
      </c>
      <c r="AB398" s="71">
        <f t="shared" si="73"/>
        <v>557418</v>
      </c>
      <c r="AC398" s="71">
        <f t="shared" si="66"/>
        <v>557418</v>
      </c>
      <c r="AD398" s="72">
        <f t="shared" si="67"/>
        <v>259</v>
      </c>
      <c r="AE398" s="73">
        <f>ROUND(VLOOKUP(Q398,'[1]Average Cost'!$A$3:$V$26,HLOOKUP('[1]Master Sheet'!E398,'[1]Average Cost'!$B$1:$V$2,2,0)),0)</f>
        <v>646385</v>
      </c>
      <c r="AF398" s="74">
        <f t="shared" si="68"/>
        <v>0.86236221446970462</v>
      </c>
      <c r="AG398" s="68" t="str">
        <f t="shared" si="74"/>
        <v>80%-100%</v>
      </c>
      <c r="AH398" s="75">
        <v>1040452</v>
      </c>
      <c r="AI398" s="75">
        <v>1031401.0812</v>
      </c>
      <c r="AJ398" s="75">
        <v>1040452</v>
      </c>
      <c r="AK398" s="76">
        <f t="shared" si="69"/>
        <v>0.535746002698827</v>
      </c>
      <c r="AL398" s="39" t="str">
        <f t="shared" si="75"/>
        <v>50% - 70%</v>
      </c>
      <c r="AM398" s="77" t="str">
        <f t="shared" si="76"/>
        <v>Lower Range</v>
      </c>
      <c r="AN398" s="78" t="s">
        <v>76</v>
      </c>
      <c r="AO398" s="78"/>
      <c r="AP398" s="78" t="s">
        <v>76</v>
      </c>
      <c r="AQ398" s="49"/>
      <c r="AR398" s="79"/>
      <c r="AS398" s="79"/>
      <c r="AT398" s="80"/>
      <c r="AU398" s="52">
        <f t="shared" si="70"/>
        <v>0</v>
      </c>
    </row>
    <row r="399" spans="1:47" ht="15" customHeight="1">
      <c r="A399" s="53" t="s">
        <v>66</v>
      </c>
      <c r="B399" s="54">
        <v>388</v>
      </c>
      <c r="C399" s="55" t="s">
        <v>67</v>
      </c>
      <c r="D399" s="56" t="s">
        <v>68</v>
      </c>
      <c r="E399" s="55" t="s">
        <v>372</v>
      </c>
      <c r="F399" s="57">
        <v>43045</v>
      </c>
      <c r="G399" s="58">
        <v>30196</v>
      </c>
      <c r="H399" s="59">
        <f t="shared" si="71"/>
        <v>36.6</v>
      </c>
      <c r="I399" s="60" t="s">
        <v>284</v>
      </c>
      <c r="J399" s="61" t="s">
        <v>85</v>
      </c>
      <c r="K399" s="62" t="s">
        <v>71</v>
      </c>
      <c r="L399" s="63" t="s">
        <v>71</v>
      </c>
      <c r="M399" s="64" t="str">
        <f t="shared" si="72"/>
        <v>3-2-2</v>
      </c>
      <c r="N399" s="65">
        <v>42826</v>
      </c>
      <c r="O399" s="66">
        <v>43191</v>
      </c>
      <c r="P399" s="67">
        <v>0.28000000000000003</v>
      </c>
      <c r="Q399" s="68" t="s">
        <v>73</v>
      </c>
      <c r="R399" s="38" t="s">
        <v>74</v>
      </c>
      <c r="S399" s="38" t="s">
        <v>75</v>
      </c>
      <c r="T399" s="69">
        <v>48</v>
      </c>
      <c r="U399" s="68"/>
      <c r="V399" s="70">
        <v>222600</v>
      </c>
      <c r="W399" s="70">
        <v>0</v>
      </c>
      <c r="X399" s="70">
        <v>0</v>
      </c>
      <c r="Y399" s="70">
        <v>55656</v>
      </c>
      <c r="Z399" s="70">
        <v>0</v>
      </c>
      <c r="AA399" s="70">
        <v>624112</v>
      </c>
      <c r="AB399" s="71">
        <f t="shared" si="73"/>
        <v>568456</v>
      </c>
      <c r="AC399" s="71">
        <f t="shared" si="66"/>
        <v>568456</v>
      </c>
      <c r="AD399" s="72">
        <f t="shared" si="67"/>
        <v>365</v>
      </c>
      <c r="AE399" s="73">
        <f>ROUND(VLOOKUP(Q399,'[1]Average Cost'!$A$3:$V$26,HLOOKUP('[1]Master Sheet'!E399,'[1]Average Cost'!$B$1:$V$2,2,0)),0)</f>
        <v>646385</v>
      </c>
      <c r="AF399" s="74">
        <f t="shared" si="68"/>
        <v>0.87943872459911665</v>
      </c>
      <c r="AG399" s="68" t="str">
        <f t="shared" si="74"/>
        <v>80%-100%</v>
      </c>
      <c r="AH399" s="75">
        <v>1040452</v>
      </c>
      <c r="AI399" s="75">
        <v>1031401.0812</v>
      </c>
      <c r="AJ399" s="75">
        <v>1040452</v>
      </c>
      <c r="AK399" s="76">
        <f t="shared" si="69"/>
        <v>0.54635485346753143</v>
      </c>
      <c r="AL399" s="39" t="str">
        <f t="shared" si="75"/>
        <v>50% - 70%</v>
      </c>
      <c r="AM399" s="77" t="str">
        <f t="shared" si="76"/>
        <v>Lower Range</v>
      </c>
      <c r="AN399" s="78" t="s">
        <v>76</v>
      </c>
      <c r="AO399" s="78"/>
      <c r="AP399" s="78" t="s">
        <v>76</v>
      </c>
      <c r="AQ399" s="49"/>
      <c r="AR399" s="79"/>
      <c r="AS399" s="79"/>
      <c r="AT399" s="80"/>
      <c r="AU399" s="52">
        <f t="shared" si="70"/>
        <v>0</v>
      </c>
    </row>
    <row r="400" spans="1:47" ht="15" customHeight="1">
      <c r="A400" s="53" t="s">
        <v>66</v>
      </c>
      <c r="B400" s="54">
        <v>389</v>
      </c>
      <c r="C400" s="55" t="s">
        <v>134</v>
      </c>
      <c r="D400" s="56" t="s">
        <v>95</v>
      </c>
      <c r="E400" s="55" t="s">
        <v>504</v>
      </c>
      <c r="F400" s="57">
        <v>41464</v>
      </c>
      <c r="G400" s="58">
        <v>30234</v>
      </c>
      <c r="H400" s="59">
        <f t="shared" si="71"/>
        <v>36.495890410958907</v>
      </c>
      <c r="I400" s="60" t="s">
        <v>505</v>
      </c>
      <c r="J400" s="61" t="s">
        <v>71</v>
      </c>
      <c r="K400" s="62" t="s">
        <v>71</v>
      </c>
      <c r="L400" s="63" t="s">
        <v>85</v>
      </c>
      <c r="M400" s="64" t="str">
        <f t="shared" si="72"/>
        <v>2-2-3</v>
      </c>
      <c r="N400" s="65">
        <v>42095</v>
      </c>
      <c r="O400" s="66">
        <v>43191</v>
      </c>
      <c r="P400" s="67">
        <v>1.8511467526855958E-2</v>
      </c>
      <c r="Q400" s="68" t="s">
        <v>87</v>
      </c>
      <c r="R400" s="68" t="s">
        <v>88</v>
      </c>
      <c r="S400" s="68" t="s">
        <v>89</v>
      </c>
      <c r="T400" s="69">
        <v>47</v>
      </c>
      <c r="U400" s="68"/>
      <c r="V400" s="70">
        <v>150120</v>
      </c>
      <c r="W400" s="70">
        <v>0</v>
      </c>
      <c r="X400" s="70">
        <v>0</v>
      </c>
      <c r="Y400" s="70">
        <v>21648</v>
      </c>
      <c r="Z400" s="70">
        <v>0</v>
      </c>
      <c r="AA400" s="70">
        <v>250032.18</v>
      </c>
      <c r="AB400" s="71">
        <f t="shared" si="73"/>
        <v>228384.18</v>
      </c>
      <c r="AC400" s="71">
        <f t="shared" si="66"/>
        <v>228384.18</v>
      </c>
      <c r="AD400" s="72">
        <f t="shared" si="67"/>
        <v>365</v>
      </c>
      <c r="AE400" s="73">
        <f>ROUND(VLOOKUP(Q400,'[1]Average Cost'!$A$3:$V$26,HLOOKUP('[1]Master Sheet'!E400,'[1]Average Cost'!$B$1:$V$2,2,0)),0)</f>
        <v>436990</v>
      </c>
      <c r="AF400" s="74">
        <f t="shared" si="68"/>
        <v>0.52263022037117557</v>
      </c>
      <c r="AG400" s="68" t="str">
        <f t="shared" si="74"/>
        <v>Less than 60%</v>
      </c>
      <c r="AH400" s="75">
        <v>752202.61250000005</v>
      </c>
      <c r="AI400" s="75">
        <v>752202.61250000005</v>
      </c>
      <c r="AJ400" s="75">
        <v>532918</v>
      </c>
      <c r="AK400" s="76">
        <f t="shared" si="69"/>
        <v>0.3036205620729614</v>
      </c>
      <c r="AL400" s="39" t="str">
        <f t="shared" si="75"/>
        <v>25% - 50%</v>
      </c>
      <c r="AM400" s="77" t="str">
        <f t="shared" si="76"/>
        <v>Lower Range</v>
      </c>
      <c r="AN400" s="78" t="s">
        <v>76</v>
      </c>
      <c r="AO400" s="78"/>
      <c r="AP400" s="78" t="s">
        <v>76</v>
      </c>
      <c r="AQ400" s="49"/>
      <c r="AR400" s="79"/>
      <c r="AS400" s="79"/>
      <c r="AT400" s="80"/>
      <c r="AU400" s="52">
        <f t="shared" si="70"/>
        <v>0</v>
      </c>
    </row>
    <row r="401" spans="1:47" ht="15" customHeight="1">
      <c r="A401" s="53" t="s">
        <v>66</v>
      </c>
      <c r="B401" s="54">
        <v>390</v>
      </c>
      <c r="C401" s="55" t="s">
        <v>215</v>
      </c>
      <c r="D401" s="56" t="s">
        <v>68</v>
      </c>
      <c r="E401" s="55" t="s">
        <v>506</v>
      </c>
      <c r="F401" s="57">
        <v>43680</v>
      </c>
      <c r="G401" s="58">
        <v>30174</v>
      </c>
      <c r="H401" s="59">
        <f t="shared" si="71"/>
        <v>36.660273972602738</v>
      </c>
      <c r="I401" s="60" t="s">
        <v>312</v>
      </c>
      <c r="J401" s="61" t="s">
        <v>85</v>
      </c>
      <c r="K401" s="62" t="s">
        <v>71</v>
      </c>
      <c r="L401" s="63" t="s">
        <v>85</v>
      </c>
      <c r="M401" s="64" t="str">
        <f t="shared" si="72"/>
        <v>3-2-3</v>
      </c>
      <c r="N401" s="65">
        <v>42826</v>
      </c>
      <c r="O401" s="66">
        <v>43191</v>
      </c>
      <c r="P401" s="67">
        <v>8.8551514538541556E-2</v>
      </c>
      <c r="Q401" s="68" t="s">
        <v>87</v>
      </c>
      <c r="R401" s="68" t="s">
        <v>88</v>
      </c>
      <c r="S401" s="68" t="s">
        <v>89</v>
      </c>
      <c r="T401" s="69">
        <v>48</v>
      </c>
      <c r="U401" s="68"/>
      <c r="V401" s="70">
        <v>146484</v>
      </c>
      <c r="W401" s="70">
        <v>0</v>
      </c>
      <c r="X401" s="70">
        <v>0</v>
      </c>
      <c r="Y401" s="70">
        <v>36624</v>
      </c>
      <c r="Z401" s="70">
        <v>0</v>
      </c>
      <c r="AA401" s="70">
        <v>414781</v>
      </c>
      <c r="AB401" s="71">
        <f t="shared" si="73"/>
        <v>378157</v>
      </c>
      <c r="AC401" s="71">
        <f t="shared" si="66"/>
        <v>378157</v>
      </c>
      <c r="AD401" s="72">
        <f t="shared" si="67"/>
        <v>365</v>
      </c>
      <c r="AE401" s="73">
        <f>ROUND(VLOOKUP(Q401,'[1]Average Cost'!$A$3:$V$26,HLOOKUP('[1]Master Sheet'!E401,'[1]Average Cost'!$B$1:$V$2,2,0)),0)</f>
        <v>494548</v>
      </c>
      <c r="AF401" s="74">
        <f t="shared" si="68"/>
        <v>0.76465176282180902</v>
      </c>
      <c r="AG401" s="68" t="str">
        <f t="shared" si="74"/>
        <v>60%-80%</v>
      </c>
      <c r="AH401" s="75">
        <v>884944.25</v>
      </c>
      <c r="AI401" s="75">
        <v>884944.25</v>
      </c>
      <c r="AJ401" s="75">
        <v>648969</v>
      </c>
      <c r="AK401" s="76">
        <f t="shared" si="69"/>
        <v>0.4273229641302263</v>
      </c>
      <c r="AL401" s="39" t="str">
        <f t="shared" si="75"/>
        <v>25% - 50%</v>
      </c>
      <c r="AM401" s="77" t="str">
        <f t="shared" si="76"/>
        <v>Lower Range</v>
      </c>
      <c r="AN401" s="78" t="s">
        <v>76</v>
      </c>
      <c r="AO401" s="78"/>
      <c r="AP401" s="78" t="s">
        <v>76</v>
      </c>
      <c r="AQ401" s="49"/>
      <c r="AR401" s="79"/>
      <c r="AS401" s="79"/>
      <c r="AT401" s="80"/>
      <c r="AU401" s="52">
        <f t="shared" si="70"/>
        <v>0</v>
      </c>
    </row>
    <row r="402" spans="1:47" ht="15" customHeight="1">
      <c r="A402" s="53" t="s">
        <v>66</v>
      </c>
      <c r="B402" s="25">
        <v>391</v>
      </c>
      <c r="C402" s="55" t="s">
        <v>110</v>
      </c>
      <c r="D402" s="56" t="s">
        <v>83</v>
      </c>
      <c r="E402" s="55" t="s">
        <v>79</v>
      </c>
      <c r="F402" s="57">
        <v>43171</v>
      </c>
      <c r="G402" s="58">
        <v>29863</v>
      </c>
      <c r="H402" s="59">
        <f t="shared" si="71"/>
        <v>37.512328767123286</v>
      </c>
      <c r="I402" s="60" t="s">
        <v>84</v>
      </c>
      <c r="J402" s="61" t="s">
        <v>71</v>
      </c>
      <c r="K402" s="62" t="s">
        <v>71</v>
      </c>
      <c r="L402" s="63" t="s">
        <v>71</v>
      </c>
      <c r="M402" s="64" t="str">
        <f t="shared" si="72"/>
        <v>2-2-2</v>
      </c>
      <c r="N402" s="65">
        <v>42736</v>
      </c>
      <c r="O402" s="66">
        <v>43191</v>
      </c>
      <c r="P402" s="67">
        <v>6.7499999999999991E-2</v>
      </c>
      <c r="Q402" s="68" t="s">
        <v>87</v>
      </c>
      <c r="R402" s="68" t="s">
        <v>88</v>
      </c>
      <c r="S402" s="68" t="s">
        <v>89</v>
      </c>
      <c r="T402" s="69">
        <v>46</v>
      </c>
      <c r="U402" s="68"/>
      <c r="V402" s="70">
        <v>147924</v>
      </c>
      <c r="W402" s="70">
        <v>0</v>
      </c>
      <c r="X402" s="70">
        <v>0</v>
      </c>
      <c r="Y402" s="70">
        <v>0</v>
      </c>
      <c r="Z402" s="70">
        <v>0</v>
      </c>
      <c r="AA402" s="70">
        <v>325179</v>
      </c>
      <c r="AB402" s="71">
        <f t="shared" si="73"/>
        <v>325179</v>
      </c>
      <c r="AC402" s="71">
        <f t="shared" si="66"/>
        <v>325179</v>
      </c>
      <c r="AD402" s="72">
        <f t="shared" si="67"/>
        <v>365</v>
      </c>
      <c r="AE402" s="73">
        <f>ROUND(VLOOKUP(Q402,'[1]Average Cost'!$A$3:$V$26,HLOOKUP('[1]Master Sheet'!E402,'[1]Average Cost'!$B$1:$V$2,2,0)),0)</f>
        <v>293696</v>
      </c>
      <c r="AF402" s="74">
        <f t="shared" si="68"/>
        <v>1.1071958760078449</v>
      </c>
      <c r="AG402" s="68" t="str">
        <f t="shared" si="74"/>
        <v>Greater than 100%</v>
      </c>
      <c r="AH402" s="75">
        <v>512626</v>
      </c>
      <c r="AI402" s="75">
        <v>449515</v>
      </c>
      <c r="AJ402" s="75">
        <v>512626</v>
      </c>
      <c r="AK402" s="76">
        <f t="shared" si="69"/>
        <v>0.6343396550311533</v>
      </c>
      <c r="AL402" s="39" t="str">
        <f t="shared" si="75"/>
        <v>50% - 70%</v>
      </c>
      <c r="AM402" s="77" t="str">
        <f t="shared" si="76"/>
        <v>Lower Range</v>
      </c>
      <c r="AN402" s="78" t="s">
        <v>76</v>
      </c>
      <c r="AO402" s="78"/>
      <c r="AP402" s="78" t="s">
        <v>76</v>
      </c>
      <c r="AQ402" s="49"/>
      <c r="AR402" s="79"/>
      <c r="AS402" s="79"/>
      <c r="AT402" s="80"/>
      <c r="AU402" s="52">
        <f t="shared" si="70"/>
        <v>0</v>
      </c>
    </row>
    <row r="403" spans="1:47" ht="15" customHeight="1">
      <c r="A403" s="53" t="s">
        <v>66</v>
      </c>
      <c r="B403" s="54">
        <v>392</v>
      </c>
      <c r="C403" s="55" t="s">
        <v>180</v>
      </c>
      <c r="D403" s="56" t="s">
        <v>432</v>
      </c>
      <c r="E403" s="55" t="s">
        <v>278</v>
      </c>
      <c r="F403" s="57">
        <v>41860</v>
      </c>
      <c r="G403" s="58">
        <v>30956</v>
      </c>
      <c r="H403" s="59">
        <f t="shared" si="71"/>
        <v>34.517808219178079</v>
      </c>
      <c r="I403" s="60" t="s">
        <v>291</v>
      </c>
      <c r="J403" s="61" t="s">
        <v>81</v>
      </c>
      <c r="K403" s="62" t="s">
        <v>71</v>
      </c>
      <c r="L403" s="63" t="s">
        <v>81</v>
      </c>
      <c r="M403" s="64" t="str">
        <f t="shared" si="72"/>
        <v>4-2-4</v>
      </c>
      <c r="N403" s="65">
        <v>42095</v>
      </c>
      <c r="O403" s="66">
        <v>43191</v>
      </c>
      <c r="P403" s="67">
        <v>9.2500000000000096E-2</v>
      </c>
      <c r="Q403" s="68" t="s">
        <v>87</v>
      </c>
      <c r="R403" s="68" t="s">
        <v>88</v>
      </c>
      <c r="S403" s="68" t="s">
        <v>89</v>
      </c>
      <c r="T403" s="69">
        <v>52</v>
      </c>
      <c r="U403" s="68"/>
      <c r="V403" s="70">
        <v>462276</v>
      </c>
      <c r="W403" s="70">
        <v>0</v>
      </c>
      <c r="X403" s="70">
        <v>0</v>
      </c>
      <c r="Y403" s="70">
        <v>187404</v>
      </c>
      <c r="Z403" s="70">
        <v>0</v>
      </c>
      <c r="AA403" s="70">
        <v>1452725</v>
      </c>
      <c r="AB403" s="71">
        <f t="shared" si="73"/>
        <v>1265321</v>
      </c>
      <c r="AC403" s="71">
        <f t="shared" si="66"/>
        <v>1265321</v>
      </c>
      <c r="AD403" s="72">
        <f t="shared" si="67"/>
        <v>365</v>
      </c>
      <c r="AE403" s="73">
        <f>ROUND(VLOOKUP(Q403,'[1]Average Cost'!$A$3:$V$26,HLOOKUP('[1]Master Sheet'!E403,'[1]Average Cost'!$B$1:$V$2,2,0)),0)</f>
        <v>1425491</v>
      </c>
      <c r="AF403" s="74">
        <f t="shared" si="68"/>
        <v>0.88763871536193495</v>
      </c>
      <c r="AG403" s="68" t="str">
        <f t="shared" si="74"/>
        <v>80%-100%</v>
      </c>
      <c r="AH403" s="75">
        <v>2033676</v>
      </c>
      <c r="AI403" s="75">
        <v>2033676</v>
      </c>
      <c r="AJ403" s="75">
        <v>1552595</v>
      </c>
      <c r="AK403" s="76">
        <f t="shared" si="69"/>
        <v>0.62218416306235602</v>
      </c>
      <c r="AL403" s="39" t="str">
        <f t="shared" si="75"/>
        <v>50% - 70%</v>
      </c>
      <c r="AM403" s="77" t="str">
        <f t="shared" si="76"/>
        <v>Lower Range</v>
      </c>
      <c r="AN403" s="78" t="s">
        <v>118</v>
      </c>
      <c r="AO403" s="78" t="s">
        <v>507</v>
      </c>
      <c r="AP403" s="78" t="s">
        <v>76</v>
      </c>
      <c r="AQ403" s="49"/>
      <c r="AR403" s="79"/>
      <c r="AS403" s="79"/>
      <c r="AT403" s="80"/>
      <c r="AU403" s="52">
        <f t="shared" si="70"/>
        <v>0</v>
      </c>
    </row>
    <row r="404" spans="1:47" ht="15" customHeight="1">
      <c r="A404" s="53" t="s">
        <v>66</v>
      </c>
      <c r="B404" s="54">
        <v>393</v>
      </c>
      <c r="C404" s="55" t="s">
        <v>104</v>
      </c>
      <c r="D404" s="56" t="s">
        <v>145</v>
      </c>
      <c r="E404" s="55" t="s">
        <v>235</v>
      </c>
      <c r="F404" s="57">
        <v>42156</v>
      </c>
      <c r="G404" s="58">
        <v>31968</v>
      </c>
      <c r="H404" s="59">
        <f t="shared" si="71"/>
        <v>31.745205479452054</v>
      </c>
      <c r="I404" s="60" t="s">
        <v>373</v>
      </c>
      <c r="J404" s="61" t="s">
        <v>129</v>
      </c>
      <c r="K404" s="62" t="s">
        <v>71</v>
      </c>
      <c r="L404" s="63" t="s">
        <v>71</v>
      </c>
      <c r="M404" s="64" t="str">
        <f t="shared" si="72"/>
        <v>1-2-2</v>
      </c>
      <c r="N404" s="65" t="s">
        <v>86</v>
      </c>
      <c r="O404" s="66">
        <v>43191</v>
      </c>
      <c r="P404" s="67">
        <v>9.9999999999999992E-2</v>
      </c>
      <c r="Q404" s="68" t="s">
        <v>87</v>
      </c>
      <c r="R404" s="68" t="s">
        <v>88</v>
      </c>
      <c r="S404" s="68" t="s">
        <v>89</v>
      </c>
      <c r="T404" s="69">
        <v>45</v>
      </c>
      <c r="U404" s="68"/>
      <c r="V404" s="70">
        <v>112572</v>
      </c>
      <c r="W404" s="70">
        <v>0</v>
      </c>
      <c r="X404" s="70">
        <v>0</v>
      </c>
      <c r="Y404" s="70">
        <v>0</v>
      </c>
      <c r="Z404" s="70">
        <v>0</v>
      </c>
      <c r="AA404" s="70">
        <v>237534.28</v>
      </c>
      <c r="AB404" s="71">
        <f t="shared" si="73"/>
        <v>237534.28</v>
      </c>
      <c r="AC404" s="71">
        <f t="shared" si="66"/>
        <v>237534.28</v>
      </c>
      <c r="AD404" s="72">
        <f t="shared" si="67"/>
        <v>365</v>
      </c>
      <c r="AE404" s="73">
        <f>ROUND(VLOOKUP(Q404,'[1]Average Cost'!$A$3:$V$26,HLOOKUP('[1]Master Sheet'!E404,'[1]Average Cost'!$B$1:$V$2,2,0)),0)</f>
        <v>233903</v>
      </c>
      <c r="AF404" s="74">
        <f t="shared" si="68"/>
        <v>1.015524726061658</v>
      </c>
      <c r="AG404" s="68" t="str">
        <f t="shared" si="74"/>
        <v>Greater than 100%</v>
      </c>
      <c r="AH404" s="75">
        <v>457695</v>
      </c>
      <c r="AI404" s="75">
        <v>382087.75</v>
      </c>
      <c r="AJ404" s="75">
        <v>457695</v>
      </c>
      <c r="AK404" s="76">
        <f t="shared" si="69"/>
        <v>0.51897940768415651</v>
      </c>
      <c r="AL404" s="39" t="str">
        <f t="shared" si="75"/>
        <v>50% - 70%</v>
      </c>
      <c r="AM404" s="77" t="str">
        <f t="shared" si="76"/>
        <v>Lower Range</v>
      </c>
      <c r="AN404" s="78" t="s">
        <v>76</v>
      </c>
      <c r="AO404" s="78"/>
      <c r="AP404" s="78" t="s">
        <v>76</v>
      </c>
      <c r="AQ404" s="49"/>
      <c r="AR404" s="79"/>
      <c r="AS404" s="79"/>
      <c r="AT404" s="80"/>
      <c r="AU404" s="52">
        <f t="shared" si="70"/>
        <v>0</v>
      </c>
    </row>
    <row r="405" spans="1:47" ht="15" customHeight="1">
      <c r="A405" s="53" t="s">
        <v>66</v>
      </c>
      <c r="B405" s="54">
        <v>394</v>
      </c>
      <c r="C405" s="55" t="s">
        <v>508</v>
      </c>
      <c r="D405" s="56" t="s">
        <v>78</v>
      </c>
      <c r="E405" s="55" t="s">
        <v>96</v>
      </c>
      <c r="F405" s="57">
        <v>44744</v>
      </c>
      <c r="G405" s="58">
        <v>27350</v>
      </c>
      <c r="H405" s="59">
        <f t="shared" si="71"/>
        <v>44.397260273972606</v>
      </c>
      <c r="I405" s="60" t="s">
        <v>97</v>
      </c>
      <c r="J405" s="61">
        <v>0</v>
      </c>
      <c r="K405" s="62">
        <v>0</v>
      </c>
      <c r="L405" s="63" t="s">
        <v>81</v>
      </c>
      <c r="M405" s="64" t="str">
        <f t="shared" si="72"/>
        <v>0-0-4</v>
      </c>
      <c r="N405" s="81" t="s">
        <v>72</v>
      </c>
      <c r="O405" s="62" t="s">
        <v>72</v>
      </c>
      <c r="P405" s="67">
        <v>0</v>
      </c>
      <c r="Q405" s="68" t="s">
        <v>87</v>
      </c>
      <c r="R405" s="68" t="s">
        <v>88</v>
      </c>
      <c r="S405" s="68" t="s">
        <v>89</v>
      </c>
      <c r="T405" s="69">
        <v>51</v>
      </c>
      <c r="U405" s="68"/>
      <c r="V405" s="70">
        <v>521736</v>
      </c>
      <c r="W405" s="70">
        <v>0</v>
      </c>
      <c r="X405" s="70">
        <v>0</v>
      </c>
      <c r="Y405" s="70">
        <v>195648</v>
      </c>
      <c r="Z405" s="70">
        <v>0</v>
      </c>
      <c r="AA405" s="70">
        <v>1515929</v>
      </c>
      <c r="AB405" s="71">
        <f t="shared" si="73"/>
        <v>1320281</v>
      </c>
      <c r="AC405" s="71">
        <f t="shared" si="66"/>
        <v>1320281</v>
      </c>
      <c r="AD405" s="72">
        <f t="shared" si="67"/>
        <v>273</v>
      </c>
      <c r="AE405" s="73">
        <f>ROUND(VLOOKUP(Q405,'[1]Average Cost'!$A$3:$V$26,HLOOKUP('[1]Master Sheet'!E405,'[1]Average Cost'!$B$1:$V$2,2,0)),0)</f>
        <v>1385982</v>
      </c>
      <c r="AF405" s="74">
        <f t="shared" si="68"/>
        <v>0.9525960654611676</v>
      </c>
      <c r="AG405" s="68" t="str">
        <f t="shared" si="74"/>
        <v>80%-100%</v>
      </c>
      <c r="AH405" s="75">
        <v>1728624.6</v>
      </c>
      <c r="AI405" s="75">
        <v>1728624.6</v>
      </c>
      <c r="AJ405" s="75">
        <v>1319573</v>
      </c>
      <c r="AK405" s="76">
        <f t="shared" si="69"/>
        <v>0.76377543163506978</v>
      </c>
      <c r="AL405" s="39" t="str">
        <f t="shared" si="75"/>
        <v>70% - 90%</v>
      </c>
      <c r="AM405" s="77" t="str">
        <f t="shared" si="76"/>
        <v>Lower Middle Range</v>
      </c>
      <c r="AN405" s="78" t="s">
        <v>76</v>
      </c>
      <c r="AO405" s="78"/>
      <c r="AP405" s="78" t="s">
        <v>76</v>
      </c>
      <c r="AQ405" s="49"/>
      <c r="AR405" s="79"/>
      <c r="AS405" s="79"/>
      <c r="AT405" s="80"/>
      <c r="AU405" s="52">
        <f t="shared" si="70"/>
        <v>0</v>
      </c>
    </row>
    <row r="406" spans="1:47" ht="15" customHeight="1">
      <c r="A406" s="53" t="s">
        <v>66</v>
      </c>
      <c r="B406" s="54">
        <v>395</v>
      </c>
      <c r="C406" s="55" t="s">
        <v>172</v>
      </c>
      <c r="D406" s="56" t="s">
        <v>173</v>
      </c>
      <c r="E406" s="55" t="s">
        <v>111</v>
      </c>
      <c r="F406" s="57">
        <v>41730</v>
      </c>
      <c r="G406" s="58">
        <v>31537</v>
      </c>
      <c r="H406" s="59">
        <f t="shared" si="71"/>
        <v>32.926027397260277</v>
      </c>
      <c r="I406" s="60" t="s">
        <v>112</v>
      </c>
      <c r="J406" s="61" t="s">
        <v>129</v>
      </c>
      <c r="K406" s="62" t="s">
        <v>71</v>
      </c>
      <c r="L406" s="63" t="s">
        <v>71</v>
      </c>
      <c r="M406" s="64" t="str">
        <f t="shared" si="72"/>
        <v>1-2-2</v>
      </c>
      <c r="N406" s="65" t="s">
        <v>86</v>
      </c>
      <c r="O406" s="66">
        <v>43191</v>
      </c>
      <c r="P406" s="67">
        <v>9.7421515704693776E-2</v>
      </c>
      <c r="Q406" s="68" t="s">
        <v>113</v>
      </c>
      <c r="R406" s="68" t="s">
        <v>114</v>
      </c>
      <c r="S406" s="68" t="s">
        <v>115</v>
      </c>
      <c r="T406" s="69">
        <v>44</v>
      </c>
      <c r="U406" s="68"/>
      <c r="V406" s="70">
        <v>109260</v>
      </c>
      <c r="W406" s="70">
        <v>0</v>
      </c>
      <c r="X406" s="70">
        <v>22500</v>
      </c>
      <c r="Y406" s="70">
        <v>0</v>
      </c>
      <c r="Z406" s="70">
        <v>7500</v>
      </c>
      <c r="AA406" s="70">
        <v>280138.44</v>
      </c>
      <c r="AB406" s="71">
        <f t="shared" si="73"/>
        <v>280138.44</v>
      </c>
      <c r="AC406" s="71">
        <f t="shared" si="66"/>
        <v>280138.44</v>
      </c>
      <c r="AD406" s="72">
        <f t="shared" si="67"/>
        <v>365</v>
      </c>
      <c r="AE406" s="73">
        <f>ROUND(VLOOKUP(Q406,'[1]Average Cost'!$A$3:$V$26,HLOOKUP('[1]Master Sheet'!E406,'[1]Average Cost'!$B$1:$V$2,2,0)),0)</f>
        <v>296029</v>
      </c>
      <c r="AF406" s="74">
        <f t="shared" si="68"/>
        <v>0.94632093477328239</v>
      </c>
      <c r="AG406" s="68" t="str">
        <f t="shared" si="74"/>
        <v>80%-100%</v>
      </c>
      <c r="AH406" s="75">
        <v>331776</v>
      </c>
      <c r="AI406" s="75">
        <v>331776</v>
      </c>
      <c r="AJ406" s="75">
        <v>309807</v>
      </c>
      <c r="AK406" s="76">
        <f t="shared" si="69"/>
        <v>0.84436017071759262</v>
      </c>
      <c r="AL406" s="39" t="str">
        <f t="shared" si="75"/>
        <v>70% - 90%</v>
      </c>
      <c r="AM406" s="77" t="str">
        <f t="shared" si="76"/>
        <v>Lower Middle Range</v>
      </c>
      <c r="AN406" s="78" t="s">
        <v>76</v>
      </c>
      <c r="AO406" s="78"/>
      <c r="AP406" s="78" t="s">
        <v>76</v>
      </c>
      <c r="AQ406" s="49"/>
      <c r="AR406" s="79"/>
      <c r="AS406" s="79"/>
      <c r="AT406" s="80"/>
      <c r="AU406" s="52">
        <f t="shared" si="70"/>
        <v>0</v>
      </c>
    </row>
    <row r="407" spans="1:47" ht="15" customHeight="1">
      <c r="A407" s="53" t="s">
        <v>66</v>
      </c>
      <c r="B407" s="54">
        <v>396</v>
      </c>
      <c r="C407" s="55" t="s">
        <v>82</v>
      </c>
      <c r="D407" s="56" t="s">
        <v>95</v>
      </c>
      <c r="E407" s="55" t="s">
        <v>302</v>
      </c>
      <c r="F407" s="57">
        <v>43116</v>
      </c>
      <c r="G407" s="58">
        <v>28564</v>
      </c>
      <c r="H407" s="59">
        <f t="shared" si="71"/>
        <v>41.07123287671233</v>
      </c>
      <c r="I407" s="60" t="s">
        <v>509</v>
      </c>
      <c r="J407" s="61" t="s">
        <v>71</v>
      </c>
      <c r="K407" s="62" t="s">
        <v>71</v>
      </c>
      <c r="L407" s="63" t="s">
        <v>71</v>
      </c>
      <c r="M407" s="64" t="str">
        <f t="shared" si="72"/>
        <v>2-2-2</v>
      </c>
      <c r="N407" s="81" t="s">
        <v>121</v>
      </c>
      <c r="O407" s="66">
        <v>43191</v>
      </c>
      <c r="P407" s="67">
        <v>9.8853964611818126E-2</v>
      </c>
      <c r="Q407" s="68" t="s">
        <v>113</v>
      </c>
      <c r="R407" s="68" t="s">
        <v>114</v>
      </c>
      <c r="S407" s="68" t="s">
        <v>115</v>
      </c>
      <c r="T407" s="69">
        <v>47</v>
      </c>
      <c r="U407" s="68"/>
      <c r="V407" s="70">
        <v>135132</v>
      </c>
      <c r="W407" s="70">
        <v>0</v>
      </c>
      <c r="X407" s="70">
        <v>0</v>
      </c>
      <c r="Y407" s="70">
        <v>33780</v>
      </c>
      <c r="Z407" s="70">
        <v>0</v>
      </c>
      <c r="AA407" s="70">
        <v>383569</v>
      </c>
      <c r="AB407" s="71">
        <f t="shared" si="73"/>
        <v>349789</v>
      </c>
      <c r="AC407" s="71">
        <f t="shared" si="66"/>
        <v>349789</v>
      </c>
      <c r="AD407" s="72">
        <f t="shared" si="67"/>
        <v>365</v>
      </c>
      <c r="AE407" s="73">
        <f>ROUND(VLOOKUP(Q407,'[1]Average Cost'!$A$3:$V$26,HLOOKUP('[1]Master Sheet'!E407,'[1]Average Cost'!$B$1:$V$2,2,0)),0)</f>
        <v>450224</v>
      </c>
      <c r="AF407" s="74">
        <f t="shared" si="68"/>
        <v>0.77692215430541245</v>
      </c>
      <c r="AG407" s="68" t="str">
        <f t="shared" si="74"/>
        <v>60%-80%</v>
      </c>
      <c r="AH407" s="75">
        <v>689492.30925249995</v>
      </c>
      <c r="AI407" s="75">
        <v>689492.30925249995</v>
      </c>
      <c r="AJ407" s="75">
        <v>495248</v>
      </c>
      <c r="AK407" s="76">
        <f t="shared" si="69"/>
        <v>0.50731385296990061</v>
      </c>
      <c r="AL407" s="39" t="str">
        <f t="shared" si="75"/>
        <v>50% - 70%</v>
      </c>
      <c r="AM407" s="77" t="str">
        <f t="shared" si="76"/>
        <v>Lower Range</v>
      </c>
      <c r="AN407" s="78" t="s">
        <v>76</v>
      </c>
      <c r="AO407" s="78"/>
      <c r="AP407" s="78" t="s">
        <v>76</v>
      </c>
      <c r="AQ407" s="49"/>
      <c r="AR407" s="79"/>
      <c r="AS407" s="79"/>
      <c r="AT407" s="80"/>
      <c r="AU407" s="52">
        <f t="shared" si="70"/>
        <v>0</v>
      </c>
    </row>
    <row r="408" spans="1:47" ht="15" customHeight="1">
      <c r="A408" s="53" t="s">
        <v>66</v>
      </c>
      <c r="B408" s="25">
        <v>397</v>
      </c>
      <c r="C408" s="55" t="s">
        <v>172</v>
      </c>
      <c r="D408" s="56" t="s">
        <v>173</v>
      </c>
      <c r="E408" s="55" t="s">
        <v>111</v>
      </c>
      <c r="F408" s="57">
        <v>40679</v>
      </c>
      <c r="G408" s="58">
        <v>25994</v>
      </c>
      <c r="H408" s="59">
        <f t="shared" si="71"/>
        <v>48.112328767123287</v>
      </c>
      <c r="I408" s="60" t="s">
        <v>241</v>
      </c>
      <c r="J408" s="61" t="s">
        <v>71</v>
      </c>
      <c r="K408" s="62" t="s">
        <v>71</v>
      </c>
      <c r="L408" s="63" t="s">
        <v>81</v>
      </c>
      <c r="M408" s="64" t="str">
        <f t="shared" si="72"/>
        <v>2-2-4</v>
      </c>
      <c r="N408" s="65">
        <v>42095</v>
      </c>
      <c r="O408" s="66">
        <v>43191</v>
      </c>
      <c r="P408" s="67">
        <v>6.7228216635391455E-2</v>
      </c>
      <c r="Q408" s="68" t="s">
        <v>113</v>
      </c>
      <c r="R408" s="68" t="s">
        <v>114</v>
      </c>
      <c r="S408" s="68" t="s">
        <v>115</v>
      </c>
      <c r="T408" s="69">
        <v>44</v>
      </c>
      <c r="U408" s="68"/>
      <c r="V408" s="70">
        <v>151056</v>
      </c>
      <c r="W408" s="70">
        <v>0</v>
      </c>
      <c r="X408" s="70">
        <v>22500</v>
      </c>
      <c r="Y408" s="70">
        <v>0</v>
      </c>
      <c r="Z408" s="70">
        <v>7500</v>
      </c>
      <c r="AA408" s="70">
        <v>389594</v>
      </c>
      <c r="AB408" s="71">
        <f t="shared" si="73"/>
        <v>389594</v>
      </c>
      <c r="AC408" s="71">
        <f t="shared" si="66"/>
        <v>389594</v>
      </c>
      <c r="AD408" s="72">
        <f t="shared" si="67"/>
        <v>365</v>
      </c>
      <c r="AE408" s="73">
        <f>ROUND(VLOOKUP(Q408,'[1]Average Cost'!$A$3:$V$26,HLOOKUP('[1]Master Sheet'!E408,'[1]Average Cost'!$B$1:$V$2,2,0)),0)</f>
        <v>296029</v>
      </c>
      <c r="AF408" s="74">
        <f t="shared" si="68"/>
        <v>1.3160670069486435</v>
      </c>
      <c r="AG408" s="68" t="str">
        <f t="shared" si="74"/>
        <v>Greater than 100%</v>
      </c>
      <c r="AH408" s="75">
        <v>342055.23525000003</v>
      </c>
      <c r="AI408" s="75">
        <v>342055.23525000003</v>
      </c>
      <c r="AJ408" s="75">
        <v>309807</v>
      </c>
      <c r="AK408" s="76">
        <f t="shared" si="69"/>
        <v>1.1389797899606917</v>
      </c>
      <c r="AL408" s="39" t="str">
        <f t="shared" si="75"/>
        <v>110% - 130%</v>
      </c>
      <c r="AM408" s="77" t="str">
        <f t="shared" si="76"/>
        <v>Upper Middle Range</v>
      </c>
      <c r="AN408" s="78" t="s">
        <v>118</v>
      </c>
      <c r="AO408" s="78" t="s">
        <v>510</v>
      </c>
      <c r="AP408" s="78" t="s">
        <v>76</v>
      </c>
      <c r="AQ408" s="49"/>
      <c r="AR408" s="79"/>
      <c r="AS408" s="79"/>
      <c r="AT408" s="80"/>
      <c r="AU408" s="52">
        <f t="shared" si="70"/>
        <v>0</v>
      </c>
    </row>
    <row r="409" spans="1:47" ht="15" customHeight="1">
      <c r="A409" s="53" t="s">
        <v>66</v>
      </c>
      <c r="B409" s="54">
        <v>398</v>
      </c>
      <c r="C409" s="55" t="s">
        <v>144</v>
      </c>
      <c r="D409" s="56" t="s">
        <v>145</v>
      </c>
      <c r="E409" s="55" t="s">
        <v>111</v>
      </c>
      <c r="F409" s="57">
        <v>42005</v>
      </c>
      <c r="G409" s="58">
        <v>31566</v>
      </c>
      <c r="H409" s="59">
        <f t="shared" si="71"/>
        <v>32.846575342465755</v>
      </c>
      <c r="I409" s="60" t="s">
        <v>395</v>
      </c>
      <c r="J409" s="61" t="s">
        <v>71</v>
      </c>
      <c r="K409" s="62" t="s">
        <v>71</v>
      </c>
      <c r="L409" s="63" t="s">
        <v>81</v>
      </c>
      <c r="M409" s="64" t="str">
        <f t="shared" si="72"/>
        <v>2-2-4</v>
      </c>
      <c r="N409" s="65">
        <v>42095</v>
      </c>
      <c r="O409" s="66">
        <v>43191</v>
      </c>
      <c r="P409" s="67">
        <v>8.6651477414242034E-2</v>
      </c>
      <c r="Q409" s="68" t="s">
        <v>113</v>
      </c>
      <c r="R409" s="68" t="s">
        <v>114</v>
      </c>
      <c r="S409" s="68" t="s">
        <v>115</v>
      </c>
      <c r="T409" s="69">
        <v>45</v>
      </c>
      <c r="U409" s="68"/>
      <c r="V409" s="70">
        <v>122856</v>
      </c>
      <c r="W409" s="70">
        <v>0</v>
      </c>
      <c r="X409" s="70">
        <v>27000</v>
      </c>
      <c r="Y409" s="70">
        <v>0</v>
      </c>
      <c r="Z409" s="70">
        <v>9000</v>
      </c>
      <c r="AA409" s="70">
        <v>319093</v>
      </c>
      <c r="AB409" s="71">
        <f t="shared" si="73"/>
        <v>319093</v>
      </c>
      <c r="AC409" s="71">
        <f t="shared" si="66"/>
        <v>319093</v>
      </c>
      <c r="AD409" s="72">
        <f t="shared" si="67"/>
        <v>365</v>
      </c>
      <c r="AE409" s="73">
        <f>ROUND(VLOOKUP(Q409,'[1]Average Cost'!$A$3:$V$26,HLOOKUP('[1]Master Sheet'!E409,'[1]Average Cost'!$B$1:$V$2,2,0)),0)</f>
        <v>313202</v>
      </c>
      <c r="AF409" s="74">
        <f t="shared" si="68"/>
        <v>1.0188089475801558</v>
      </c>
      <c r="AG409" s="68" t="str">
        <f t="shared" si="74"/>
        <v>Greater than 100%</v>
      </c>
      <c r="AH409" s="75">
        <v>487522.38750000001</v>
      </c>
      <c r="AI409" s="75">
        <v>487522.38750000001</v>
      </c>
      <c r="AJ409" s="75">
        <v>336103</v>
      </c>
      <c r="AK409" s="76">
        <f t="shared" si="69"/>
        <v>0.65451968603185429</v>
      </c>
      <c r="AL409" s="39" t="str">
        <f t="shared" si="75"/>
        <v>50% - 70%</v>
      </c>
      <c r="AM409" s="77" t="str">
        <f t="shared" si="76"/>
        <v>Lower Range</v>
      </c>
      <c r="AN409" s="78" t="s">
        <v>76</v>
      </c>
      <c r="AO409" s="78"/>
      <c r="AP409" s="78" t="s">
        <v>76</v>
      </c>
      <c r="AQ409" s="49"/>
      <c r="AR409" s="79"/>
      <c r="AS409" s="79"/>
      <c r="AT409" s="80"/>
      <c r="AU409" s="52">
        <f t="shared" si="70"/>
        <v>0</v>
      </c>
    </row>
    <row r="410" spans="1:47" ht="15" customHeight="1">
      <c r="A410" s="53" t="s">
        <v>66</v>
      </c>
      <c r="B410" s="54">
        <v>399</v>
      </c>
      <c r="C410" s="55" t="s">
        <v>167</v>
      </c>
      <c r="D410" s="56" t="s">
        <v>83</v>
      </c>
      <c r="E410" s="55" t="s">
        <v>302</v>
      </c>
      <c r="F410" s="57">
        <v>40620</v>
      </c>
      <c r="G410" s="58">
        <v>31170</v>
      </c>
      <c r="H410" s="59">
        <f t="shared" si="71"/>
        <v>33.93150684931507</v>
      </c>
      <c r="I410" s="60" t="s">
        <v>511</v>
      </c>
      <c r="J410" s="61" t="s">
        <v>85</v>
      </c>
      <c r="K410" s="62" t="s">
        <v>71</v>
      </c>
      <c r="L410" s="63" t="s">
        <v>85</v>
      </c>
      <c r="M410" s="64" t="str">
        <f t="shared" si="72"/>
        <v>3-2-3</v>
      </c>
      <c r="N410" s="65">
        <v>42826</v>
      </c>
      <c r="O410" s="66">
        <v>43191</v>
      </c>
      <c r="P410" s="67">
        <v>7.2499999999999995E-2</v>
      </c>
      <c r="Q410" s="68" t="s">
        <v>113</v>
      </c>
      <c r="R410" s="68" t="s">
        <v>114</v>
      </c>
      <c r="S410" s="68" t="s">
        <v>115</v>
      </c>
      <c r="T410" s="69">
        <v>46</v>
      </c>
      <c r="U410" s="68"/>
      <c r="V410" s="70">
        <v>161292</v>
      </c>
      <c r="W410" s="70">
        <v>48000</v>
      </c>
      <c r="X410" s="70">
        <v>0</v>
      </c>
      <c r="Y410" s="70">
        <v>0</v>
      </c>
      <c r="Z410" s="70">
        <v>0</v>
      </c>
      <c r="AA410" s="70">
        <v>463194</v>
      </c>
      <c r="AB410" s="71">
        <f t="shared" si="73"/>
        <v>463194</v>
      </c>
      <c r="AC410" s="71">
        <f t="shared" si="66"/>
        <v>415194</v>
      </c>
      <c r="AD410" s="72">
        <f t="shared" si="67"/>
        <v>365</v>
      </c>
      <c r="AE410" s="73">
        <f>ROUND(VLOOKUP(Q410,'[1]Average Cost'!$A$3:$V$26,HLOOKUP('[1]Master Sheet'!E410,'[1]Average Cost'!$B$1:$V$2,2,0)),0)</f>
        <v>362968</v>
      </c>
      <c r="AF410" s="74">
        <f t="shared" si="68"/>
        <v>1.2761290251482225</v>
      </c>
      <c r="AG410" s="68" t="str">
        <f t="shared" si="74"/>
        <v>Greater than 100%</v>
      </c>
      <c r="AH410" s="75">
        <v>587277.26769999997</v>
      </c>
      <c r="AI410" s="75">
        <v>587277.26769999997</v>
      </c>
      <c r="AJ410" s="75">
        <v>404172</v>
      </c>
      <c r="AK410" s="76">
        <f t="shared" si="69"/>
        <v>0.78871433558809967</v>
      </c>
      <c r="AL410" s="39" t="str">
        <f t="shared" si="75"/>
        <v>70% - 90%</v>
      </c>
      <c r="AM410" s="77" t="str">
        <f t="shared" si="76"/>
        <v>Lower Middle Range</v>
      </c>
      <c r="AN410" s="78" t="s">
        <v>76</v>
      </c>
      <c r="AO410" s="78"/>
      <c r="AP410" s="78" t="s">
        <v>76</v>
      </c>
      <c r="AQ410" s="49"/>
      <c r="AR410" s="79"/>
      <c r="AS410" s="79"/>
      <c r="AT410" s="80"/>
      <c r="AU410" s="52">
        <f t="shared" si="70"/>
        <v>0</v>
      </c>
    </row>
    <row r="411" spans="1:47" ht="15" customHeight="1">
      <c r="A411" s="53" t="s">
        <v>66</v>
      </c>
      <c r="B411" s="54">
        <v>400</v>
      </c>
      <c r="C411" s="55" t="s">
        <v>197</v>
      </c>
      <c r="D411" s="56" t="s">
        <v>78</v>
      </c>
      <c r="E411" s="55" t="s">
        <v>79</v>
      </c>
      <c r="F411" s="57">
        <v>44352</v>
      </c>
      <c r="G411" s="58">
        <v>30085</v>
      </c>
      <c r="H411" s="59">
        <f t="shared" si="71"/>
        <v>36.904109589041099</v>
      </c>
      <c r="I411" s="60" t="s">
        <v>100</v>
      </c>
      <c r="J411" s="61">
        <v>0</v>
      </c>
      <c r="K411" s="62" t="s">
        <v>71</v>
      </c>
      <c r="L411" s="63" t="s">
        <v>85</v>
      </c>
      <c r="M411" s="64" t="str">
        <f t="shared" si="72"/>
        <v>0-2-3</v>
      </c>
      <c r="N411" s="81" t="s">
        <v>121</v>
      </c>
      <c r="O411" s="66">
        <v>43191</v>
      </c>
      <c r="P411" s="67">
        <v>5.0719178082191778E-2</v>
      </c>
      <c r="Q411" s="68" t="s">
        <v>101</v>
      </c>
      <c r="R411" s="68" t="s">
        <v>141</v>
      </c>
      <c r="S411" s="68" t="s">
        <v>142</v>
      </c>
      <c r="T411" s="69">
        <v>51</v>
      </c>
      <c r="U411" s="68"/>
      <c r="V411" s="70">
        <v>718140</v>
      </c>
      <c r="W411" s="70">
        <v>0</v>
      </c>
      <c r="X411" s="70">
        <v>0</v>
      </c>
      <c r="Y411" s="70">
        <v>269304</v>
      </c>
      <c r="Z411" s="70">
        <v>0</v>
      </c>
      <c r="AA411" s="70">
        <v>2080593</v>
      </c>
      <c r="AB411" s="71">
        <f t="shared" si="73"/>
        <v>1811289</v>
      </c>
      <c r="AC411" s="71">
        <f t="shared" si="66"/>
        <v>1811289</v>
      </c>
      <c r="AD411" s="72">
        <f t="shared" si="67"/>
        <v>365</v>
      </c>
      <c r="AE411" s="73">
        <f>ROUND(VLOOKUP(Q411,'[1]Average Cost'!$A$3:$V$26,HLOOKUP('[1]Master Sheet'!E411,'[1]Average Cost'!$B$1:$V$2,2,0)),0)</f>
        <v>2013776</v>
      </c>
      <c r="AF411" s="74">
        <f t="shared" si="68"/>
        <v>0.8994490946361462</v>
      </c>
      <c r="AG411" s="68" t="str">
        <f t="shared" si="74"/>
        <v>80%-100%</v>
      </c>
      <c r="AH411" s="75">
        <v>2141381.2000000002</v>
      </c>
      <c r="AI411" s="75">
        <v>2141381.2000000002</v>
      </c>
      <c r="AJ411" s="75">
        <v>1420848</v>
      </c>
      <c r="AK411" s="76">
        <f t="shared" si="69"/>
        <v>0.8458507994746568</v>
      </c>
      <c r="AL411" s="39" t="str">
        <f t="shared" si="75"/>
        <v>70% - 90%</v>
      </c>
      <c r="AM411" s="77" t="str">
        <f t="shared" si="76"/>
        <v>Lower Middle Range</v>
      </c>
      <c r="AN411" s="78" t="s">
        <v>76</v>
      </c>
      <c r="AO411" s="78"/>
      <c r="AP411" s="78" t="s">
        <v>76</v>
      </c>
      <c r="AQ411" s="49"/>
      <c r="AR411" s="79"/>
      <c r="AS411" s="79"/>
      <c r="AT411" s="80"/>
      <c r="AU411" s="52">
        <f t="shared" si="70"/>
        <v>0</v>
      </c>
    </row>
    <row r="412" spans="1:47" ht="15" customHeight="1">
      <c r="A412" s="53" t="s">
        <v>66</v>
      </c>
      <c r="B412" s="54">
        <v>401</v>
      </c>
      <c r="C412" s="55" t="s">
        <v>136</v>
      </c>
      <c r="D412" s="56" t="s">
        <v>91</v>
      </c>
      <c r="E412" s="55" t="s">
        <v>79</v>
      </c>
      <c r="F412" s="57">
        <v>41569</v>
      </c>
      <c r="G412" s="58">
        <v>28917</v>
      </c>
      <c r="H412" s="59">
        <f t="shared" si="71"/>
        <v>40.104109589041094</v>
      </c>
      <c r="I412" s="60" t="s">
        <v>128</v>
      </c>
      <c r="J412" s="61" t="s">
        <v>71</v>
      </c>
      <c r="K412" s="62" t="s">
        <v>71</v>
      </c>
      <c r="L412" s="63" t="s">
        <v>71</v>
      </c>
      <c r="M412" s="64" t="str">
        <f t="shared" si="72"/>
        <v>2-2-2</v>
      </c>
      <c r="N412" s="65" t="s">
        <v>86</v>
      </c>
      <c r="O412" s="66">
        <v>43191</v>
      </c>
      <c r="P412" s="67">
        <v>6.7499999999999991E-2</v>
      </c>
      <c r="Q412" s="68" t="s">
        <v>131</v>
      </c>
      <c r="R412" s="68" t="s">
        <v>132</v>
      </c>
      <c r="S412" s="68" t="s">
        <v>133</v>
      </c>
      <c r="T412" s="69">
        <v>49</v>
      </c>
      <c r="U412" s="68"/>
      <c r="V412" s="70">
        <v>225708</v>
      </c>
      <c r="W412" s="70">
        <v>0</v>
      </c>
      <c r="X412" s="70">
        <v>0</v>
      </c>
      <c r="Y412" s="70">
        <v>56424</v>
      </c>
      <c r="Z412" s="70">
        <v>0</v>
      </c>
      <c r="AA412" s="70">
        <v>632663</v>
      </c>
      <c r="AB412" s="71">
        <f t="shared" si="73"/>
        <v>576239</v>
      </c>
      <c r="AC412" s="71">
        <f t="shared" si="66"/>
        <v>576239</v>
      </c>
      <c r="AD412" s="72">
        <f t="shared" si="67"/>
        <v>365</v>
      </c>
      <c r="AE412" s="73">
        <f>ROUND(VLOOKUP(Q412,'[1]Average Cost'!$A$3:$V$26,HLOOKUP('[1]Master Sheet'!E412,'[1]Average Cost'!$B$1:$V$2,2,0)),0)</f>
        <v>659373</v>
      </c>
      <c r="AF412" s="74">
        <f t="shared" si="68"/>
        <v>0.87391961757609127</v>
      </c>
      <c r="AG412" s="68" t="str">
        <f t="shared" si="74"/>
        <v>80%-100%</v>
      </c>
      <c r="AH412" s="75">
        <v>1105548</v>
      </c>
      <c r="AI412" s="75">
        <v>1096406.3036925001</v>
      </c>
      <c r="AJ412" s="75">
        <v>1105548</v>
      </c>
      <c r="AK412" s="76">
        <f t="shared" si="69"/>
        <v>0.52122476816926988</v>
      </c>
      <c r="AL412" s="39" t="str">
        <f t="shared" si="75"/>
        <v>50% - 70%</v>
      </c>
      <c r="AM412" s="77" t="str">
        <f t="shared" si="76"/>
        <v>Lower Range</v>
      </c>
      <c r="AN412" s="78" t="s">
        <v>118</v>
      </c>
      <c r="AO412" s="78" t="s">
        <v>512</v>
      </c>
      <c r="AP412" s="78" t="s">
        <v>135</v>
      </c>
      <c r="AQ412" s="49"/>
      <c r="AR412" s="79"/>
      <c r="AS412" s="79"/>
      <c r="AT412" s="80"/>
      <c r="AU412" s="52">
        <f t="shared" si="70"/>
        <v>0</v>
      </c>
    </row>
    <row r="413" spans="1:47" ht="15" customHeight="1">
      <c r="A413" s="53" t="s">
        <v>66</v>
      </c>
      <c r="B413" s="54">
        <v>402</v>
      </c>
      <c r="C413" s="55" t="s">
        <v>180</v>
      </c>
      <c r="D413" s="56" t="s">
        <v>216</v>
      </c>
      <c r="E413" s="55" t="s">
        <v>79</v>
      </c>
      <c r="F413" s="57">
        <v>41832</v>
      </c>
      <c r="G413" s="58">
        <v>23719</v>
      </c>
      <c r="H413" s="59">
        <f t="shared" si="71"/>
        <v>54.345205479452055</v>
      </c>
      <c r="I413" s="60" t="s">
        <v>272</v>
      </c>
      <c r="J413" s="61" t="s">
        <v>129</v>
      </c>
      <c r="K413" s="62" t="s">
        <v>85</v>
      </c>
      <c r="L413" s="63" t="s">
        <v>129</v>
      </c>
      <c r="M413" s="64" t="str">
        <f t="shared" si="72"/>
        <v>1-3-1</v>
      </c>
      <c r="N413" s="65" t="s">
        <v>86</v>
      </c>
      <c r="O413" s="66">
        <v>43191</v>
      </c>
      <c r="P413" s="67">
        <v>0.15439999999999998</v>
      </c>
      <c r="Q413" s="68" t="s">
        <v>177</v>
      </c>
      <c r="R413" s="68" t="s">
        <v>178</v>
      </c>
      <c r="S413" s="68" t="s">
        <v>179</v>
      </c>
      <c r="T413" s="69">
        <v>53</v>
      </c>
      <c r="U413" s="68"/>
      <c r="V413" s="70">
        <v>665004</v>
      </c>
      <c r="W413" s="70">
        <v>0</v>
      </c>
      <c r="X413" s="70">
        <v>0</v>
      </c>
      <c r="Y413" s="70">
        <v>332496</v>
      </c>
      <c r="Z413" s="70">
        <v>0</v>
      </c>
      <c r="AA413" s="70">
        <v>2010928</v>
      </c>
      <c r="AB413" s="71">
        <f t="shared" si="73"/>
        <v>1678432</v>
      </c>
      <c r="AC413" s="71">
        <f t="shared" si="66"/>
        <v>1678432</v>
      </c>
      <c r="AD413" s="72">
        <f t="shared" si="67"/>
        <v>365</v>
      </c>
      <c r="AE413" s="73">
        <f>ROUND(VLOOKUP(Q413,'[1]Average Cost'!$A$3:$V$26,HLOOKUP('[1]Master Sheet'!E413,'[1]Average Cost'!$B$1:$V$2,2,0)),0)</f>
        <v>2633608</v>
      </c>
      <c r="AF413" s="74">
        <f t="shared" si="68"/>
        <v>0.6373127663646222</v>
      </c>
      <c r="AG413" s="68" t="str">
        <f t="shared" si="74"/>
        <v>60%-80%</v>
      </c>
      <c r="AH413" s="75">
        <v>2356032.5669999998</v>
      </c>
      <c r="AI413" s="75">
        <v>2356032.5669999998</v>
      </c>
      <c r="AJ413" s="75">
        <v>2291709</v>
      </c>
      <c r="AK413" s="76">
        <f t="shared" si="69"/>
        <v>0.71239762281265617</v>
      </c>
      <c r="AL413" s="39" t="str">
        <f t="shared" si="75"/>
        <v>70% - 90%</v>
      </c>
      <c r="AM413" s="77" t="str">
        <f t="shared" si="76"/>
        <v>Lower Middle Range</v>
      </c>
      <c r="AN413" s="78" t="s">
        <v>76</v>
      </c>
      <c r="AO413" s="78"/>
      <c r="AP413" s="78" t="s">
        <v>76</v>
      </c>
      <c r="AQ413" s="49"/>
      <c r="AR413" s="79"/>
      <c r="AS413" s="79"/>
      <c r="AT413" s="80"/>
      <c r="AU413" s="52">
        <f t="shared" si="70"/>
        <v>0</v>
      </c>
    </row>
    <row r="414" spans="1:47" ht="15" customHeight="1">
      <c r="A414" s="53" t="s">
        <v>66</v>
      </c>
      <c r="B414" s="25">
        <v>403</v>
      </c>
      <c r="C414" s="55" t="s">
        <v>67</v>
      </c>
      <c r="D414" s="56" t="s">
        <v>68</v>
      </c>
      <c r="E414" s="55" t="s">
        <v>253</v>
      </c>
      <c r="F414" s="57">
        <v>43876</v>
      </c>
      <c r="G414" s="58">
        <v>27339</v>
      </c>
      <c r="H414" s="59">
        <f t="shared" si="71"/>
        <v>44.42739726027397</v>
      </c>
      <c r="I414" s="60" t="s">
        <v>513</v>
      </c>
      <c r="J414" s="61" t="s">
        <v>85</v>
      </c>
      <c r="K414" s="62" t="s">
        <v>71</v>
      </c>
      <c r="L414" s="63" t="s">
        <v>85</v>
      </c>
      <c r="M414" s="64" t="str">
        <f t="shared" si="72"/>
        <v>3-2-3</v>
      </c>
      <c r="N414" s="81" t="s">
        <v>121</v>
      </c>
      <c r="O414" s="66">
        <v>43191</v>
      </c>
      <c r="P414" s="67">
        <v>5.2499999999999998E-2</v>
      </c>
      <c r="Q414" s="68" t="s">
        <v>177</v>
      </c>
      <c r="R414" s="68" t="s">
        <v>178</v>
      </c>
      <c r="S414" s="68" t="s">
        <v>179</v>
      </c>
      <c r="T414" s="69">
        <v>48</v>
      </c>
      <c r="U414" s="68"/>
      <c r="V414" s="70">
        <v>337872</v>
      </c>
      <c r="W414" s="70">
        <v>0</v>
      </c>
      <c r="X414" s="70">
        <v>0</v>
      </c>
      <c r="Y414" s="70">
        <v>84468</v>
      </c>
      <c r="Z414" s="70">
        <v>0</v>
      </c>
      <c r="AA414" s="70">
        <v>941102</v>
      </c>
      <c r="AB414" s="71">
        <f t="shared" si="73"/>
        <v>856634</v>
      </c>
      <c r="AC414" s="71">
        <f t="shared" si="66"/>
        <v>856634</v>
      </c>
      <c r="AD414" s="72">
        <f t="shared" si="67"/>
        <v>365</v>
      </c>
      <c r="AE414" s="73">
        <f>ROUND(VLOOKUP(Q414,'[1]Average Cost'!$A$3:$V$26,HLOOKUP('[1]Master Sheet'!E414,'[1]Average Cost'!$B$1:$V$2,2,0)),0)</f>
        <v>876337</v>
      </c>
      <c r="AF414" s="74">
        <f t="shared" si="68"/>
        <v>0.97751664028792573</v>
      </c>
      <c r="AG414" s="68" t="str">
        <f t="shared" si="74"/>
        <v>80%-100%</v>
      </c>
      <c r="AH414" s="75">
        <v>1031401.0812</v>
      </c>
      <c r="AI414" s="75">
        <v>1031401.0812</v>
      </c>
      <c r="AJ414" s="75">
        <v>1020726</v>
      </c>
      <c r="AK414" s="76">
        <f t="shared" si="69"/>
        <v>0.83055371534353595</v>
      </c>
      <c r="AL414" s="39" t="str">
        <f t="shared" si="75"/>
        <v>70% - 90%</v>
      </c>
      <c r="AM414" s="77" t="str">
        <f t="shared" si="76"/>
        <v>Lower Middle Range</v>
      </c>
      <c r="AN414" s="78" t="s">
        <v>118</v>
      </c>
      <c r="AO414" s="78" t="s">
        <v>514</v>
      </c>
      <c r="AP414" s="78" t="s">
        <v>76</v>
      </c>
      <c r="AQ414" s="49"/>
      <c r="AR414" s="79"/>
      <c r="AS414" s="79"/>
      <c r="AT414" s="80"/>
      <c r="AU414" s="52">
        <f t="shared" si="70"/>
        <v>0</v>
      </c>
    </row>
    <row r="415" spans="1:47" ht="15" customHeight="1">
      <c r="A415" s="53" t="s">
        <v>66</v>
      </c>
      <c r="B415" s="54">
        <v>404</v>
      </c>
      <c r="C415" s="55" t="s">
        <v>67</v>
      </c>
      <c r="D415" s="56" t="s">
        <v>68</v>
      </c>
      <c r="E415" s="55" t="s">
        <v>305</v>
      </c>
      <c r="F415" s="57">
        <v>43386</v>
      </c>
      <c r="G415" s="58">
        <v>30742</v>
      </c>
      <c r="H415" s="59">
        <f t="shared" si="71"/>
        <v>35.104109589041094</v>
      </c>
      <c r="I415" s="60" t="s">
        <v>515</v>
      </c>
      <c r="J415" s="61" t="s">
        <v>85</v>
      </c>
      <c r="K415" s="62" t="s">
        <v>85</v>
      </c>
      <c r="L415" s="63" t="s">
        <v>85</v>
      </c>
      <c r="M415" s="64" t="str">
        <f t="shared" si="72"/>
        <v>3-3-3</v>
      </c>
      <c r="N415" s="65">
        <v>42736</v>
      </c>
      <c r="O415" s="66">
        <v>43191</v>
      </c>
      <c r="P415" s="67">
        <v>0.15381875</v>
      </c>
      <c r="Q415" s="68" t="s">
        <v>177</v>
      </c>
      <c r="R415" s="68" t="s">
        <v>178</v>
      </c>
      <c r="S415" s="68" t="s">
        <v>179</v>
      </c>
      <c r="T415" s="69">
        <v>48</v>
      </c>
      <c r="U415" s="68"/>
      <c r="V415" s="70">
        <v>230976</v>
      </c>
      <c r="W415" s="70">
        <v>0</v>
      </c>
      <c r="X415" s="70">
        <v>0</v>
      </c>
      <c r="Y415" s="70">
        <v>57744</v>
      </c>
      <c r="Z415" s="70">
        <v>0</v>
      </c>
      <c r="AA415" s="70">
        <v>647132</v>
      </c>
      <c r="AB415" s="71">
        <f t="shared" si="73"/>
        <v>589388</v>
      </c>
      <c r="AC415" s="71">
        <f t="shared" si="66"/>
        <v>589388</v>
      </c>
      <c r="AD415" s="72">
        <f t="shared" si="67"/>
        <v>365</v>
      </c>
      <c r="AE415" s="73">
        <f>ROUND(VLOOKUP(Q415,'[1]Average Cost'!$A$3:$V$26,HLOOKUP('[1]Master Sheet'!E415,'[1]Average Cost'!$B$1:$V$2,2,0)),0)</f>
        <v>876337</v>
      </c>
      <c r="AF415" s="74">
        <f t="shared" si="68"/>
        <v>0.6725586161488103</v>
      </c>
      <c r="AG415" s="68" t="str">
        <f t="shared" si="74"/>
        <v>60%-80%</v>
      </c>
      <c r="AH415" s="75">
        <v>1031401.0812</v>
      </c>
      <c r="AI415" s="75">
        <v>1031401.0812</v>
      </c>
      <c r="AJ415" s="75">
        <v>1020726</v>
      </c>
      <c r="AK415" s="76">
        <f t="shared" si="69"/>
        <v>0.57144403932005494</v>
      </c>
      <c r="AL415" s="39" t="str">
        <f t="shared" si="75"/>
        <v>50% - 70%</v>
      </c>
      <c r="AM415" s="77" t="str">
        <f t="shared" si="76"/>
        <v>Lower Range</v>
      </c>
      <c r="AN415" s="78" t="s">
        <v>76</v>
      </c>
      <c r="AO415" s="78"/>
      <c r="AP415" s="78" t="s">
        <v>76</v>
      </c>
      <c r="AQ415" s="49"/>
      <c r="AR415" s="79"/>
      <c r="AS415" s="79"/>
      <c r="AT415" s="80"/>
      <c r="AU415" s="52">
        <f t="shared" si="70"/>
        <v>0</v>
      </c>
    </row>
    <row r="416" spans="1:47" ht="15" customHeight="1">
      <c r="A416" s="53" t="s">
        <v>66</v>
      </c>
      <c r="B416" s="54">
        <v>405</v>
      </c>
      <c r="C416" s="55" t="s">
        <v>67</v>
      </c>
      <c r="D416" s="56" t="s">
        <v>68</v>
      </c>
      <c r="E416" s="55" t="s">
        <v>370</v>
      </c>
      <c r="F416" s="57">
        <v>44667</v>
      </c>
      <c r="G416" s="58">
        <v>31101</v>
      </c>
      <c r="H416" s="59">
        <f t="shared" si="71"/>
        <v>34.12054794520548</v>
      </c>
      <c r="I416" s="60" t="s">
        <v>344</v>
      </c>
      <c r="J416" s="61">
        <v>0</v>
      </c>
      <c r="K416" s="62">
        <v>0</v>
      </c>
      <c r="L416" s="63" t="s">
        <v>129</v>
      </c>
      <c r="M416" s="64" t="str">
        <f t="shared" si="72"/>
        <v>0-0-1</v>
      </c>
      <c r="N416" s="81" t="s">
        <v>72</v>
      </c>
      <c r="O416" s="62" t="s">
        <v>72</v>
      </c>
      <c r="P416" s="67">
        <v>0</v>
      </c>
      <c r="Q416" s="68" t="s">
        <v>177</v>
      </c>
      <c r="R416" s="68" t="s">
        <v>178</v>
      </c>
      <c r="S416" s="68" t="s">
        <v>179</v>
      </c>
      <c r="T416" s="69">
        <v>48</v>
      </c>
      <c r="U416" s="68"/>
      <c r="V416" s="70">
        <v>327276</v>
      </c>
      <c r="W416" s="70">
        <v>0</v>
      </c>
      <c r="X416" s="70">
        <v>0</v>
      </c>
      <c r="Y416" s="70">
        <v>81816</v>
      </c>
      <c r="Z416" s="70">
        <v>0</v>
      </c>
      <c r="AA416" s="70">
        <v>911948</v>
      </c>
      <c r="AB416" s="71">
        <f t="shared" si="73"/>
        <v>830132</v>
      </c>
      <c r="AC416" s="71">
        <f t="shared" si="66"/>
        <v>830132</v>
      </c>
      <c r="AD416" s="72">
        <f t="shared" si="67"/>
        <v>350</v>
      </c>
      <c r="AE416" s="73">
        <f>ROUND(VLOOKUP(Q416,'[1]Average Cost'!$A$3:$V$26,HLOOKUP('[1]Master Sheet'!E416,'[1]Average Cost'!$B$1:$V$2,2,0)),0)</f>
        <v>876337</v>
      </c>
      <c r="AF416" s="74">
        <f t="shared" si="68"/>
        <v>0.9472748497438771</v>
      </c>
      <c r="AG416" s="68" t="str">
        <f t="shared" si="74"/>
        <v>80%-100%</v>
      </c>
      <c r="AH416" s="75">
        <v>1031401.0812</v>
      </c>
      <c r="AI416" s="75">
        <v>1031401.0812</v>
      </c>
      <c r="AJ416" s="75">
        <v>1020726</v>
      </c>
      <c r="AK416" s="76">
        <f t="shared" si="69"/>
        <v>0.80485857066794009</v>
      </c>
      <c r="AL416" s="39" t="str">
        <f t="shared" si="75"/>
        <v>70% - 90%</v>
      </c>
      <c r="AM416" s="77" t="str">
        <f t="shared" si="76"/>
        <v>Lower Middle Range</v>
      </c>
      <c r="AN416" s="78" t="s">
        <v>76</v>
      </c>
      <c r="AO416" s="78"/>
      <c r="AP416" s="78" t="s">
        <v>76</v>
      </c>
      <c r="AQ416" s="49"/>
      <c r="AR416" s="79"/>
      <c r="AS416" s="79"/>
      <c r="AT416" s="80"/>
      <c r="AU416" s="52">
        <f t="shared" si="70"/>
        <v>0</v>
      </c>
    </row>
    <row r="417" spans="1:47" ht="15" customHeight="1">
      <c r="A417" s="53" t="s">
        <v>66</v>
      </c>
      <c r="B417" s="54">
        <v>406</v>
      </c>
      <c r="C417" s="55" t="s">
        <v>67</v>
      </c>
      <c r="D417" s="56" t="s">
        <v>68</v>
      </c>
      <c r="E417" s="55" t="s">
        <v>314</v>
      </c>
      <c r="F417" s="57">
        <v>43898</v>
      </c>
      <c r="G417" s="58">
        <v>29383</v>
      </c>
      <c r="H417" s="59">
        <f t="shared" si="71"/>
        <v>38.827397260273976</v>
      </c>
      <c r="I417" s="60" t="s">
        <v>516</v>
      </c>
      <c r="J417" s="61" t="s">
        <v>71</v>
      </c>
      <c r="K417" s="62" t="s">
        <v>71</v>
      </c>
      <c r="L417" s="63" t="s">
        <v>71</v>
      </c>
      <c r="M417" s="64" t="str">
        <f t="shared" si="72"/>
        <v>2-2-2</v>
      </c>
      <c r="N417" s="81" t="s">
        <v>121</v>
      </c>
      <c r="O417" s="66">
        <v>43191</v>
      </c>
      <c r="P417" s="67">
        <v>7.2500000000000009E-2</v>
      </c>
      <c r="Q417" s="68" t="s">
        <v>177</v>
      </c>
      <c r="R417" s="68" t="s">
        <v>178</v>
      </c>
      <c r="S417" s="68" t="s">
        <v>179</v>
      </c>
      <c r="T417" s="69">
        <v>48</v>
      </c>
      <c r="U417" s="68"/>
      <c r="V417" s="70">
        <v>335868</v>
      </c>
      <c r="W417" s="70">
        <v>0</v>
      </c>
      <c r="X417" s="70">
        <v>0</v>
      </c>
      <c r="Y417" s="70">
        <v>83964</v>
      </c>
      <c r="Z417" s="70">
        <v>0</v>
      </c>
      <c r="AA417" s="70">
        <v>935592</v>
      </c>
      <c r="AB417" s="71">
        <f t="shared" si="73"/>
        <v>851628</v>
      </c>
      <c r="AC417" s="71">
        <f t="shared" si="66"/>
        <v>851628</v>
      </c>
      <c r="AD417" s="72">
        <f t="shared" si="67"/>
        <v>365</v>
      </c>
      <c r="AE417" s="73">
        <f>ROUND(VLOOKUP(Q417,'[1]Average Cost'!$A$3:$V$26,HLOOKUP('[1]Master Sheet'!E417,'[1]Average Cost'!$B$1:$V$2,2,0)),0)</f>
        <v>876337</v>
      </c>
      <c r="AF417" s="74">
        <f t="shared" si="68"/>
        <v>0.97180422599981509</v>
      </c>
      <c r="AG417" s="68" t="str">
        <f t="shared" si="74"/>
        <v>80%-100%</v>
      </c>
      <c r="AH417" s="75">
        <v>1031401.0812</v>
      </c>
      <c r="AI417" s="75">
        <v>1031401.0812</v>
      </c>
      <c r="AJ417" s="75">
        <v>1020726</v>
      </c>
      <c r="AK417" s="76">
        <f t="shared" si="69"/>
        <v>0.82570012337892829</v>
      </c>
      <c r="AL417" s="39" t="str">
        <f t="shared" si="75"/>
        <v>70% - 90%</v>
      </c>
      <c r="AM417" s="77" t="str">
        <f t="shared" si="76"/>
        <v>Lower Middle Range</v>
      </c>
      <c r="AN417" s="78" t="s">
        <v>76</v>
      </c>
      <c r="AO417" s="78"/>
      <c r="AP417" s="78" t="s">
        <v>76</v>
      </c>
      <c r="AQ417" s="49"/>
      <c r="AR417" s="79"/>
      <c r="AS417" s="79"/>
      <c r="AT417" s="80"/>
      <c r="AU417" s="52">
        <f t="shared" si="70"/>
        <v>0</v>
      </c>
    </row>
    <row r="418" spans="1:47" ht="15" customHeight="1">
      <c r="A418" s="53" t="s">
        <v>66</v>
      </c>
      <c r="B418" s="54">
        <v>407</v>
      </c>
      <c r="C418" s="55" t="s">
        <v>197</v>
      </c>
      <c r="D418" s="56" t="s">
        <v>78</v>
      </c>
      <c r="E418" s="55" t="s">
        <v>79</v>
      </c>
      <c r="F418" s="57">
        <v>44563</v>
      </c>
      <c r="G418" s="58">
        <v>30950</v>
      </c>
      <c r="H418" s="59">
        <f t="shared" si="71"/>
        <v>34.534246575342465</v>
      </c>
      <c r="I418" s="60" t="s">
        <v>138</v>
      </c>
      <c r="J418" s="61">
        <v>0</v>
      </c>
      <c r="K418" s="62">
        <v>0</v>
      </c>
      <c r="L418" s="63" t="s">
        <v>81</v>
      </c>
      <c r="M418" s="64" t="str">
        <f t="shared" si="72"/>
        <v>0-0-4</v>
      </c>
      <c r="N418" s="81" t="s">
        <v>72</v>
      </c>
      <c r="O418" s="62" t="s">
        <v>72</v>
      </c>
      <c r="P418" s="67">
        <v>0</v>
      </c>
      <c r="Q418" s="68" t="s">
        <v>122</v>
      </c>
      <c r="R418" s="68" t="s">
        <v>108</v>
      </c>
      <c r="S418" s="68" t="s">
        <v>109</v>
      </c>
      <c r="T418" s="69">
        <v>51</v>
      </c>
      <c r="U418" s="68"/>
      <c r="V418" s="70">
        <v>495648</v>
      </c>
      <c r="W418" s="70">
        <v>0</v>
      </c>
      <c r="X418" s="70">
        <v>0</v>
      </c>
      <c r="Y418" s="70">
        <v>185868</v>
      </c>
      <c r="Z418" s="70">
        <v>0</v>
      </c>
      <c r="AA418" s="70">
        <v>1440936</v>
      </c>
      <c r="AB418" s="71">
        <f t="shared" si="73"/>
        <v>1255068</v>
      </c>
      <c r="AC418" s="71">
        <f t="shared" si="66"/>
        <v>1255068</v>
      </c>
      <c r="AD418" s="72">
        <f t="shared" si="67"/>
        <v>365</v>
      </c>
      <c r="AE418" s="73">
        <f>ROUND(VLOOKUP(Q418,'[1]Average Cost'!$A$3:$V$26,HLOOKUP('[1]Master Sheet'!E418,'[1]Average Cost'!$B$1:$V$2,2,0)),0)</f>
        <v>1476305</v>
      </c>
      <c r="AF418" s="74">
        <f t="shared" si="68"/>
        <v>0.85014140032039454</v>
      </c>
      <c r="AG418" s="68" t="str">
        <f t="shared" si="74"/>
        <v>80%-100%</v>
      </c>
      <c r="AH418" s="75">
        <v>1787554.0621500001</v>
      </c>
      <c r="AI418" s="75">
        <v>1787554.0621500001</v>
      </c>
      <c r="AJ418" s="75">
        <v>1560203</v>
      </c>
      <c r="AK418" s="76">
        <f t="shared" si="69"/>
        <v>0.70211470890589645</v>
      </c>
      <c r="AL418" s="39" t="str">
        <f t="shared" si="75"/>
        <v>70% - 90%</v>
      </c>
      <c r="AM418" s="77" t="str">
        <f t="shared" si="76"/>
        <v>Lower Middle Range</v>
      </c>
      <c r="AN418" s="78" t="s">
        <v>76</v>
      </c>
      <c r="AO418" s="78"/>
      <c r="AP418" s="78" t="s">
        <v>76</v>
      </c>
      <c r="AQ418" s="49"/>
      <c r="AR418" s="79"/>
      <c r="AS418" s="79"/>
      <c r="AT418" s="80"/>
      <c r="AU418" s="52">
        <f t="shared" si="70"/>
        <v>0</v>
      </c>
    </row>
    <row r="419" spans="1:47" ht="15" customHeight="1">
      <c r="A419" s="53" t="s">
        <v>66</v>
      </c>
      <c r="B419" s="54">
        <v>408</v>
      </c>
      <c r="C419" s="55" t="s">
        <v>110</v>
      </c>
      <c r="D419" s="56" t="s">
        <v>95</v>
      </c>
      <c r="E419" s="55" t="s">
        <v>79</v>
      </c>
      <c r="F419" s="57">
        <v>42074</v>
      </c>
      <c r="G419" s="58">
        <v>31644</v>
      </c>
      <c r="H419" s="59">
        <f t="shared" si="71"/>
        <v>32.632876712328766</v>
      </c>
      <c r="I419" s="60" t="s">
        <v>183</v>
      </c>
      <c r="J419" s="61" t="s">
        <v>85</v>
      </c>
      <c r="K419" s="62" t="s">
        <v>81</v>
      </c>
      <c r="L419" s="63" t="s">
        <v>71</v>
      </c>
      <c r="M419" s="64" t="str">
        <f t="shared" si="72"/>
        <v>3-4-2</v>
      </c>
      <c r="N419" s="65">
        <v>42826</v>
      </c>
      <c r="O419" s="66">
        <v>43191</v>
      </c>
      <c r="P419" s="67">
        <v>0.1069451682883623</v>
      </c>
      <c r="Q419" s="68" t="s">
        <v>184</v>
      </c>
      <c r="R419" s="68" t="s">
        <v>108</v>
      </c>
      <c r="S419" s="68" t="s">
        <v>109</v>
      </c>
      <c r="T419" s="69">
        <v>47</v>
      </c>
      <c r="U419" s="68"/>
      <c r="V419" s="70">
        <v>188148</v>
      </c>
      <c r="W419" s="70">
        <v>0</v>
      </c>
      <c r="X419" s="70">
        <v>0</v>
      </c>
      <c r="Y419" s="70">
        <v>47040</v>
      </c>
      <c r="Z419" s="70">
        <v>0</v>
      </c>
      <c r="AA419" s="70">
        <v>529353</v>
      </c>
      <c r="AB419" s="71">
        <f t="shared" si="73"/>
        <v>482313</v>
      </c>
      <c r="AC419" s="71">
        <f t="shared" si="66"/>
        <v>482313</v>
      </c>
      <c r="AD419" s="72">
        <f t="shared" si="67"/>
        <v>365</v>
      </c>
      <c r="AE419" s="73">
        <f>ROUND(VLOOKUP(Q419,'[1]Average Cost'!$A$3:$V$26,HLOOKUP('[1]Master Sheet'!E419,'[1]Average Cost'!$B$1:$V$2,2,0)),0)</f>
        <v>588265</v>
      </c>
      <c r="AF419" s="74">
        <f t="shared" si="68"/>
        <v>0.81989069551987626</v>
      </c>
      <c r="AG419" s="68" t="str">
        <f t="shared" si="74"/>
        <v>80%-100%</v>
      </c>
      <c r="AH419" s="75">
        <v>729083.78754000005</v>
      </c>
      <c r="AI419" s="75">
        <v>729083.78754000005</v>
      </c>
      <c r="AJ419" s="75">
        <v>678140</v>
      </c>
      <c r="AK419" s="76">
        <f t="shared" si="69"/>
        <v>0.66153302026831673</v>
      </c>
      <c r="AL419" s="39" t="str">
        <f t="shared" si="75"/>
        <v>50% - 70%</v>
      </c>
      <c r="AM419" s="77" t="str">
        <f t="shared" si="76"/>
        <v>Lower Range</v>
      </c>
      <c r="AN419" s="78" t="s">
        <v>118</v>
      </c>
      <c r="AO419" s="78" t="s">
        <v>517</v>
      </c>
      <c r="AP419" s="78" t="s">
        <v>76</v>
      </c>
      <c r="AQ419" s="49"/>
      <c r="AR419" s="79"/>
      <c r="AS419" s="79"/>
      <c r="AT419" s="80"/>
      <c r="AU419" s="52">
        <f t="shared" si="70"/>
        <v>0</v>
      </c>
    </row>
    <row r="420" spans="1:47" ht="15" customHeight="1">
      <c r="A420" s="53" t="s">
        <v>66</v>
      </c>
      <c r="B420" s="25">
        <v>409</v>
      </c>
      <c r="C420" s="55" t="s">
        <v>197</v>
      </c>
      <c r="D420" s="56" t="s">
        <v>78</v>
      </c>
      <c r="E420" s="55" t="s">
        <v>111</v>
      </c>
      <c r="F420" s="57">
        <v>44814</v>
      </c>
      <c r="G420" s="58">
        <v>30600</v>
      </c>
      <c r="H420" s="59">
        <f t="shared" si="71"/>
        <v>35.493150684931507</v>
      </c>
      <c r="I420" s="60" t="s">
        <v>518</v>
      </c>
      <c r="J420" s="61">
        <v>0</v>
      </c>
      <c r="K420" s="62">
        <v>0</v>
      </c>
      <c r="L420" s="63" t="s">
        <v>85</v>
      </c>
      <c r="M420" s="64" t="str">
        <f t="shared" si="72"/>
        <v>0-0-3</v>
      </c>
      <c r="N420" s="81" t="s">
        <v>72</v>
      </c>
      <c r="O420" s="62" t="s">
        <v>72</v>
      </c>
      <c r="P420" s="67">
        <v>0</v>
      </c>
      <c r="Q420" s="68" t="s">
        <v>122</v>
      </c>
      <c r="R420" s="68" t="s">
        <v>108</v>
      </c>
      <c r="S420" s="68" t="s">
        <v>109</v>
      </c>
      <c r="T420" s="69">
        <v>51</v>
      </c>
      <c r="U420" s="68"/>
      <c r="V420" s="70">
        <v>521736</v>
      </c>
      <c r="W420" s="70">
        <v>0</v>
      </c>
      <c r="X420" s="70">
        <v>67500</v>
      </c>
      <c r="Y420" s="70">
        <v>195648</v>
      </c>
      <c r="Z420" s="70">
        <v>22500</v>
      </c>
      <c r="AA420" s="70">
        <v>1515929</v>
      </c>
      <c r="AB420" s="71">
        <f t="shared" si="73"/>
        <v>1320281</v>
      </c>
      <c r="AC420" s="71">
        <f t="shared" si="66"/>
        <v>1320281</v>
      </c>
      <c r="AD420" s="72">
        <f t="shared" si="67"/>
        <v>203</v>
      </c>
      <c r="AE420" s="73">
        <f>ROUND(VLOOKUP(Q420,'[1]Average Cost'!$A$3:$V$26,HLOOKUP('[1]Master Sheet'!E420,'[1]Average Cost'!$B$1:$V$2,2,0)),0)</f>
        <v>1476305</v>
      </c>
      <c r="AF420" s="74">
        <f t="shared" si="68"/>
        <v>0.89431452172823367</v>
      </c>
      <c r="AG420" s="68" t="str">
        <f t="shared" si="74"/>
        <v>80%-100%</v>
      </c>
      <c r="AH420" s="75">
        <v>1774262.4304200001</v>
      </c>
      <c r="AI420" s="75">
        <v>1774262.4304200001</v>
      </c>
      <c r="AJ420" s="75">
        <v>1560203</v>
      </c>
      <c r="AK420" s="76">
        <f t="shared" si="69"/>
        <v>0.74412949142335472</v>
      </c>
      <c r="AL420" s="39" t="str">
        <f t="shared" si="75"/>
        <v>70% - 90%</v>
      </c>
      <c r="AM420" s="77" t="str">
        <f t="shared" si="76"/>
        <v>Lower Middle Range</v>
      </c>
      <c r="AN420" s="78" t="s">
        <v>76</v>
      </c>
      <c r="AO420" s="78"/>
      <c r="AP420" s="78" t="s">
        <v>76</v>
      </c>
      <c r="AQ420" s="49"/>
      <c r="AR420" s="79"/>
      <c r="AS420" s="79"/>
      <c r="AT420" s="80"/>
      <c r="AU420" s="52">
        <f t="shared" si="70"/>
        <v>0</v>
      </c>
    </row>
    <row r="421" spans="1:47" ht="15" customHeight="1">
      <c r="A421" s="53" t="s">
        <v>66</v>
      </c>
      <c r="B421" s="54">
        <v>410</v>
      </c>
      <c r="C421" s="55" t="s">
        <v>147</v>
      </c>
      <c r="D421" s="56" t="s">
        <v>216</v>
      </c>
      <c r="E421" s="55" t="s">
        <v>149</v>
      </c>
      <c r="F421" s="57">
        <v>44325</v>
      </c>
      <c r="G421" s="58">
        <v>28371</v>
      </c>
      <c r="H421" s="59">
        <f t="shared" si="71"/>
        <v>41.6</v>
      </c>
      <c r="I421" s="60" t="s">
        <v>201</v>
      </c>
      <c r="J421" s="61">
        <v>0</v>
      </c>
      <c r="K421" s="62" t="s">
        <v>85</v>
      </c>
      <c r="L421" s="63" t="s">
        <v>81</v>
      </c>
      <c r="M421" s="64" t="str">
        <f t="shared" si="72"/>
        <v>0-3-4</v>
      </c>
      <c r="N421" s="81" t="s">
        <v>121</v>
      </c>
      <c r="O421" s="66">
        <v>43191</v>
      </c>
      <c r="P421" s="67">
        <v>7.02876712328767E-2</v>
      </c>
      <c r="Q421" s="68" t="s">
        <v>151</v>
      </c>
      <c r="R421" s="68" t="s">
        <v>126</v>
      </c>
      <c r="S421" s="68" t="s">
        <v>127</v>
      </c>
      <c r="T421" s="69">
        <v>53</v>
      </c>
      <c r="U421" s="68"/>
      <c r="V421" s="70">
        <v>651480</v>
      </c>
      <c r="W421" s="70">
        <v>0</v>
      </c>
      <c r="X421" s="70">
        <v>0</v>
      </c>
      <c r="Y421" s="70">
        <v>244308</v>
      </c>
      <c r="Z421" s="70">
        <v>0</v>
      </c>
      <c r="AA421" s="70">
        <v>1888943</v>
      </c>
      <c r="AB421" s="71">
        <f t="shared" si="73"/>
        <v>1644635</v>
      </c>
      <c r="AC421" s="71">
        <f t="shared" si="66"/>
        <v>1644635</v>
      </c>
      <c r="AD421" s="72">
        <f t="shared" si="67"/>
        <v>365</v>
      </c>
      <c r="AE421" s="73">
        <f>ROUND(VLOOKUP(Q421,'[1]Average Cost'!$A$3:$V$26,HLOOKUP('[1]Master Sheet'!E421,'[1]Average Cost'!$B$1:$V$2,2,0)),0)</f>
        <v>1881794</v>
      </c>
      <c r="AF421" s="74">
        <f t="shared" si="68"/>
        <v>0.87397185876881311</v>
      </c>
      <c r="AG421" s="68" t="str">
        <f t="shared" si="74"/>
        <v>80%-100%</v>
      </c>
      <c r="AH421" s="75">
        <v>2211263.2093524998</v>
      </c>
      <c r="AI421" s="75">
        <v>2211263.2093524998</v>
      </c>
      <c r="AJ421" s="75">
        <v>1531069</v>
      </c>
      <c r="AK421" s="76">
        <f t="shared" si="69"/>
        <v>0.74375361243475879</v>
      </c>
      <c r="AL421" s="39" t="str">
        <f t="shared" si="75"/>
        <v>70% - 90%</v>
      </c>
      <c r="AM421" s="77" t="str">
        <f t="shared" si="76"/>
        <v>Lower Middle Range</v>
      </c>
      <c r="AN421" s="78" t="s">
        <v>76</v>
      </c>
      <c r="AO421" s="78"/>
      <c r="AP421" s="78" t="s">
        <v>76</v>
      </c>
      <c r="AQ421" s="49"/>
      <c r="AR421" s="79"/>
      <c r="AS421" s="79"/>
      <c r="AT421" s="80"/>
      <c r="AU421" s="52">
        <f t="shared" si="70"/>
        <v>0</v>
      </c>
    </row>
    <row r="422" spans="1:47" ht="15" customHeight="1">
      <c r="A422" s="53" t="s">
        <v>66</v>
      </c>
      <c r="B422" s="54">
        <v>411</v>
      </c>
      <c r="C422" s="55" t="s">
        <v>172</v>
      </c>
      <c r="D422" s="56" t="s">
        <v>173</v>
      </c>
      <c r="E422" s="55" t="s">
        <v>149</v>
      </c>
      <c r="F422" s="57">
        <v>40725</v>
      </c>
      <c r="G422" s="58">
        <v>30144</v>
      </c>
      <c r="H422" s="59">
        <f t="shared" si="71"/>
        <v>36.742465753424661</v>
      </c>
      <c r="I422" s="60" t="s">
        <v>229</v>
      </c>
      <c r="J422" s="61" t="s">
        <v>71</v>
      </c>
      <c r="K422" s="62" t="s">
        <v>71</v>
      </c>
      <c r="L422" s="63" t="s">
        <v>71</v>
      </c>
      <c r="M422" s="64" t="str">
        <f t="shared" si="72"/>
        <v>2-2-2</v>
      </c>
      <c r="N422" s="65">
        <v>42705</v>
      </c>
      <c r="O422" s="66">
        <v>43191</v>
      </c>
      <c r="P422" s="67">
        <v>5.8750000000000004E-2</v>
      </c>
      <c r="Q422" s="68" t="s">
        <v>151</v>
      </c>
      <c r="R422" s="68" t="s">
        <v>126</v>
      </c>
      <c r="S422" s="68" t="s">
        <v>127</v>
      </c>
      <c r="T422" s="69">
        <v>44</v>
      </c>
      <c r="U422" s="68"/>
      <c r="V422" s="70">
        <v>134256</v>
      </c>
      <c r="W422" s="70">
        <v>0</v>
      </c>
      <c r="X422" s="70">
        <v>0</v>
      </c>
      <c r="Y422" s="70">
        <v>0</v>
      </c>
      <c r="Z422" s="70">
        <v>0</v>
      </c>
      <c r="AA422" s="70">
        <v>347602</v>
      </c>
      <c r="AB422" s="71">
        <f t="shared" si="73"/>
        <v>347602</v>
      </c>
      <c r="AC422" s="71">
        <f t="shared" si="66"/>
        <v>347602</v>
      </c>
      <c r="AD422" s="72">
        <f t="shared" si="67"/>
        <v>365</v>
      </c>
      <c r="AE422" s="73">
        <f>ROUND(VLOOKUP(Q422,'[1]Average Cost'!$A$3:$V$26,HLOOKUP('[1]Master Sheet'!E422,'[1]Average Cost'!$B$1:$V$2,2,0)),0)</f>
        <v>349645</v>
      </c>
      <c r="AF422" s="74">
        <f t="shared" si="68"/>
        <v>0.99415693060103816</v>
      </c>
      <c r="AG422" s="68" t="str">
        <f t="shared" si="74"/>
        <v>80%-100%</v>
      </c>
      <c r="AH422" s="75">
        <v>318594.28995000001</v>
      </c>
      <c r="AI422" s="75">
        <v>318594.28995000001</v>
      </c>
      <c r="AJ422" s="75">
        <v>309807</v>
      </c>
      <c r="AK422" s="76">
        <f t="shared" si="69"/>
        <v>1.0910490582067633</v>
      </c>
      <c r="AL422" s="39" t="str">
        <f t="shared" si="75"/>
        <v>90% - 110%</v>
      </c>
      <c r="AM422" s="77" t="str">
        <f t="shared" si="76"/>
        <v>Upper Middle Range</v>
      </c>
      <c r="AN422" s="78" t="s">
        <v>76</v>
      </c>
      <c r="AO422" s="78"/>
      <c r="AP422" s="78" t="s">
        <v>76</v>
      </c>
      <c r="AQ422" s="49"/>
      <c r="AR422" s="79"/>
      <c r="AS422" s="79"/>
      <c r="AT422" s="80"/>
      <c r="AU422" s="52">
        <f t="shared" si="70"/>
        <v>0</v>
      </c>
    </row>
    <row r="423" spans="1:47" ht="15" customHeight="1">
      <c r="A423" s="53" t="s">
        <v>66</v>
      </c>
      <c r="B423" s="54">
        <v>412</v>
      </c>
      <c r="C423" s="55" t="s">
        <v>134</v>
      </c>
      <c r="D423" s="56" t="s">
        <v>68</v>
      </c>
      <c r="E423" s="55" t="s">
        <v>79</v>
      </c>
      <c r="F423" s="57">
        <v>44625</v>
      </c>
      <c r="G423" s="58">
        <v>30333</v>
      </c>
      <c r="H423" s="59">
        <f t="shared" si="71"/>
        <v>36.224657534246575</v>
      </c>
      <c r="I423" s="60" t="s">
        <v>332</v>
      </c>
      <c r="J423" s="61">
        <v>0</v>
      </c>
      <c r="K423" s="62">
        <v>0</v>
      </c>
      <c r="L423" s="63" t="s">
        <v>71</v>
      </c>
      <c r="M423" s="64" t="str">
        <f t="shared" si="72"/>
        <v>0-0-2</v>
      </c>
      <c r="N423" s="81" t="s">
        <v>72</v>
      </c>
      <c r="O423" s="62" t="s">
        <v>98</v>
      </c>
      <c r="P423" s="67">
        <v>0</v>
      </c>
      <c r="Q423" s="68" t="s">
        <v>333</v>
      </c>
      <c r="R423" s="68" t="s">
        <v>334</v>
      </c>
      <c r="S423" s="68" t="s">
        <v>519</v>
      </c>
      <c r="T423" s="69">
        <v>48</v>
      </c>
      <c r="U423" s="68"/>
      <c r="V423" s="70">
        <v>237036</v>
      </c>
      <c r="W423" s="70">
        <v>0</v>
      </c>
      <c r="X423" s="70">
        <v>0</v>
      </c>
      <c r="Y423" s="70">
        <v>59256</v>
      </c>
      <c r="Z423" s="70">
        <v>0</v>
      </c>
      <c r="AA423" s="70">
        <v>663798</v>
      </c>
      <c r="AB423" s="71">
        <f t="shared" si="73"/>
        <v>604542</v>
      </c>
      <c r="AC423" s="71">
        <f t="shared" si="66"/>
        <v>604542</v>
      </c>
      <c r="AD423" s="72">
        <f t="shared" si="67"/>
        <v>365</v>
      </c>
      <c r="AE423" s="73">
        <f>ROUND(VLOOKUP(Q423,'[1]Average Cost'!$A$3:$V$26,HLOOKUP('[1]Master Sheet'!E423,'[1]Average Cost'!$B$1:$V$2,2,0)),0)</f>
        <v>626161</v>
      </c>
      <c r="AF423" s="74">
        <f t="shared" si="68"/>
        <v>0.96547373598802866</v>
      </c>
      <c r="AG423" s="68" t="str">
        <f t="shared" si="74"/>
        <v>80%-100%</v>
      </c>
      <c r="AH423" s="75">
        <v>1000292</v>
      </c>
      <c r="AI423" s="75">
        <v>1000292</v>
      </c>
      <c r="AJ423" s="75">
        <v>789469</v>
      </c>
      <c r="AK423" s="76">
        <f t="shared" si="69"/>
        <v>0.60436552526662213</v>
      </c>
      <c r="AL423" s="39" t="str">
        <f t="shared" si="75"/>
        <v>50% - 70%</v>
      </c>
      <c r="AM423" s="77" t="str">
        <f t="shared" si="76"/>
        <v>Lower Range</v>
      </c>
      <c r="AN423" s="78" t="s">
        <v>76</v>
      </c>
      <c r="AO423" s="78"/>
      <c r="AP423" s="78" t="s">
        <v>135</v>
      </c>
      <c r="AQ423" s="49"/>
      <c r="AR423" s="79"/>
      <c r="AS423" s="79"/>
      <c r="AT423" s="80"/>
      <c r="AU423" s="52">
        <f t="shared" si="70"/>
        <v>0</v>
      </c>
    </row>
    <row r="424" spans="1:47" ht="15" customHeight="1">
      <c r="A424" s="53" t="s">
        <v>66</v>
      </c>
      <c r="B424" s="54">
        <v>413</v>
      </c>
      <c r="C424" s="55" t="s">
        <v>136</v>
      </c>
      <c r="D424" s="56" t="s">
        <v>91</v>
      </c>
      <c r="E424" s="55" t="s">
        <v>111</v>
      </c>
      <c r="F424" s="57">
        <v>41238</v>
      </c>
      <c r="G424" s="58">
        <v>27600</v>
      </c>
      <c r="H424" s="59">
        <f t="shared" si="71"/>
        <v>43.712328767123289</v>
      </c>
      <c r="I424" s="60" t="s">
        <v>520</v>
      </c>
      <c r="J424" s="61" t="s">
        <v>71</v>
      </c>
      <c r="K424" s="62" t="s">
        <v>71</v>
      </c>
      <c r="L424" s="63" t="s">
        <v>129</v>
      </c>
      <c r="M424" s="64" t="str">
        <f t="shared" si="72"/>
        <v>2-2-1</v>
      </c>
      <c r="N424" s="65" t="s">
        <v>86</v>
      </c>
      <c r="O424" s="66">
        <v>43191</v>
      </c>
      <c r="P424" s="67">
        <v>5.8750000000000066E-2</v>
      </c>
      <c r="Q424" s="68" t="s">
        <v>299</v>
      </c>
      <c r="R424" s="68" t="s">
        <v>108</v>
      </c>
      <c r="S424" s="68" t="s">
        <v>109</v>
      </c>
      <c r="T424" s="69">
        <v>49</v>
      </c>
      <c r="U424" s="68"/>
      <c r="V424" s="70">
        <v>483816</v>
      </c>
      <c r="W424" s="70">
        <v>0</v>
      </c>
      <c r="X424" s="70">
        <v>45000</v>
      </c>
      <c r="Y424" s="70">
        <v>124056</v>
      </c>
      <c r="Z424" s="70">
        <v>15000</v>
      </c>
      <c r="AA424" s="70">
        <v>1376575</v>
      </c>
      <c r="AB424" s="71">
        <f t="shared" si="73"/>
        <v>1252519</v>
      </c>
      <c r="AC424" s="71">
        <f t="shared" si="66"/>
        <v>1252519</v>
      </c>
      <c r="AD424" s="72">
        <f t="shared" si="67"/>
        <v>365</v>
      </c>
      <c r="AE424" s="73">
        <f>ROUND(VLOOKUP(Q424,'[1]Average Cost'!$A$3:$V$26,HLOOKUP('[1]Master Sheet'!E424,'[1]Average Cost'!$B$1:$V$2,2,0)),0)</f>
        <v>1148995</v>
      </c>
      <c r="AF424" s="74">
        <f t="shared" si="68"/>
        <v>1.0900996087885499</v>
      </c>
      <c r="AG424" s="68" t="str">
        <f t="shared" si="74"/>
        <v>Greater than 100%</v>
      </c>
      <c r="AH424" s="75">
        <v>1147245</v>
      </c>
      <c r="AI424" s="75">
        <v>1044124.275</v>
      </c>
      <c r="AJ424" s="75">
        <v>1147245</v>
      </c>
      <c r="AK424" s="76">
        <f t="shared" si="69"/>
        <v>1.0917624395835239</v>
      </c>
      <c r="AL424" s="39" t="str">
        <f t="shared" si="75"/>
        <v>90% - 110%</v>
      </c>
      <c r="AM424" s="77" t="str">
        <f t="shared" si="76"/>
        <v>Upper Middle Range</v>
      </c>
      <c r="AN424" s="78" t="s">
        <v>76</v>
      </c>
      <c r="AO424" s="78"/>
      <c r="AP424" s="78" t="s">
        <v>135</v>
      </c>
      <c r="AQ424" s="49"/>
      <c r="AR424" s="79"/>
      <c r="AS424" s="79"/>
      <c r="AT424" s="80"/>
      <c r="AU424" s="52">
        <f t="shared" si="70"/>
        <v>0</v>
      </c>
    </row>
    <row r="425" spans="1:47" ht="15" customHeight="1">
      <c r="A425" s="53" t="s">
        <v>66</v>
      </c>
      <c r="B425" s="54">
        <v>414</v>
      </c>
      <c r="C425" s="55" t="s">
        <v>82</v>
      </c>
      <c r="D425" s="56" t="s">
        <v>95</v>
      </c>
      <c r="E425" s="55" t="s">
        <v>111</v>
      </c>
      <c r="F425" s="57">
        <v>42031</v>
      </c>
      <c r="G425" s="58">
        <v>32131</v>
      </c>
      <c r="H425" s="59">
        <f t="shared" si="71"/>
        <v>31.298630136986301</v>
      </c>
      <c r="I425" s="60" t="s">
        <v>521</v>
      </c>
      <c r="J425" s="61" t="s">
        <v>85</v>
      </c>
      <c r="K425" s="62" t="s">
        <v>85</v>
      </c>
      <c r="L425" s="63" t="s">
        <v>71</v>
      </c>
      <c r="M425" s="64" t="str">
        <f t="shared" si="72"/>
        <v>3-3-2</v>
      </c>
      <c r="N425" s="65">
        <v>42826</v>
      </c>
      <c r="O425" s="66">
        <v>43191</v>
      </c>
      <c r="P425" s="67">
        <v>0.11930555136241078</v>
      </c>
      <c r="Q425" s="68" t="s">
        <v>184</v>
      </c>
      <c r="R425" s="68" t="s">
        <v>108</v>
      </c>
      <c r="S425" s="68" t="s">
        <v>109</v>
      </c>
      <c r="T425" s="69">
        <v>47</v>
      </c>
      <c r="U425" s="68"/>
      <c r="V425" s="70">
        <v>175260</v>
      </c>
      <c r="W425" s="70">
        <v>0</v>
      </c>
      <c r="X425" s="70">
        <v>18000</v>
      </c>
      <c r="Y425" s="70">
        <v>43812</v>
      </c>
      <c r="Z425" s="70">
        <v>6000</v>
      </c>
      <c r="AA425" s="70">
        <v>493922</v>
      </c>
      <c r="AB425" s="71">
        <f t="shared" si="73"/>
        <v>450110</v>
      </c>
      <c r="AC425" s="71">
        <f t="shared" si="66"/>
        <v>450110</v>
      </c>
      <c r="AD425" s="72">
        <f t="shared" si="67"/>
        <v>365</v>
      </c>
      <c r="AE425" s="73">
        <f>ROUND(VLOOKUP(Q425,'[1]Average Cost'!$A$3:$V$26,HLOOKUP('[1]Master Sheet'!E425,'[1]Average Cost'!$B$1:$V$2,2,0)),0)</f>
        <v>588265</v>
      </c>
      <c r="AF425" s="74">
        <f t="shared" si="68"/>
        <v>0.76514836000781961</v>
      </c>
      <c r="AG425" s="68" t="str">
        <f t="shared" si="74"/>
        <v>60%-80%</v>
      </c>
      <c r="AH425" s="75">
        <v>685104.85962</v>
      </c>
      <c r="AI425" s="75">
        <v>685104.85962</v>
      </c>
      <c r="AJ425" s="75">
        <v>678140</v>
      </c>
      <c r="AK425" s="76">
        <f t="shared" si="69"/>
        <v>0.65699431799339136</v>
      </c>
      <c r="AL425" s="39" t="str">
        <f t="shared" si="75"/>
        <v>50% - 70%</v>
      </c>
      <c r="AM425" s="77" t="str">
        <f t="shared" si="76"/>
        <v>Lower Range</v>
      </c>
      <c r="AN425" s="78" t="s">
        <v>118</v>
      </c>
      <c r="AO425" s="78" t="s">
        <v>522</v>
      </c>
      <c r="AP425" s="78" t="s">
        <v>135</v>
      </c>
      <c r="AQ425" s="49"/>
      <c r="AR425" s="79"/>
      <c r="AS425" s="79"/>
      <c r="AT425" s="80"/>
      <c r="AU425" s="52">
        <f t="shared" si="70"/>
        <v>0</v>
      </c>
    </row>
    <row r="426" spans="1:47" ht="15" customHeight="1">
      <c r="A426" s="53" t="s">
        <v>66</v>
      </c>
      <c r="B426" s="25">
        <v>415</v>
      </c>
      <c r="C426" s="55" t="s">
        <v>180</v>
      </c>
      <c r="D426" s="56" t="s">
        <v>216</v>
      </c>
      <c r="E426" s="55" t="s">
        <v>105</v>
      </c>
      <c r="F426" s="57">
        <v>41287</v>
      </c>
      <c r="G426" s="58">
        <v>27229</v>
      </c>
      <c r="H426" s="59">
        <f t="shared" si="71"/>
        <v>44.728767123287675</v>
      </c>
      <c r="I426" s="60" t="s">
        <v>70</v>
      </c>
      <c r="J426" s="61" t="s">
        <v>71</v>
      </c>
      <c r="K426" s="62" t="s">
        <v>71</v>
      </c>
      <c r="L426" s="63" t="s">
        <v>85</v>
      </c>
      <c r="M426" s="64" t="str">
        <f t="shared" si="72"/>
        <v>2-2-3</v>
      </c>
      <c r="N426" s="65">
        <v>42736</v>
      </c>
      <c r="O426" s="66">
        <v>43191</v>
      </c>
      <c r="P426" s="67">
        <v>0.04</v>
      </c>
      <c r="Q426" s="68" t="s">
        <v>73</v>
      </c>
      <c r="R426" s="38" t="s">
        <v>74</v>
      </c>
      <c r="S426" s="38" t="s">
        <v>75</v>
      </c>
      <c r="T426" s="69">
        <v>53</v>
      </c>
      <c r="U426" s="68"/>
      <c r="V426" s="70">
        <v>441936</v>
      </c>
      <c r="W426" s="70">
        <v>61356</v>
      </c>
      <c r="X426" s="70">
        <v>0</v>
      </c>
      <c r="Y426" s="70">
        <v>238884</v>
      </c>
      <c r="Z426" s="70">
        <v>0</v>
      </c>
      <c r="AA426" s="70">
        <v>1510602</v>
      </c>
      <c r="AB426" s="71">
        <f t="shared" si="73"/>
        <v>1271718</v>
      </c>
      <c r="AC426" s="71">
        <f t="shared" si="66"/>
        <v>1210362</v>
      </c>
      <c r="AD426" s="72">
        <f t="shared" si="67"/>
        <v>365</v>
      </c>
      <c r="AE426" s="73">
        <f>ROUND(VLOOKUP(Q426,'[1]Average Cost'!$A$3:$V$26,HLOOKUP('[1]Master Sheet'!E426,'[1]Average Cost'!$B$1:$V$2,2,0)),0)</f>
        <v>1940547</v>
      </c>
      <c r="AF426" s="74">
        <f t="shared" si="68"/>
        <v>0.65533996342268441</v>
      </c>
      <c r="AG426" s="68" t="str">
        <f t="shared" si="74"/>
        <v>60%-80%</v>
      </c>
      <c r="AH426" s="75">
        <v>2356032.5669999998</v>
      </c>
      <c r="AI426" s="75">
        <v>2356032.5669999998</v>
      </c>
      <c r="AJ426" s="75">
        <v>1962713</v>
      </c>
      <c r="AK426" s="76">
        <f t="shared" si="69"/>
        <v>0.53977097677359909</v>
      </c>
      <c r="AL426" s="39" t="str">
        <f t="shared" si="75"/>
        <v>50% - 70%</v>
      </c>
      <c r="AM426" s="77" t="str">
        <f t="shared" si="76"/>
        <v>Lower Range</v>
      </c>
      <c r="AN426" s="78" t="s">
        <v>76</v>
      </c>
      <c r="AO426" s="78"/>
      <c r="AP426" s="78" t="s">
        <v>76</v>
      </c>
      <c r="AQ426" s="49"/>
      <c r="AR426" s="79"/>
      <c r="AS426" s="79"/>
      <c r="AT426" s="80"/>
      <c r="AU426" s="52">
        <f t="shared" si="70"/>
        <v>0</v>
      </c>
    </row>
    <row r="427" spans="1:47" ht="15" customHeight="1">
      <c r="A427" s="53" t="s">
        <v>66</v>
      </c>
      <c r="B427" s="54">
        <v>416</v>
      </c>
      <c r="C427" s="55" t="s">
        <v>508</v>
      </c>
      <c r="D427" s="56" t="s">
        <v>432</v>
      </c>
      <c r="E427" s="55" t="s">
        <v>314</v>
      </c>
      <c r="F427" s="57">
        <v>40422</v>
      </c>
      <c r="G427" s="58">
        <v>25934</v>
      </c>
      <c r="H427" s="59">
        <f t="shared" si="71"/>
        <v>48.276712328767125</v>
      </c>
      <c r="I427" s="60" t="s">
        <v>523</v>
      </c>
      <c r="J427" s="61" t="s">
        <v>85</v>
      </c>
      <c r="K427" s="62" t="s">
        <v>71</v>
      </c>
      <c r="L427" s="63" t="s">
        <v>71</v>
      </c>
      <c r="M427" s="64" t="str">
        <f t="shared" si="72"/>
        <v>3-2-2</v>
      </c>
      <c r="N427" s="65">
        <v>42826</v>
      </c>
      <c r="O427" s="66">
        <v>43191</v>
      </c>
      <c r="P427" s="67">
        <v>0.19</v>
      </c>
      <c r="Q427" s="68" t="s">
        <v>73</v>
      </c>
      <c r="R427" s="38" t="s">
        <v>74</v>
      </c>
      <c r="S427" s="38" t="s">
        <v>75</v>
      </c>
      <c r="T427" s="69">
        <v>52</v>
      </c>
      <c r="U427" s="68"/>
      <c r="V427" s="70">
        <v>482412</v>
      </c>
      <c r="W427" s="70">
        <v>0</v>
      </c>
      <c r="X427" s="70">
        <v>0</v>
      </c>
      <c r="Y427" s="70">
        <v>260760</v>
      </c>
      <c r="Z427" s="70">
        <v>0</v>
      </c>
      <c r="AA427" s="70">
        <v>1580526</v>
      </c>
      <c r="AB427" s="71">
        <f t="shared" si="73"/>
        <v>1319766</v>
      </c>
      <c r="AC427" s="71">
        <f t="shared" si="66"/>
        <v>1319766</v>
      </c>
      <c r="AD427" s="72">
        <f t="shared" si="67"/>
        <v>365</v>
      </c>
      <c r="AE427" s="73">
        <f>ROUND(VLOOKUP(Q427,'[1]Average Cost'!$A$3:$V$26,HLOOKUP('[1]Master Sheet'!E427,'[1]Average Cost'!$B$1:$V$2,2,0)),0)</f>
        <v>1566343</v>
      </c>
      <c r="AF427" s="74">
        <f t="shared" si="68"/>
        <v>0.8425779027965139</v>
      </c>
      <c r="AG427" s="68" t="str">
        <f t="shared" si="74"/>
        <v>80%-100%</v>
      </c>
      <c r="AH427" s="75">
        <v>2158961.0017500003</v>
      </c>
      <c r="AI427" s="75">
        <v>2158961.0017500003</v>
      </c>
      <c r="AJ427" s="75">
        <v>1733907</v>
      </c>
      <c r="AK427" s="76">
        <f t="shared" si="69"/>
        <v>0.61129682237438765</v>
      </c>
      <c r="AL427" s="39" t="str">
        <f t="shared" si="75"/>
        <v>50% - 70%</v>
      </c>
      <c r="AM427" s="77" t="str">
        <f t="shared" si="76"/>
        <v>Lower Range</v>
      </c>
      <c r="AN427" s="78" t="s">
        <v>76</v>
      </c>
      <c r="AO427" s="78"/>
      <c r="AP427" s="78" t="s">
        <v>135</v>
      </c>
      <c r="AQ427" s="49"/>
      <c r="AR427" s="79"/>
      <c r="AS427" s="79"/>
      <c r="AT427" s="80"/>
      <c r="AU427" s="52">
        <f t="shared" si="70"/>
        <v>0</v>
      </c>
    </row>
    <row r="428" spans="1:47" ht="15" customHeight="1">
      <c r="A428" s="53" t="s">
        <v>66</v>
      </c>
      <c r="B428" s="54">
        <v>417</v>
      </c>
      <c r="C428" s="55" t="s">
        <v>508</v>
      </c>
      <c r="D428" s="56" t="s">
        <v>432</v>
      </c>
      <c r="E428" s="55" t="s">
        <v>278</v>
      </c>
      <c r="F428" s="57">
        <v>41149</v>
      </c>
      <c r="G428" s="58">
        <v>27851</v>
      </c>
      <c r="H428" s="59">
        <f t="shared" si="71"/>
        <v>43.024657534246572</v>
      </c>
      <c r="I428" s="60" t="s">
        <v>204</v>
      </c>
      <c r="J428" s="61" t="s">
        <v>85</v>
      </c>
      <c r="K428" s="62" t="s">
        <v>81</v>
      </c>
      <c r="L428" s="63" t="s">
        <v>81</v>
      </c>
      <c r="M428" s="64" t="str">
        <f t="shared" si="72"/>
        <v>3-4-4</v>
      </c>
      <c r="N428" s="65">
        <v>42736</v>
      </c>
      <c r="O428" s="66">
        <v>43191</v>
      </c>
      <c r="P428" s="67">
        <v>0.23999999999999996</v>
      </c>
      <c r="Q428" s="68" t="s">
        <v>73</v>
      </c>
      <c r="R428" s="38" t="s">
        <v>74</v>
      </c>
      <c r="S428" s="38" t="s">
        <v>75</v>
      </c>
      <c r="T428" s="69">
        <v>52</v>
      </c>
      <c r="U428" s="68"/>
      <c r="V428" s="70">
        <v>533904</v>
      </c>
      <c r="W428" s="70">
        <v>0</v>
      </c>
      <c r="X428" s="70">
        <v>0</v>
      </c>
      <c r="Y428" s="70">
        <v>266952</v>
      </c>
      <c r="Z428" s="70">
        <v>0</v>
      </c>
      <c r="AA428" s="70">
        <v>1617646</v>
      </c>
      <c r="AB428" s="71">
        <f t="shared" si="73"/>
        <v>1350694</v>
      </c>
      <c r="AC428" s="71">
        <f t="shared" si="66"/>
        <v>1350694</v>
      </c>
      <c r="AD428" s="72">
        <f t="shared" si="67"/>
        <v>365</v>
      </c>
      <c r="AE428" s="73">
        <f>ROUND(VLOOKUP(Q428,'[1]Average Cost'!$A$3:$V$26,HLOOKUP('[1]Master Sheet'!E428,'[1]Average Cost'!$B$1:$V$2,2,0)),0)</f>
        <v>1566343</v>
      </c>
      <c r="AF428" s="74">
        <f t="shared" si="68"/>
        <v>0.86232325869876525</v>
      </c>
      <c r="AG428" s="68" t="str">
        <f t="shared" si="74"/>
        <v>80%-100%</v>
      </c>
      <c r="AH428" s="75">
        <v>2158961.0017500003</v>
      </c>
      <c r="AI428" s="75">
        <v>2158961.0017500003</v>
      </c>
      <c r="AJ428" s="75">
        <v>1733907</v>
      </c>
      <c r="AK428" s="76">
        <f t="shared" si="69"/>
        <v>0.62562223166845576</v>
      </c>
      <c r="AL428" s="39" t="str">
        <f t="shared" si="75"/>
        <v>50% - 70%</v>
      </c>
      <c r="AM428" s="77" t="str">
        <f t="shared" si="76"/>
        <v>Lower Range</v>
      </c>
      <c r="AN428" s="78" t="s">
        <v>76</v>
      </c>
      <c r="AO428" s="78"/>
      <c r="AP428" s="78" t="s">
        <v>76</v>
      </c>
      <c r="AQ428" s="49"/>
      <c r="AR428" s="79"/>
      <c r="AS428" s="79"/>
      <c r="AT428" s="80"/>
      <c r="AU428" s="52">
        <f t="shared" si="70"/>
        <v>0</v>
      </c>
    </row>
    <row r="429" spans="1:47" ht="15" customHeight="1">
      <c r="A429" s="53" t="s">
        <v>66</v>
      </c>
      <c r="B429" s="54">
        <v>418</v>
      </c>
      <c r="C429" s="55" t="s">
        <v>77</v>
      </c>
      <c r="D429" s="56" t="s">
        <v>78</v>
      </c>
      <c r="E429" s="55" t="s">
        <v>372</v>
      </c>
      <c r="F429" s="57">
        <v>40463</v>
      </c>
      <c r="G429" s="58">
        <v>26903</v>
      </c>
      <c r="H429" s="59">
        <f t="shared" si="71"/>
        <v>45.62191780821918</v>
      </c>
      <c r="I429" s="60" t="s">
        <v>284</v>
      </c>
      <c r="J429" s="61" t="s">
        <v>71</v>
      </c>
      <c r="K429" s="62" t="s">
        <v>71</v>
      </c>
      <c r="L429" s="63" t="s">
        <v>71</v>
      </c>
      <c r="M429" s="64" t="str">
        <f t="shared" si="72"/>
        <v>2-2-2</v>
      </c>
      <c r="N429" s="65">
        <v>42736</v>
      </c>
      <c r="O429" s="66">
        <v>43191</v>
      </c>
      <c r="P429" s="67">
        <v>0.05</v>
      </c>
      <c r="Q429" s="68" t="s">
        <v>73</v>
      </c>
      <c r="R429" s="38" t="s">
        <v>74</v>
      </c>
      <c r="S429" s="38" t="s">
        <v>75</v>
      </c>
      <c r="T429" s="69">
        <v>51</v>
      </c>
      <c r="U429" s="68"/>
      <c r="V429" s="70">
        <v>334788</v>
      </c>
      <c r="W429" s="70">
        <v>0</v>
      </c>
      <c r="X429" s="70">
        <v>0</v>
      </c>
      <c r="Y429" s="70">
        <v>197004</v>
      </c>
      <c r="Z429" s="70">
        <v>0</v>
      </c>
      <c r="AA429" s="70">
        <v>1197931</v>
      </c>
      <c r="AB429" s="71">
        <f t="shared" si="73"/>
        <v>1000927</v>
      </c>
      <c r="AC429" s="71">
        <f t="shared" si="66"/>
        <v>1000927</v>
      </c>
      <c r="AD429" s="72">
        <f t="shared" si="67"/>
        <v>365</v>
      </c>
      <c r="AE429" s="73">
        <f>ROUND(VLOOKUP(Q429,'[1]Average Cost'!$A$3:$V$26,HLOOKUP('[1]Master Sheet'!E429,'[1]Average Cost'!$B$1:$V$2,2,0)),0)</f>
        <v>1205181</v>
      </c>
      <c r="AF429" s="74">
        <f t="shared" si="68"/>
        <v>0.83052006296149705</v>
      </c>
      <c r="AG429" s="68" t="str">
        <f t="shared" si="74"/>
        <v>80%-100%</v>
      </c>
      <c r="AH429" s="75">
        <v>1835116.8514875001</v>
      </c>
      <c r="AI429" s="75">
        <v>1835116.8514875001</v>
      </c>
      <c r="AJ429" s="75">
        <v>1646793</v>
      </c>
      <c r="AK429" s="76">
        <f t="shared" si="69"/>
        <v>0.54542957261205105</v>
      </c>
      <c r="AL429" s="39" t="str">
        <f t="shared" si="75"/>
        <v>50% - 70%</v>
      </c>
      <c r="AM429" s="77" t="str">
        <f t="shared" si="76"/>
        <v>Lower Range</v>
      </c>
      <c r="AN429" s="78" t="s">
        <v>76</v>
      </c>
      <c r="AO429" s="78"/>
      <c r="AP429" s="78" t="s">
        <v>76</v>
      </c>
      <c r="AQ429" s="49"/>
      <c r="AR429" s="79"/>
      <c r="AS429" s="79"/>
      <c r="AT429" s="80"/>
      <c r="AU429" s="52">
        <f t="shared" si="70"/>
        <v>0</v>
      </c>
    </row>
    <row r="430" spans="1:47" ht="15" customHeight="1">
      <c r="A430" s="53" t="s">
        <v>66</v>
      </c>
      <c r="B430" s="54">
        <v>419</v>
      </c>
      <c r="C430" s="55" t="s">
        <v>508</v>
      </c>
      <c r="D430" s="56" t="s">
        <v>432</v>
      </c>
      <c r="E430" s="55" t="s">
        <v>278</v>
      </c>
      <c r="F430" s="57">
        <v>41630</v>
      </c>
      <c r="G430" s="58">
        <v>27409</v>
      </c>
      <c r="H430" s="59">
        <f t="shared" si="71"/>
        <v>44.235616438356168</v>
      </c>
      <c r="I430" s="60" t="s">
        <v>204</v>
      </c>
      <c r="J430" s="61" t="s">
        <v>85</v>
      </c>
      <c r="K430" s="62" t="s">
        <v>71</v>
      </c>
      <c r="L430" s="63" t="s">
        <v>85</v>
      </c>
      <c r="M430" s="64" t="str">
        <f t="shared" si="72"/>
        <v>3-2-3</v>
      </c>
      <c r="N430" s="65">
        <v>42736</v>
      </c>
      <c r="O430" s="66">
        <v>43191</v>
      </c>
      <c r="P430" s="67">
        <v>0.15</v>
      </c>
      <c r="Q430" s="68" t="s">
        <v>73</v>
      </c>
      <c r="R430" s="38" t="s">
        <v>74</v>
      </c>
      <c r="S430" s="38" t="s">
        <v>75</v>
      </c>
      <c r="T430" s="69">
        <v>52</v>
      </c>
      <c r="U430" s="68"/>
      <c r="V430" s="70">
        <v>470292</v>
      </c>
      <c r="W430" s="70">
        <v>0</v>
      </c>
      <c r="X430" s="70">
        <v>0</v>
      </c>
      <c r="Y430" s="70">
        <v>247524</v>
      </c>
      <c r="Z430" s="70">
        <v>0</v>
      </c>
      <c r="AA430" s="70">
        <v>1501089</v>
      </c>
      <c r="AB430" s="71">
        <f t="shared" si="73"/>
        <v>1253565</v>
      </c>
      <c r="AC430" s="71">
        <f t="shared" si="66"/>
        <v>1253565</v>
      </c>
      <c r="AD430" s="72">
        <f t="shared" si="67"/>
        <v>365</v>
      </c>
      <c r="AE430" s="73">
        <f>ROUND(VLOOKUP(Q430,'[1]Average Cost'!$A$3:$V$26,HLOOKUP('[1]Master Sheet'!E430,'[1]Average Cost'!$B$1:$V$2,2,0)),0)</f>
        <v>1566343</v>
      </c>
      <c r="AF430" s="74">
        <f t="shared" si="68"/>
        <v>0.80031321364477637</v>
      </c>
      <c r="AG430" s="68" t="str">
        <f t="shared" si="74"/>
        <v>80%-100%</v>
      </c>
      <c r="AH430" s="75">
        <v>2158961.0017500003</v>
      </c>
      <c r="AI430" s="75">
        <v>2158961.0017500003</v>
      </c>
      <c r="AJ430" s="75">
        <v>1733907</v>
      </c>
      <c r="AK430" s="76">
        <f t="shared" si="69"/>
        <v>0.58063346164376817</v>
      </c>
      <c r="AL430" s="39" t="str">
        <f t="shared" si="75"/>
        <v>50% - 70%</v>
      </c>
      <c r="AM430" s="77" t="str">
        <f t="shared" si="76"/>
        <v>Lower Range</v>
      </c>
      <c r="AN430" s="78" t="s">
        <v>76</v>
      </c>
      <c r="AO430" s="78"/>
      <c r="AP430" s="78" t="s">
        <v>76</v>
      </c>
      <c r="AQ430" s="49"/>
      <c r="AR430" s="79"/>
      <c r="AS430" s="79"/>
      <c r="AT430" s="80"/>
      <c r="AU430" s="52">
        <f t="shared" si="70"/>
        <v>0</v>
      </c>
    </row>
    <row r="431" spans="1:47" ht="15" customHeight="1">
      <c r="A431" s="53" t="s">
        <v>66</v>
      </c>
      <c r="B431" s="54">
        <v>420</v>
      </c>
      <c r="C431" s="55" t="s">
        <v>104</v>
      </c>
      <c r="D431" s="56" t="s">
        <v>145</v>
      </c>
      <c r="E431" s="55" t="s">
        <v>524</v>
      </c>
      <c r="F431" s="57">
        <v>41365</v>
      </c>
      <c r="G431" s="58">
        <v>31763</v>
      </c>
      <c r="H431" s="59">
        <f t="shared" si="71"/>
        <v>32.30684931506849</v>
      </c>
      <c r="I431" s="60" t="s">
        <v>290</v>
      </c>
      <c r="J431" s="61" t="s">
        <v>71</v>
      </c>
      <c r="K431" s="62" t="s">
        <v>129</v>
      </c>
      <c r="L431" s="63" t="s">
        <v>85</v>
      </c>
      <c r="M431" s="64" t="str">
        <f t="shared" si="72"/>
        <v>2-1-3</v>
      </c>
      <c r="N431" s="65" t="s">
        <v>86</v>
      </c>
      <c r="O431" s="66">
        <v>43191</v>
      </c>
      <c r="P431" s="67">
        <v>4.7750000000000008E-2</v>
      </c>
      <c r="Q431" s="68" t="s">
        <v>87</v>
      </c>
      <c r="R431" s="68" t="s">
        <v>88</v>
      </c>
      <c r="S431" s="68" t="s">
        <v>89</v>
      </c>
      <c r="T431" s="69">
        <v>45</v>
      </c>
      <c r="U431" s="68"/>
      <c r="V431" s="70">
        <v>115032</v>
      </c>
      <c r="W431" s="70">
        <v>0</v>
      </c>
      <c r="X431" s="70">
        <v>0</v>
      </c>
      <c r="Y431" s="70">
        <v>0</v>
      </c>
      <c r="Z431" s="70">
        <v>0</v>
      </c>
      <c r="AA431" s="70">
        <v>226533.72</v>
      </c>
      <c r="AB431" s="71">
        <f t="shared" si="73"/>
        <v>226533.72</v>
      </c>
      <c r="AC431" s="71">
        <f t="shared" si="66"/>
        <v>226533.72</v>
      </c>
      <c r="AD431" s="72">
        <f t="shared" si="67"/>
        <v>365</v>
      </c>
      <c r="AE431" s="73">
        <f>ROUND(VLOOKUP(Q431,'[1]Average Cost'!$A$3:$V$26,HLOOKUP('[1]Master Sheet'!E431,'[1]Average Cost'!$B$1:$V$2,2,0)),0)</f>
        <v>233903</v>
      </c>
      <c r="AF431" s="74">
        <f t="shared" si="68"/>
        <v>0.96849429036822954</v>
      </c>
      <c r="AG431" s="68" t="str">
        <f t="shared" si="74"/>
        <v>80%-100%</v>
      </c>
      <c r="AH431" s="75">
        <v>457695</v>
      </c>
      <c r="AI431" s="75">
        <v>382087.75</v>
      </c>
      <c r="AJ431" s="75">
        <v>457695</v>
      </c>
      <c r="AK431" s="76">
        <f t="shared" si="69"/>
        <v>0.49494471208992891</v>
      </c>
      <c r="AL431" s="39" t="str">
        <f t="shared" si="75"/>
        <v>25% - 50%</v>
      </c>
      <c r="AM431" s="77" t="str">
        <f t="shared" si="76"/>
        <v>Lower Range</v>
      </c>
      <c r="AN431" s="78" t="s">
        <v>118</v>
      </c>
      <c r="AO431" s="78" t="s">
        <v>525</v>
      </c>
      <c r="AP431" s="78" t="s">
        <v>76</v>
      </c>
      <c r="AQ431" s="49"/>
      <c r="AR431" s="79"/>
      <c r="AS431" s="79"/>
      <c r="AT431" s="80"/>
      <c r="AU431" s="52">
        <f t="shared" si="70"/>
        <v>0</v>
      </c>
    </row>
    <row r="432" spans="1:47" ht="15" customHeight="1">
      <c r="A432" s="53" t="s">
        <v>66</v>
      </c>
      <c r="B432" s="25">
        <v>421</v>
      </c>
      <c r="C432" s="55" t="s">
        <v>134</v>
      </c>
      <c r="D432" s="56" t="s">
        <v>68</v>
      </c>
      <c r="E432" s="55" t="s">
        <v>92</v>
      </c>
      <c r="F432" s="57">
        <v>41185</v>
      </c>
      <c r="G432" s="58">
        <v>27920</v>
      </c>
      <c r="H432" s="59">
        <f t="shared" si="71"/>
        <v>42.835616438356162</v>
      </c>
      <c r="I432" s="60" t="s">
        <v>223</v>
      </c>
      <c r="J432" s="61" t="s">
        <v>71</v>
      </c>
      <c r="K432" s="62" t="s">
        <v>71</v>
      </c>
      <c r="L432" s="63" t="s">
        <v>71</v>
      </c>
      <c r="M432" s="64" t="str">
        <f t="shared" si="72"/>
        <v>2-2-2</v>
      </c>
      <c r="N432" s="65">
        <v>42736</v>
      </c>
      <c r="O432" s="66">
        <v>43191</v>
      </c>
      <c r="P432" s="67">
        <v>7.4999999999999928E-2</v>
      </c>
      <c r="Q432" s="68" t="s">
        <v>224</v>
      </c>
      <c r="R432" s="68" t="s">
        <v>108</v>
      </c>
      <c r="S432" s="68" t="s">
        <v>109</v>
      </c>
      <c r="T432" s="69">
        <v>48</v>
      </c>
      <c r="U432" s="68"/>
      <c r="V432" s="70">
        <v>279012</v>
      </c>
      <c r="W432" s="70">
        <v>120000</v>
      </c>
      <c r="X432" s="70">
        <v>0</v>
      </c>
      <c r="Y432" s="70">
        <v>62736</v>
      </c>
      <c r="Z432" s="70">
        <v>0</v>
      </c>
      <c r="AA432" s="70">
        <v>822078</v>
      </c>
      <c r="AB432" s="71">
        <f t="shared" si="73"/>
        <v>759342</v>
      </c>
      <c r="AC432" s="71">
        <f t="shared" si="66"/>
        <v>639342</v>
      </c>
      <c r="AD432" s="72">
        <f t="shared" si="67"/>
        <v>365</v>
      </c>
      <c r="AE432" s="73">
        <f>ROUND(VLOOKUP(Q432,'[1]Average Cost'!$A$3:$V$26,HLOOKUP('[1]Master Sheet'!E432,'[1]Average Cost'!$B$1:$V$2,2,0)),0)</f>
        <v>603973</v>
      </c>
      <c r="AF432" s="74">
        <f t="shared" si="68"/>
        <v>1.2572449430686472</v>
      </c>
      <c r="AG432" s="68" t="str">
        <f t="shared" si="74"/>
        <v>Greater than 100%</v>
      </c>
      <c r="AH432" s="75">
        <v>928871.80799999996</v>
      </c>
      <c r="AI432" s="75">
        <v>928871.80799999996</v>
      </c>
      <c r="AJ432" s="75">
        <v>798942</v>
      </c>
      <c r="AK432" s="76">
        <f t="shared" si="69"/>
        <v>0.81748847737663288</v>
      </c>
      <c r="AL432" s="39" t="str">
        <f t="shared" si="75"/>
        <v>70% - 90%</v>
      </c>
      <c r="AM432" s="77" t="str">
        <f t="shared" si="76"/>
        <v>Lower Middle Range</v>
      </c>
      <c r="AN432" s="78" t="s">
        <v>76</v>
      </c>
      <c r="AO432" s="78"/>
      <c r="AP432" s="78" t="s">
        <v>135</v>
      </c>
      <c r="AQ432" s="49"/>
      <c r="AR432" s="79"/>
      <c r="AS432" s="79"/>
      <c r="AT432" s="80"/>
      <c r="AU432" s="52">
        <f t="shared" si="70"/>
        <v>0</v>
      </c>
    </row>
    <row r="433" spans="1:47" ht="15" customHeight="1">
      <c r="A433" s="53" t="s">
        <v>66</v>
      </c>
      <c r="B433" s="54">
        <v>422</v>
      </c>
      <c r="C433" s="55" t="s">
        <v>136</v>
      </c>
      <c r="D433" s="56" t="s">
        <v>91</v>
      </c>
      <c r="E433" s="55" t="s">
        <v>111</v>
      </c>
      <c r="F433" s="57">
        <v>41675</v>
      </c>
      <c r="G433" s="58">
        <v>30043</v>
      </c>
      <c r="H433" s="59">
        <f t="shared" si="71"/>
        <v>37.019178082191779</v>
      </c>
      <c r="I433" s="60" t="s">
        <v>526</v>
      </c>
      <c r="J433" s="61" t="s">
        <v>81</v>
      </c>
      <c r="K433" s="62" t="s">
        <v>85</v>
      </c>
      <c r="L433" s="63" t="s">
        <v>85</v>
      </c>
      <c r="M433" s="64" t="str">
        <f t="shared" si="72"/>
        <v>4-3-3</v>
      </c>
      <c r="N433" s="65">
        <v>43191</v>
      </c>
      <c r="O433" s="66">
        <v>43191</v>
      </c>
      <c r="P433" s="67">
        <v>8.8750089389898673E-2</v>
      </c>
      <c r="Q433" s="68" t="s">
        <v>113</v>
      </c>
      <c r="R433" s="68" t="s">
        <v>114</v>
      </c>
      <c r="S433" s="68" t="s">
        <v>115</v>
      </c>
      <c r="T433" s="69">
        <v>49</v>
      </c>
      <c r="U433" s="68"/>
      <c r="V433" s="70">
        <v>226992</v>
      </c>
      <c r="W433" s="70">
        <v>0</v>
      </c>
      <c r="X433" s="70">
        <v>67500</v>
      </c>
      <c r="Y433" s="70">
        <v>56748</v>
      </c>
      <c r="Z433" s="70">
        <v>22500</v>
      </c>
      <c r="AA433" s="70">
        <v>636178</v>
      </c>
      <c r="AB433" s="71">
        <f t="shared" si="73"/>
        <v>579430</v>
      </c>
      <c r="AC433" s="71">
        <f t="shared" si="66"/>
        <v>579430</v>
      </c>
      <c r="AD433" s="72">
        <f t="shared" si="67"/>
        <v>365</v>
      </c>
      <c r="AE433" s="73">
        <f>ROUND(VLOOKUP(Q433,'[1]Average Cost'!$A$3:$V$26,HLOOKUP('[1]Master Sheet'!E433,'[1]Average Cost'!$B$1:$V$2,2,0)),0)</f>
        <v>724636</v>
      </c>
      <c r="AF433" s="74">
        <f t="shared" si="68"/>
        <v>0.79961525510739184</v>
      </c>
      <c r="AG433" s="68" t="str">
        <f t="shared" si="74"/>
        <v>60%-80%</v>
      </c>
      <c r="AH433" s="75">
        <v>1072534.66809375</v>
      </c>
      <c r="AI433" s="75">
        <v>1072534.66809375</v>
      </c>
      <c r="AJ433" s="75">
        <v>1041277</v>
      </c>
      <c r="AK433" s="76">
        <f t="shared" si="69"/>
        <v>0.54024360912252778</v>
      </c>
      <c r="AL433" s="39" t="str">
        <f t="shared" si="75"/>
        <v>50% - 70%</v>
      </c>
      <c r="AM433" s="77" t="str">
        <f t="shared" si="76"/>
        <v>Lower Range</v>
      </c>
      <c r="AN433" s="78" t="s">
        <v>76</v>
      </c>
      <c r="AO433" s="78"/>
      <c r="AP433" s="78" t="s">
        <v>76</v>
      </c>
      <c r="AQ433" s="49"/>
      <c r="AR433" s="79"/>
      <c r="AS433" s="79"/>
      <c r="AT433" s="80"/>
      <c r="AU433" s="52">
        <f t="shared" si="70"/>
        <v>0</v>
      </c>
    </row>
    <row r="434" spans="1:47" ht="15" customHeight="1">
      <c r="A434" s="53" t="s">
        <v>66</v>
      </c>
      <c r="B434" s="54">
        <v>423</v>
      </c>
      <c r="C434" s="55" t="s">
        <v>265</v>
      </c>
      <c r="D434" s="56" t="s">
        <v>331</v>
      </c>
      <c r="E434" s="55" t="s">
        <v>111</v>
      </c>
      <c r="F434" s="57">
        <v>44517</v>
      </c>
      <c r="G434" s="58">
        <v>27033</v>
      </c>
      <c r="H434" s="59">
        <f t="shared" si="71"/>
        <v>45.265753424657532</v>
      </c>
      <c r="I434" s="60" t="s">
        <v>527</v>
      </c>
      <c r="J434" s="61">
        <v>0</v>
      </c>
      <c r="K434" s="62">
        <v>0</v>
      </c>
      <c r="L434" s="63" t="s">
        <v>129</v>
      </c>
      <c r="M434" s="64" t="str">
        <f t="shared" si="72"/>
        <v>0-0-1</v>
      </c>
      <c r="N434" s="81" t="s">
        <v>121</v>
      </c>
      <c r="O434" s="62" t="s">
        <v>72</v>
      </c>
      <c r="P434" s="67">
        <v>0</v>
      </c>
      <c r="Q434" s="68" t="s">
        <v>125</v>
      </c>
      <c r="R434" s="68" t="s">
        <v>126</v>
      </c>
      <c r="S434" s="68" t="s">
        <v>127</v>
      </c>
      <c r="T434" s="69">
        <v>55</v>
      </c>
      <c r="U434" s="68"/>
      <c r="V434" s="70">
        <v>1008696</v>
      </c>
      <c r="W434" s="70">
        <v>0</v>
      </c>
      <c r="X434" s="70">
        <v>135000</v>
      </c>
      <c r="Y434" s="70">
        <v>378264</v>
      </c>
      <c r="Z434" s="70">
        <v>45000</v>
      </c>
      <c r="AA434" s="70">
        <v>2915939</v>
      </c>
      <c r="AB434" s="71">
        <f t="shared" si="73"/>
        <v>2537675</v>
      </c>
      <c r="AC434" s="71">
        <f t="shared" si="66"/>
        <v>2537675</v>
      </c>
      <c r="AD434" s="72">
        <f t="shared" si="67"/>
        <v>365</v>
      </c>
      <c r="AE434" s="73">
        <f>ROUND(VLOOKUP(Q434,'[1]Average Cost'!$A$3:$V$26,HLOOKUP('[1]Master Sheet'!E434,'[1]Average Cost'!$B$1:$V$2,2,0)),0)</f>
        <v>3050007</v>
      </c>
      <c r="AF434" s="74">
        <f t="shared" si="68"/>
        <v>0.8320226806036839</v>
      </c>
      <c r="AG434" s="68" t="str">
        <f t="shared" si="74"/>
        <v>80%-100%</v>
      </c>
      <c r="AH434" s="75">
        <v>3470054.4377175001</v>
      </c>
      <c r="AI434" s="75">
        <v>3470054.4377175001</v>
      </c>
      <c r="AJ434" s="75">
        <v>2609243</v>
      </c>
      <c r="AK434" s="76">
        <f t="shared" si="69"/>
        <v>0.73130697098493014</v>
      </c>
      <c r="AL434" s="39" t="str">
        <f t="shared" si="75"/>
        <v>70% - 90%</v>
      </c>
      <c r="AM434" s="77" t="str">
        <f t="shared" si="76"/>
        <v>Lower Middle Range</v>
      </c>
      <c r="AN434" s="78" t="s">
        <v>76</v>
      </c>
      <c r="AO434" s="78"/>
      <c r="AP434" s="78" t="s">
        <v>118</v>
      </c>
      <c r="AQ434" s="49"/>
      <c r="AR434" s="79"/>
      <c r="AS434" s="79"/>
      <c r="AT434" s="80"/>
      <c r="AU434" s="52">
        <f t="shared" si="70"/>
        <v>0</v>
      </c>
    </row>
    <row r="435" spans="1:47" ht="15" customHeight="1">
      <c r="A435" s="53" t="s">
        <v>66</v>
      </c>
      <c r="B435" s="54">
        <v>424</v>
      </c>
      <c r="C435" s="55" t="s">
        <v>116</v>
      </c>
      <c r="D435" s="56" t="s">
        <v>117</v>
      </c>
      <c r="E435" s="55" t="s">
        <v>79</v>
      </c>
      <c r="F435" s="57">
        <v>44240</v>
      </c>
      <c r="G435" s="58">
        <v>31036</v>
      </c>
      <c r="H435" s="59">
        <f t="shared" si="71"/>
        <v>34.298630136986304</v>
      </c>
      <c r="I435" s="60" t="s">
        <v>356</v>
      </c>
      <c r="J435" s="61">
        <v>0</v>
      </c>
      <c r="K435" s="62" t="s">
        <v>71</v>
      </c>
      <c r="L435" s="63" t="s">
        <v>71</v>
      </c>
      <c r="M435" s="64" t="str">
        <f t="shared" si="72"/>
        <v>0-2-2</v>
      </c>
      <c r="N435" s="81" t="s">
        <v>121</v>
      </c>
      <c r="O435" s="66">
        <v>43191</v>
      </c>
      <c r="P435" s="67">
        <v>6.7499999999999991E-2</v>
      </c>
      <c r="Q435" s="68" t="s">
        <v>131</v>
      </c>
      <c r="R435" s="68" t="s">
        <v>132</v>
      </c>
      <c r="S435" s="68" t="s">
        <v>133</v>
      </c>
      <c r="T435" s="69">
        <v>50</v>
      </c>
      <c r="U435" s="68"/>
      <c r="V435" s="70">
        <v>349368</v>
      </c>
      <c r="W435" s="70">
        <v>0</v>
      </c>
      <c r="X435" s="70">
        <v>0</v>
      </c>
      <c r="Y435" s="70">
        <v>87336</v>
      </c>
      <c r="Z435" s="70">
        <v>0</v>
      </c>
      <c r="AA435" s="70">
        <v>972706</v>
      </c>
      <c r="AB435" s="71">
        <f t="shared" si="73"/>
        <v>885370</v>
      </c>
      <c r="AC435" s="71">
        <f t="shared" si="66"/>
        <v>885370</v>
      </c>
      <c r="AD435" s="72">
        <f t="shared" si="67"/>
        <v>365</v>
      </c>
      <c r="AE435" s="73">
        <f>ROUND(VLOOKUP(Q435,'[1]Average Cost'!$A$3:$V$26,HLOOKUP('[1]Master Sheet'!E435,'[1]Average Cost'!$B$1:$V$2,2,0)),0)</f>
        <v>1091363</v>
      </c>
      <c r="AF435" s="74">
        <f t="shared" si="68"/>
        <v>0.8112516183891153</v>
      </c>
      <c r="AG435" s="68" t="str">
        <f t="shared" si="74"/>
        <v>80%-100%</v>
      </c>
      <c r="AH435" s="75">
        <v>1417369</v>
      </c>
      <c r="AI435" s="75">
        <v>1371368.4587999999</v>
      </c>
      <c r="AJ435" s="75">
        <v>1417369</v>
      </c>
      <c r="AK435" s="76">
        <f t="shared" si="69"/>
        <v>0.62465737574336677</v>
      </c>
      <c r="AL435" s="39" t="str">
        <f t="shared" si="75"/>
        <v>50% - 70%</v>
      </c>
      <c r="AM435" s="77" t="str">
        <f t="shared" si="76"/>
        <v>Lower Range</v>
      </c>
      <c r="AN435" s="78" t="s">
        <v>76</v>
      </c>
      <c r="AO435" s="78"/>
      <c r="AP435" s="78" t="s">
        <v>76</v>
      </c>
      <c r="AQ435" s="49"/>
      <c r="AR435" s="79"/>
      <c r="AS435" s="79"/>
      <c r="AT435" s="80"/>
      <c r="AU435" s="52">
        <f t="shared" si="70"/>
        <v>0</v>
      </c>
    </row>
    <row r="436" spans="1:47" ht="15" customHeight="1">
      <c r="A436" s="53" t="s">
        <v>66</v>
      </c>
      <c r="B436" s="54">
        <v>425</v>
      </c>
      <c r="C436" s="55" t="s">
        <v>198</v>
      </c>
      <c r="D436" s="56" t="s">
        <v>199</v>
      </c>
      <c r="E436" s="55" t="s">
        <v>79</v>
      </c>
      <c r="F436" s="57">
        <v>42461</v>
      </c>
      <c r="G436" s="58">
        <v>27796</v>
      </c>
      <c r="H436" s="59">
        <f t="shared" si="71"/>
        <v>43.175342465753424</v>
      </c>
      <c r="I436" s="60" t="s">
        <v>128</v>
      </c>
      <c r="J436" s="61" t="s">
        <v>85</v>
      </c>
      <c r="K436" s="62" t="s">
        <v>85</v>
      </c>
      <c r="L436" s="63" t="s">
        <v>81</v>
      </c>
      <c r="M436" s="64" t="str">
        <f t="shared" si="72"/>
        <v>3-3-4</v>
      </c>
      <c r="N436" s="65">
        <v>42736</v>
      </c>
      <c r="O436" s="66">
        <v>43191</v>
      </c>
      <c r="P436" s="67">
        <v>6.7499999999999977E-2</v>
      </c>
      <c r="Q436" s="68" t="s">
        <v>131</v>
      </c>
      <c r="R436" s="68" t="s">
        <v>132</v>
      </c>
      <c r="S436" s="68" t="s">
        <v>133</v>
      </c>
      <c r="T436" s="69">
        <v>56</v>
      </c>
      <c r="U436" s="68"/>
      <c r="V436" s="70">
        <v>1316772</v>
      </c>
      <c r="W436" s="70">
        <v>0</v>
      </c>
      <c r="X436" s="70">
        <v>0</v>
      </c>
      <c r="Y436" s="70">
        <v>533832</v>
      </c>
      <c r="Z436" s="70">
        <v>0</v>
      </c>
      <c r="AA436" s="70">
        <v>4112612</v>
      </c>
      <c r="AB436" s="71">
        <f t="shared" si="73"/>
        <v>3578780</v>
      </c>
      <c r="AC436" s="71">
        <f t="shared" si="66"/>
        <v>3578780</v>
      </c>
      <c r="AD436" s="72">
        <f t="shared" si="67"/>
        <v>365</v>
      </c>
      <c r="AE436" s="73">
        <f>ROUND(VLOOKUP(Q436,'[1]Average Cost'!$A$3:$V$26,HLOOKUP('[1]Master Sheet'!E436,'[1]Average Cost'!$B$1:$V$2,2,0)),0)</f>
        <v>3962779</v>
      </c>
      <c r="AF436" s="74">
        <f t="shared" si="68"/>
        <v>0.90309855785548476</v>
      </c>
      <c r="AG436" s="68" t="str">
        <f t="shared" si="74"/>
        <v>80%-100%</v>
      </c>
      <c r="AH436" s="75">
        <v>4373871.6390000004</v>
      </c>
      <c r="AI436" s="75">
        <v>4373871.6390000004</v>
      </c>
      <c r="AJ436" s="75">
        <v>3643867</v>
      </c>
      <c r="AK436" s="76">
        <f t="shared" si="69"/>
        <v>0.81821788460582656</v>
      </c>
      <c r="AL436" s="39" t="str">
        <f t="shared" si="75"/>
        <v>70% - 90%</v>
      </c>
      <c r="AM436" s="77" t="str">
        <f t="shared" si="76"/>
        <v>Lower Middle Range</v>
      </c>
      <c r="AN436" s="78" t="s">
        <v>76</v>
      </c>
      <c r="AO436" s="78"/>
      <c r="AP436" s="78" t="s">
        <v>76</v>
      </c>
      <c r="AQ436" s="49"/>
      <c r="AR436" s="79"/>
      <c r="AS436" s="79"/>
      <c r="AT436" s="80"/>
      <c r="AU436" s="52">
        <f t="shared" si="70"/>
        <v>0</v>
      </c>
    </row>
    <row r="437" spans="1:47" ht="15" customHeight="1">
      <c r="A437" s="53" t="s">
        <v>66</v>
      </c>
      <c r="B437" s="54">
        <v>426</v>
      </c>
      <c r="C437" s="55" t="s">
        <v>67</v>
      </c>
      <c r="D437" s="56" t="s">
        <v>68</v>
      </c>
      <c r="E437" s="55" t="s">
        <v>450</v>
      </c>
      <c r="F437" s="57">
        <v>44695</v>
      </c>
      <c r="G437" s="58">
        <v>31370</v>
      </c>
      <c r="H437" s="59">
        <f t="shared" si="71"/>
        <v>33.38356164383562</v>
      </c>
      <c r="I437" s="60" t="s">
        <v>494</v>
      </c>
      <c r="J437" s="61">
        <v>0</v>
      </c>
      <c r="K437" s="62">
        <v>0</v>
      </c>
      <c r="L437" s="63" t="s">
        <v>71</v>
      </c>
      <c r="M437" s="64" t="str">
        <f t="shared" si="72"/>
        <v>0-0-2</v>
      </c>
      <c r="N437" s="81" t="s">
        <v>72</v>
      </c>
      <c r="O437" s="62" t="s">
        <v>72</v>
      </c>
      <c r="P437" s="67">
        <v>0</v>
      </c>
      <c r="Q437" s="68" t="s">
        <v>177</v>
      </c>
      <c r="R437" s="68" t="s">
        <v>178</v>
      </c>
      <c r="S437" s="68" t="s">
        <v>179</v>
      </c>
      <c r="T437" s="69">
        <v>48</v>
      </c>
      <c r="U437" s="68"/>
      <c r="V437" s="70">
        <v>399996</v>
      </c>
      <c r="W437" s="70">
        <v>0</v>
      </c>
      <c r="X437" s="70">
        <v>0</v>
      </c>
      <c r="Y437" s="70">
        <v>99996</v>
      </c>
      <c r="Z437" s="70">
        <v>0</v>
      </c>
      <c r="AA437" s="70">
        <v>1111949</v>
      </c>
      <c r="AB437" s="71">
        <f t="shared" si="73"/>
        <v>1011953</v>
      </c>
      <c r="AC437" s="71">
        <f t="shared" si="66"/>
        <v>1011953</v>
      </c>
      <c r="AD437" s="72">
        <f t="shared" si="67"/>
        <v>322</v>
      </c>
      <c r="AE437" s="73">
        <f>ROUND(VLOOKUP(Q437,'[1]Average Cost'!$A$3:$V$26,HLOOKUP('[1]Master Sheet'!E437,'[1]Average Cost'!$B$1:$V$2,2,0)),0)</f>
        <v>876337</v>
      </c>
      <c r="AF437" s="74">
        <f t="shared" si="68"/>
        <v>1.1547532513177008</v>
      </c>
      <c r="AG437" s="68" t="str">
        <f t="shared" si="74"/>
        <v>Greater than 100%</v>
      </c>
      <c r="AH437" s="75">
        <v>1031401.0812</v>
      </c>
      <c r="AI437" s="75">
        <v>1031401.0812</v>
      </c>
      <c r="AJ437" s="75">
        <v>1020726</v>
      </c>
      <c r="AK437" s="76">
        <f t="shared" si="69"/>
        <v>0.98114401705166643</v>
      </c>
      <c r="AL437" s="39" t="str">
        <f t="shared" si="75"/>
        <v>90% - 110%</v>
      </c>
      <c r="AM437" s="77" t="str">
        <f t="shared" si="76"/>
        <v>Close to Market Reference</v>
      </c>
      <c r="AN437" s="78" t="s">
        <v>76</v>
      </c>
      <c r="AO437" s="78"/>
      <c r="AP437" s="78" t="s">
        <v>76</v>
      </c>
      <c r="AQ437" s="49"/>
      <c r="AR437" s="79"/>
      <c r="AS437" s="79"/>
      <c r="AT437" s="80"/>
      <c r="AU437" s="52">
        <f t="shared" si="70"/>
        <v>0</v>
      </c>
    </row>
    <row r="438" spans="1:47" ht="15" customHeight="1">
      <c r="A438" s="53" t="s">
        <v>66</v>
      </c>
      <c r="B438" s="25">
        <v>427</v>
      </c>
      <c r="C438" s="55" t="s">
        <v>136</v>
      </c>
      <c r="D438" s="56" t="s">
        <v>91</v>
      </c>
      <c r="E438" s="55" t="s">
        <v>111</v>
      </c>
      <c r="F438" s="57">
        <v>44807</v>
      </c>
      <c r="G438" s="58">
        <v>30142</v>
      </c>
      <c r="H438" s="59">
        <f t="shared" si="71"/>
        <v>36.747945205479454</v>
      </c>
      <c r="I438" s="60" t="s">
        <v>528</v>
      </c>
      <c r="J438" s="61">
        <v>0</v>
      </c>
      <c r="K438" s="62">
        <v>0</v>
      </c>
      <c r="L438" s="63" t="s">
        <v>71</v>
      </c>
      <c r="M438" s="64" t="str">
        <f t="shared" si="72"/>
        <v>0-0-2</v>
      </c>
      <c r="N438" s="81" t="s">
        <v>72</v>
      </c>
      <c r="O438" s="62" t="s">
        <v>72</v>
      </c>
      <c r="P438" s="67">
        <v>0</v>
      </c>
      <c r="Q438" s="68" t="s">
        <v>113</v>
      </c>
      <c r="R438" s="68" t="s">
        <v>114</v>
      </c>
      <c r="S438" s="68" t="s">
        <v>115</v>
      </c>
      <c r="T438" s="69">
        <v>49</v>
      </c>
      <c r="U438" s="68"/>
      <c r="V438" s="70">
        <v>313092</v>
      </c>
      <c r="W438" s="70">
        <v>0</v>
      </c>
      <c r="X438" s="70">
        <v>45000</v>
      </c>
      <c r="Y438" s="70">
        <v>78276</v>
      </c>
      <c r="Z438" s="70">
        <v>15000</v>
      </c>
      <c r="AA438" s="70">
        <v>872952</v>
      </c>
      <c r="AB438" s="71">
        <f t="shared" si="73"/>
        <v>794676</v>
      </c>
      <c r="AC438" s="71">
        <f t="shared" si="66"/>
        <v>794676</v>
      </c>
      <c r="AD438" s="72">
        <f t="shared" si="67"/>
        <v>210</v>
      </c>
      <c r="AE438" s="73">
        <f>ROUND(VLOOKUP(Q438,'[1]Average Cost'!$A$3:$V$26,HLOOKUP('[1]Master Sheet'!E438,'[1]Average Cost'!$B$1:$V$2,2,0)),0)</f>
        <v>724636</v>
      </c>
      <c r="AF438" s="74">
        <f t="shared" si="68"/>
        <v>1.0966554242405842</v>
      </c>
      <c r="AG438" s="68" t="str">
        <f t="shared" si="74"/>
        <v>Greater than 100%</v>
      </c>
      <c r="AH438" s="75">
        <v>1041277</v>
      </c>
      <c r="AI438" s="75">
        <v>954934.83750000002</v>
      </c>
      <c r="AJ438" s="75">
        <v>1041277</v>
      </c>
      <c r="AK438" s="76">
        <f t="shared" si="69"/>
        <v>0.76317444829761916</v>
      </c>
      <c r="AL438" s="39" t="str">
        <f t="shared" si="75"/>
        <v>70% - 90%</v>
      </c>
      <c r="AM438" s="77" t="str">
        <f t="shared" si="76"/>
        <v>Lower Middle Range</v>
      </c>
      <c r="AN438" s="78" t="s">
        <v>76</v>
      </c>
      <c r="AO438" s="78"/>
      <c r="AP438" s="78" t="s">
        <v>76</v>
      </c>
      <c r="AQ438" s="49"/>
      <c r="AR438" s="79"/>
      <c r="AS438" s="79"/>
      <c r="AT438" s="80"/>
      <c r="AU438" s="52">
        <f t="shared" si="70"/>
        <v>0</v>
      </c>
    </row>
    <row r="439" spans="1:47" ht="15" customHeight="1">
      <c r="A439" s="53" t="s">
        <v>66</v>
      </c>
      <c r="B439" s="54">
        <v>428</v>
      </c>
      <c r="C439" s="55" t="s">
        <v>144</v>
      </c>
      <c r="D439" s="56" t="s">
        <v>145</v>
      </c>
      <c r="E439" s="55" t="s">
        <v>111</v>
      </c>
      <c r="F439" s="57">
        <v>41913</v>
      </c>
      <c r="G439" s="58">
        <v>29312</v>
      </c>
      <c r="H439" s="59">
        <f t="shared" si="71"/>
        <v>39.021917808219179</v>
      </c>
      <c r="I439" s="60" t="s">
        <v>382</v>
      </c>
      <c r="J439" s="61" t="s">
        <v>85</v>
      </c>
      <c r="K439" s="62" t="s">
        <v>85</v>
      </c>
      <c r="L439" s="63" t="s">
        <v>85</v>
      </c>
      <c r="M439" s="64" t="str">
        <f t="shared" si="72"/>
        <v>3-3-3</v>
      </c>
      <c r="N439" s="65">
        <v>43191</v>
      </c>
      <c r="O439" s="66">
        <v>43191</v>
      </c>
      <c r="P439" s="67">
        <v>0.19250000000000006</v>
      </c>
      <c r="Q439" s="68" t="s">
        <v>122</v>
      </c>
      <c r="R439" s="68" t="s">
        <v>108</v>
      </c>
      <c r="S439" s="68" t="s">
        <v>109</v>
      </c>
      <c r="T439" s="69">
        <v>45</v>
      </c>
      <c r="U439" s="68"/>
      <c r="V439" s="70">
        <v>91500</v>
      </c>
      <c r="W439" s="70">
        <v>0</v>
      </c>
      <c r="X439" s="70">
        <v>13500</v>
      </c>
      <c r="Y439" s="70">
        <v>0</v>
      </c>
      <c r="Z439" s="70">
        <v>4500</v>
      </c>
      <c r="AA439" s="70">
        <v>223974</v>
      </c>
      <c r="AB439" s="71">
        <f t="shared" si="73"/>
        <v>223974</v>
      </c>
      <c r="AC439" s="71">
        <f t="shared" si="66"/>
        <v>223974</v>
      </c>
      <c r="AD439" s="72">
        <f t="shared" si="67"/>
        <v>365</v>
      </c>
      <c r="AE439" s="73">
        <f>ROUND(VLOOKUP(Q439,'[1]Average Cost'!$A$3:$V$26,HLOOKUP('[1]Master Sheet'!E439,'[1]Average Cost'!$B$1:$V$2,2,0)),0)</f>
        <v>248477</v>
      </c>
      <c r="AF439" s="74">
        <f t="shared" si="68"/>
        <v>0.90138725113390772</v>
      </c>
      <c r="AG439" s="68" t="str">
        <f t="shared" si="74"/>
        <v>80%-100%</v>
      </c>
      <c r="AH439" s="75">
        <v>555898.31988999993</v>
      </c>
      <c r="AI439" s="75">
        <v>555898.31988999993</v>
      </c>
      <c r="AJ439" s="75">
        <v>409037</v>
      </c>
      <c r="AK439" s="76">
        <f t="shared" si="69"/>
        <v>0.40290461760042651</v>
      </c>
      <c r="AL439" s="39" t="str">
        <f t="shared" si="75"/>
        <v>25% - 50%</v>
      </c>
      <c r="AM439" s="77" t="str">
        <f t="shared" si="76"/>
        <v>Lower Range</v>
      </c>
      <c r="AN439" s="78" t="s">
        <v>76</v>
      </c>
      <c r="AO439" s="78"/>
      <c r="AP439" s="78" t="s">
        <v>76</v>
      </c>
      <c r="AQ439" s="49"/>
      <c r="AR439" s="79"/>
      <c r="AS439" s="79"/>
      <c r="AT439" s="80"/>
      <c r="AU439" s="52">
        <f t="shared" si="70"/>
        <v>0</v>
      </c>
    </row>
    <row r="440" spans="1:47" ht="15" customHeight="1">
      <c r="A440" s="53" t="s">
        <v>66</v>
      </c>
      <c r="B440" s="54">
        <v>429</v>
      </c>
      <c r="C440" s="55" t="s">
        <v>529</v>
      </c>
      <c r="D440" s="56" t="s">
        <v>297</v>
      </c>
      <c r="E440" s="55" t="s">
        <v>79</v>
      </c>
      <c r="F440" s="57">
        <v>41725</v>
      </c>
      <c r="G440" s="58">
        <v>32037</v>
      </c>
      <c r="H440" s="59">
        <f t="shared" si="71"/>
        <v>31.556164383561644</v>
      </c>
      <c r="I440" s="60" t="s">
        <v>100</v>
      </c>
      <c r="J440" s="61" t="s">
        <v>71</v>
      </c>
      <c r="K440" s="62" t="s">
        <v>71</v>
      </c>
      <c r="L440" s="63" t="s">
        <v>71</v>
      </c>
      <c r="M440" s="64" t="str">
        <f t="shared" si="72"/>
        <v>2-2-2</v>
      </c>
      <c r="N440" s="65" t="s">
        <v>86</v>
      </c>
      <c r="O440" s="66">
        <v>43191</v>
      </c>
      <c r="P440" s="67">
        <v>0.06</v>
      </c>
      <c r="Q440" s="68" t="s">
        <v>101</v>
      </c>
      <c r="R440" s="68" t="s">
        <v>141</v>
      </c>
      <c r="S440" s="68" t="s">
        <v>142</v>
      </c>
      <c r="T440" s="69">
        <v>43</v>
      </c>
      <c r="U440" s="68"/>
      <c r="V440" s="70">
        <v>118044</v>
      </c>
      <c r="W440" s="70">
        <v>0</v>
      </c>
      <c r="X440" s="70">
        <v>0</v>
      </c>
      <c r="Y440" s="70">
        <v>0</v>
      </c>
      <c r="Z440" s="70">
        <v>0</v>
      </c>
      <c r="AA440" s="70">
        <v>278351.53000000003</v>
      </c>
      <c r="AB440" s="71">
        <f t="shared" si="73"/>
        <v>278351.53000000003</v>
      </c>
      <c r="AC440" s="71">
        <f t="shared" si="66"/>
        <v>278351.53000000003</v>
      </c>
      <c r="AD440" s="72">
        <f t="shared" si="67"/>
        <v>365</v>
      </c>
      <c r="AE440" s="73">
        <f>ROUND(VLOOKUP(Q440,'[1]Average Cost'!$A$3:$V$26,HLOOKUP('[1]Master Sheet'!E440,'[1]Average Cost'!$B$1:$V$2,2,0)),0)</f>
        <v>259463</v>
      </c>
      <c r="AF440" s="74">
        <f t="shared" si="68"/>
        <v>1.0727985493114627</v>
      </c>
      <c r="AG440" s="68" t="str">
        <f t="shared" si="74"/>
        <v>Greater than 100%</v>
      </c>
      <c r="AH440" s="75">
        <v>280003</v>
      </c>
      <c r="AI440" s="75">
        <v>253037.35</v>
      </c>
      <c r="AJ440" s="75">
        <v>280003</v>
      </c>
      <c r="AK440" s="76">
        <f t="shared" si="69"/>
        <v>0.99410195605047103</v>
      </c>
      <c r="AL440" s="39" t="str">
        <f t="shared" si="75"/>
        <v>90% - 110%</v>
      </c>
      <c r="AM440" s="77" t="str">
        <f t="shared" si="76"/>
        <v>Close to Market Reference</v>
      </c>
      <c r="AN440" s="78" t="s">
        <v>118</v>
      </c>
      <c r="AO440" s="78" t="s">
        <v>530</v>
      </c>
      <c r="AP440" s="78" t="s">
        <v>76</v>
      </c>
      <c r="AQ440" s="49"/>
      <c r="AR440" s="79"/>
      <c r="AS440" s="79"/>
      <c r="AT440" s="80"/>
      <c r="AU440" s="52">
        <f t="shared" si="70"/>
        <v>0</v>
      </c>
    </row>
    <row r="441" spans="1:47" ht="15" customHeight="1">
      <c r="A441" s="53" t="s">
        <v>66</v>
      </c>
      <c r="B441" s="54">
        <v>430</v>
      </c>
      <c r="C441" s="55" t="s">
        <v>82</v>
      </c>
      <c r="D441" s="56" t="s">
        <v>95</v>
      </c>
      <c r="E441" s="55" t="s">
        <v>111</v>
      </c>
      <c r="F441" s="57">
        <v>41974</v>
      </c>
      <c r="G441" s="58">
        <v>30923</v>
      </c>
      <c r="H441" s="59">
        <f t="shared" si="71"/>
        <v>34.608219178082194</v>
      </c>
      <c r="I441" s="60" t="s">
        <v>531</v>
      </c>
      <c r="J441" s="61" t="s">
        <v>71</v>
      </c>
      <c r="K441" s="62" t="s">
        <v>85</v>
      </c>
      <c r="L441" s="63" t="s">
        <v>81</v>
      </c>
      <c r="M441" s="64" t="str">
        <f t="shared" si="72"/>
        <v>2-3-4</v>
      </c>
      <c r="N441" s="65">
        <v>42095</v>
      </c>
      <c r="O441" s="66">
        <v>43191</v>
      </c>
      <c r="P441" s="67">
        <v>5.1311247447651594E-2</v>
      </c>
      <c r="Q441" s="68" t="s">
        <v>224</v>
      </c>
      <c r="R441" s="68" t="s">
        <v>108</v>
      </c>
      <c r="S441" s="68" t="s">
        <v>109</v>
      </c>
      <c r="T441" s="69">
        <v>47</v>
      </c>
      <c r="U441" s="68"/>
      <c r="V441" s="70">
        <v>179472</v>
      </c>
      <c r="W441" s="70">
        <v>0</v>
      </c>
      <c r="X441" s="70">
        <v>18000</v>
      </c>
      <c r="Y441" s="70">
        <v>44868</v>
      </c>
      <c r="Z441" s="70">
        <v>6000</v>
      </c>
      <c r="AA441" s="70">
        <v>505503</v>
      </c>
      <c r="AB441" s="71">
        <f t="shared" si="73"/>
        <v>460635</v>
      </c>
      <c r="AC441" s="71">
        <f t="shared" si="66"/>
        <v>460635</v>
      </c>
      <c r="AD441" s="72">
        <f t="shared" si="67"/>
        <v>365</v>
      </c>
      <c r="AE441" s="73">
        <f>ROUND(VLOOKUP(Q441,'[1]Average Cost'!$A$3:$V$26,HLOOKUP('[1]Master Sheet'!E441,'[1]Average Cost'!$B$1:$V$2,2,0)),0)</f>
        <v>482694</v>
      </c>
      <c r="AF441" s="74">
        <f t="shared" si="68"/>
        <v>0.9543002399035414</v>
      </c>
      <c r="AG441" s="68" t="str">
        <f t="shared" si="74"/>
        <v>80%-100%</v>
      </c>
      <c r="AH441" s="75">
        <v>732202.60991999996</v>
      </c>
      <c r="AI441" s="75">
        <v>732202.60991999996</v>
      </c>
      <c r="AJ441" s="75">
        <v>690259</v>
      </c>
      <c r="AK441" s="76">
        <f t="shared" si="69"/>
        <v>0.62910865620969136</v>
      </c>
      <c r="AL441" s="39" t="str">
        <f t="shared" si="75"/>
        <v>50% - 70%</v>
      </c>
      <c r="AM441" s="77" t="str">
        <f t="shared" si="76"/>
        <v>Lower Range</v>
      </c>
      <c r="AN441" s="78" t="s">
        <v>118</v>
      </c>
      <c r="AO441" s="78" t="s">
        <v>532</v>
      </c>
      <c r="AP441" s="78" t="s">
        <v>76</v>
      </c>
      <c r="AQ441" s="49"/>
      <c r="AR441" s="79"/>
      <c r="AS441" s="79"/>
      <c r="AT441" s="80"/>
      <c r="AU441" s="52">
        <f t="shared" si="70"/>
        <v>0</v>
      </c>
    </row>
    <row r="442" spans="1:47" ht="15" customHeight="1">
      <c r="A442" s="53" t="s">
        <v>66</v>
      </c>
      <c r="B442" s="54">
        <v>431</v>
      </c>
      <c r="C442" s="55" t="s">
        <v>77</v>
      </c>
      <c r="D442" s="56" t="s">
        <v>432</v>
      </c>
      <c r="E442" s="55" t="s">
        <v>256</v>
      </c>
      <c r="F442" s="57">
        <v>40483</v>
      </c>
      <c r="G442" s="58">
        <v>27714</v>
      </c>
      <c r="H442" s="59">
        <f t="shared" si="71"/>
        <v>43.4</v>
      </c>
      <c r="I442" s="60" t="s">
        <v>156</v>
      </c>
      <c r="J442" s="61" t="s">
        <v>81</v>
      </c>
      <c r="K442" s="62" t="s">
        <v>71</v>
      </c>
      <c r="L442" s="63" t="s">
        <v>81</v>
      </c>
      <c r="M442" s="64" t="str">
        <f t="shared" si="72"/>
        <v>4-2-4</v>
      </c>
      <c r="N442" s="65">
        <v>42095</v>
      </c>
      <c r="O442" s="66">
        <v>43191</v>
      </c>
      <c r="P442" s="67">
        <v>0.11999999999999998</v>
      </c>
      <c r="Q442" s="68" t="s">
        <v>73</v>
      </c>
      <c r="R442" s="38" t="s">
        <v>74</v>
      </c>
      <c r="S442" s="38" t="s">
        <v>75</v>
      </c>
      <c r="T442" s="69">
        <v>52</v>
      </c>
      <c r="U442" s="68"/>
      <c r="V442" s="70">
        <v>437076</v>
      </c>
      <c r="W442" s="70">
        <v>0</v>
      </c>
      <c r="X442" s="70">
        <v>0</v>
      </c>
      <c r="Y442" s="70">
        <v>230040</v>
      </c>
      <c r="Z442" s="70">
        <v>0</v>
      </c>
      <c r="AA442" s="70">
        <v>1396169</v>
      </c>
      <c r="AB442" s="71">
        <f t="shared" si="73"/>
        <v>1166129</v>
      </c>
      <c r="AC442" s="71">
        <f t="shared" si="66"/>
        <v>1166129</v>
      </c>
      <c r="AD442" s="72">
        <f t="shared" si="67"/>
        <v>365</v>
      </c>
      <c r="AE442" s="73">
        <f>ROUND(VLOOKUP(Q442,'[1]Average Cost'!$A$3:$V$26,HLOOKUP('[1]Master Sheet'!E442,'[1]Average Cost'!$B$1:$V$2,2,0)),0)</f>
        <v>1566343</v>
      </c>
      <c r="AF442" s="74">
        <f t="shared" si="68"/>
        <v>0.74449146834377911</v>
      </c>
      <c r="AG442" s="68" t="str">
        <f t="shared" si="74"/>
        <v>60%-80%</v>
      </c>
      <c r="AH442" s="75">
        <v>2158961.0017500003</v>
      </c>
      <c r="AI442" s="75">
        <v>2158961.0017500003</v>
      </c>
      <c r="AJ442" s="75">
        <v>1733907</v>
      </c>
      <c r="AK442" s="76">
        <f t="shared" si="69"/>
        <v>0.5401343512248552</v>
      </c>
      <c r="AL442" s="39" t="str">
        <f t="shared" si="75"/>
        <v>50% - 70%</v>
      </c>
      <c r="AM442" s="77" t="str">
        <f t="shared" si="76"/>
        <v>Lower Range</v>
      </c>
      <c r="AN442" s="78" t="s">
        <v>118</v>
      </c>
      <c r="AO442" s="78" t="s">
        <v>533</v>
      </c>
      <c r="AP442" s="78" t="s">
        <v>135</v>
      </c>
      <c r="AQ442" s="49"/>
      <c r="AR442" s="79"/>
      <c r="AS442" s="79"/>
      <c r="AT442" s="80"/>
      <c r="AU442" s="52">
        <f t="shared" si="70"/>
        <v>0</v>
      </c>
    </row>
    <row r="443" spans="1:47" ht="15" customHeight="1">
      <c r="A443" s="53" t="s">
        <v>66</v>
      </c>
      <c r="B443" s="54">
        <v>432</v>
      </c>
      <c r="C443" s="55" t="s">
        <v>67</v>
      </c>
      <c r="D443" s="56" t="s">
        <v>68</v>
      </c>
      <c r="E443" s="55" t="s">
        <v>314</v>
      </c>
      <c r="F443" s="57">
        <v>42616</v>
      </c>
      <c r="G443" s="58">
        <v>32274</v>
      </c>
      <c r="H443" s="59">
        <f t="shared" si="71"/>
        <v>30.906849315068492</v>
      </c>
      <c r="I443" s="60" t="s">
        <v>348</v>
      </c>
      <c r="J443" s="61" t="s">
        <v>81</v>
      </c>
      <c r="K443" s="62" t="s">
        <v>81</v>
      </c>
      <c r="L443" s="63" t="s">
        <v>85</v>
      </c>
      <c r="M443" s="64" t="str">
        <f t="shared" si="72"/>
        <v>4-4-3</v>
      </c>
      <c r="N443" s="65">
        <v>42736</v>
      </c>
      <c r="O443" s="66">
        <v>43191</v>
      </c>
      <c r="P443" s="67">
        <v>0.41</v>
      </c>
      <c r="Q443" s="68" t="s">
        <v>73</v>
      </c>
      <c r="R443" s="38" t="s">
        <v>74</v>
      </c>
      <c r="S443" s="38" t="s">
        <v>75</v>
      </c>
      <c r="T443" s="69">
        <v>48</v>
      </c>
      <c r="U443" s="68"/>
      <c r="V443" s="70">
        <v>246852</v>
      </c>
      <c r="W443" s="70">
        <v>28092</v>
      </c>
      <c r="X443" s="70">
        <v>0</v>
      </c>
      <c r="Y443" s="70">
        <v>61716</v>
      </c>
      <c r="Z443" s="70">
        <v>0</v>
      </c>
      <c r="AA443" s="70">
        <v>718897</v>
      </c>
      <c r="AB443" s="71">
        <f t="shared" si="73"/>
        <v>657181</v>
      </c>
      <c r="AC443" s="71">
        <f t="shared" si="66"/>
        <v>629089</v>
      </c>
      <c r="AD443" s="72">
        <f t="shared" si="67"/>
        <v>365</v>
      </c>
      <c r="AE443" s="73">
        <f>ROUND(VLOOKUP(Q443,'[1]Average Cost'!$A$3:$V$26,HLOOKUP('[1]Master Sheet'!E443,'[1]Average Cost'!$B$1:$V$2,2,0)),0)</f>
        <v>646385</v>
      </c>
      <c r="AF443" s="74">
        <f t="shared" si="68"/>
        <v>1.0167021202534094</v>
      </c>
      <c r="AG443" s="68" t="str">
        <f t="shared" si="74"/>
        <v>Greater than 100%</v>
      </c>
      <c r="AH443" s="75">
        <v>1040452</v>
      </c>
      <c r="AI443" s="75">
        <v>1031401.0812</v>
      </c>
      <c r="AJ443" s="75">
        <v>1040452</v>
      </c>
      <c r="AK443" s="76">
        <f t="shared" si="69"/>
        <v>0.63163029145025429</v>
      </c>
      <c r="AL443" s="39" t="str">
        <f t="shared" si="75"/>
        <v>50% - 70%</v>
      </c>
      <c r="AM443" s="77" t="str">
        <f t="shared" si="76"/>
        <v>Lower Range</v>
      </c>
      <c r="AN443" s="78" t="s">
        <v>118</v>
      </c>
      <c r="AO443" s="78" t="s">
        <v>534</v>
      </c>
      <c r="AP443" s="78" t="s">
        <v>76</v>
      </c>
      <c r="AQ443" s="49"/>
      <c r="AR443" s="79"/>
      <c r="AS443" s="79"/>
      <c r="AT443" s="80"/>
      <c r="AU443" s="52">
        <f t="shared" si="70"/>
        <v>0</v>
      </c>
    </row>
    <row r="444" spans="1:47" ht="15" customHeight="1">
      <c r="A444" s="53" t="s">
        <v>66</v>
      </c>
      <c r="B444" s="25">
        <v>433</v>
      </c>
      <c r="C444" s="55" t="s">
        <v>67</v>
      </c>
      <c r="D444" s="56" t="s">
        <v>68</v>
      </c>
      <c r="E444" s="55" t="s">
        <v>278</v>
      </c>
      <c r="F444" s="57">
        <v>44765</v>
      </c>
      <c r="G444" s="58">
        <v>32754</v>
      </c>
      <c r="H444" s="59">
        <f t="shared" si="71"/>
        <v>29.591780821917808</v>
      </c>
      <c r="I444" s="60" t="s">
        <v>204</v>
      </c>
      <c r="J444" s="61">
        <v>0</v>
      </c>
      <c r="K444" s="62">
        <v>0</v>
      </c>
      <c r="L444" s="63" t="s">
        <v>85</v>
      </c>
      <c r="M444" s="64" t="str">
        <f t="shared" si="72"/>
        <v>0-0-3</v>
      </c>
      <c r="N444" s="81" t="s">
        <v>72</v>
      </c>
      <c r="O444" s="62" t="s">
        <v>72</v>
      </c>
      <c r="P444" s="67">
        <v>0</v>
      </c>
      <c r="Q444" s="68" t="s">
        <v>73</v>
      </c>
      <c r="R444" s="38" t="s">
        <v>74</v>
      </c>
      <c r="S444" s="38" t="s">
        <v>75</v>
      </c>
      <c r="T444" s="69">
        <v>48</v>
      </c>
      <c r="U444" s="68"/>
      <c r="V444" s="70">
        <v>300000</v>
      </c>
      <c r="W444" s="70">
        <v>0</v>
      </c>
      <c r="X444" s="70">
        <v>0</v>
      </c>
      <c r="Y444" s="70">
        <v>75000</v>
      </c>
      <c r="Z444" s="70">
        <v>0</v>
      </c>
      <c r="AA444" s="70">
        <v>836959</v>
      </c>
      <c r="AB444" s="71">
        <f t="shared" si="73"/>
        <v>761959</v>
      </c>
      <c r="AC444" s="71">
        <f t="shared" si="66"/>
        <v>761959</v>
      </c>
      <c r="AD444" s="72">
        <f t="shared" si="67"/>
        <v>252</v>
      </c>
      <c r="AE444" s="73">
        <f>ROUND(VLOOKUP(Q444,'[1]Average Cost'!$A$3:$V$26,HLOOKUP('[1]Master Sheet'!E444,'[1]Average Cost'!$B$1:$V$2,2,0)),0)</f>
        <v>646385</v>
      </c>
      <c r="AF444" s="74">
        <f t="shared" si="68"/>
        <v>1.1788005600377485</v>
      </c>
      <c r="AG444" s="68" t="str">
        <f t="shared" si="74"/>
        <v>Greater than 100%</v>
      </c>
      <c r="AH444" s="75">
        <v>1040452</v>
      </c>
      <c r="AI444" s="75">
        <v>1031401.0812</v>
      </c>
      <c r="AJ444" s="75">
        <v>1040452</v>
      </c>
      <c r="AK444" s="76">
        <f t="shared" si="69"/>
        <v>0.7323346007312207</v>
      </c>
      <c r="AL444" s="39" t="str">
        <f t="shared" si="75"/>
        <v>70% - 90%</v>
      </c>
      <c r="AM444" s="77" t="str">
        <f t="shared" si="76"/>
        <v>Lower Middle Range</v>
      </c>
      <c r="AN444" s="78" t="s">
        <v>76</v>
      </c>
      <c r="AO444" s="78"/>
      <c r="AP444" s="78" t="s">
        <v>76</v>
      </c>
      <c r="AQ444" s="49"/>
      <c r="AR444" s="79"/>
      <c r="AS444" s="79"/>
      <c r="AT444" s="80"/>
      <c r="AU444" s="52">
        <f t="shared" si="70"/>
        <v>0</v>
      </c>
    </row>
    <row r="445" spans="1:47" ht="15" customHeight="1">
      <c r="A445" s="53" t="s">
        <v>66</v>
      </c>
      <c r="B445" s="54">
        <v>434</v>
      </c>
      <c r="C445" s="55" t="s">
        <v>67</v>
      </c>
      <c r="D445" s="56" t="s">
        <v>68</v>
      </c>
      <c r="E445" s="55" t="s">
        <v>535</v>
      </c>
      <c r="F445" s="57">
        <v>44317</v>
      </c>
      <c r="G445" s="58">
        <v>30984</v>
      </c>
      <c r="H445" s="59">
        <f t="shared" si="71"/>
        <v>34.441095890410956</v>
      </c>
      <c r="I445" s="60" t="s">
        <v>204</v>
      </c>
      <c r="J445" s="61">
        <v>0</v>
      </c>
      <c r="K445" s="62" t="s">
        <v>71</v>
      </c>
      <c r="L445" s="63" t="s">
        <v>81</v>
      </c>
      <c r="M445" s="64" t="str">
        <f t="shared" si="72"/>
        <v>0-2-4</v>
      </c>
      <c r="N445" s="81" t="s">
        <v>121</v>
      </c>
      <c r="O445" s="66">
        <v>43191</v>
      </c>
      <c r="P445" s="67">
        <v>7.3205479452054786E-2</v>
      </c>
      <c r="Q445" s="68" t="s">
        <v>73</v>
      </c>
      <c r="R445" s="38" t="s">
        <v>74</v>
      </c>
      <c r="S445" s="38" t="s">
        <v>75</v>
      </c>
      <c r="T445" s="69">
        <v>48</v>
      </c>
      <c r="U445" s="68"/>
      <c r="V445" s="70">
        <v>241956</v>
      </c>
      <c r="W445" s="70">
        <v>0</v>
      </c>
      <c r="X445" s="70">
        <v>0</v>
      </c>
      <c r="Y445" s="70">
        <v>60492</v>
      </c>
      <c r="Z445" s="70">
        <v>0</v>
      </c>
      <c r="AA445" s="70">
        <v>677346</v>
      </c>
      <c r="AB445" s="71">
        <f t="shared" si="73"/>
        <v>616854</v>
      </c>
      <c r="AC445" s="71">
        <f t="shared" si="66"/>
        <v>616854</v>
      </c>
      <c r="AD445" s="72">
        <f t="shared" si="67"/>
        <v>365</v>
      </c>
      <c r="AE445" s="73">
        <f>ROUND(VLOOKUP(Q445,'[1]Average Cost'!$A$3:$V$26,HLOOKUP('[1]Master Sheet'!E445,'[1]Average Cost'!$B$1:$V$2,2,0)),0)</f>
        <v>646385</v>
      </c>
      <c r="AF445" s="74">
        <f t="shared" si="68"/>
        <v>0.95431360566844836</v>
      </c>
      <c r="AG445" s="68" t="str">
        <f t="shared" si="74"/>
        <v>80%-100%</v>
      </c>
      <c r="AH445" s="75">
        <v>1040452</v>
      </c>
      <c r="AI445" s="75">
        <v>1031401.0812</v>
      </c>
      <c r="AJ445" s="75">
        <v>1040452</v>
      </c>
      <c r="AK445" s="76">
        <f t="shared" si="69"/>
        <v>0.59287117522000055</v>
      </c>
      <c r="AL445" s="39" t="str">
        <f t="shared" si="75"/>
        <v>50% - 70%</v>
      </c>
      <c r="AM445" s="77" t="str">
        <f t="shared" si="76"/>
        <v>Lower Range</v>
      </c>
      <c r="AN445" s="78" t="s">
        <v>76</v>
      </c>
      <c r="AO445" s="78"/>
      <c r="AP445" s="78" t="s">
        <v>76</v>
      </c>
      <c r="AQ445" s="49"/>
      <c r="AR445" s="79"/>
      <c r="AS445" s="79"/>
      <c r="AT445" s="80"/>
      <c r="AU445" s="52">
        <f t="shared" si="70"/>
        <v>0</v>
      </c>
    </row>
    <row r="446" spans="1:47" ht="15" customHeight="1">
      <c r="A446" s="53" t="s">
        <v>66</v>
      </c>
      <c r="B446" s="54">
        <v>435</v>
      </c>
      <c r="C446" s="55" t="s">
        <v>197</v>
      </c>
      <c r="D446" s="56" t="s">
        <v>432</v>
      </c>
      <c r="E446" s="55" t="s">
        <v>79</v>
      </c>
      <c r="F446" s="57">
        <v>38930</v>
      </c>
      <c r="G446" s="58">
        <v>27916</v>
      </c>
      <c r="H446" s="59">
        <f t="shared" si="71"/>
        <v>42.846575342465755</v>
      </c>
      <c r="I446" s="60" t="s">
        <v>213</v>
      </c>
      <c r="J446" s="61" t="s">
        <v>81</v>
      </c>
      <c r="K446" s="62" t="s">
        <v>85</v>
      </c>
      <c r="L446" s="63" t="s">
        <v>85</v>
      </c>
      <c r="M446" s="64" t="str">
        <f t="shared" si="72"/>
        <v>4-3-3</v>
      </c>
      <c r="N446" s="65" t="s">
        <v>86</v>
      </c>
      <c r="O446" s="66">
        <v>43191</v>
      </c>
      <c r="P446" s="67">
        <v>0.15999999999999998</v>
      </c>
      <c r="Q446" s="68" t="s">
        <v>87</v>
      </c>
      <c r="R446" s="68" t="s">
        <v>88</v>
      </c>
      <c r="S446" s="68" t="s">
        <v>89</v>
      </c>
      <c r="T446" s="69">
        <v>52</v>
      </c>
      <c r="U446" s="68"/>
      <c r="V446" s="70">
        <v>462360</v>
      </c>
      <c r="W446" s="70">
        <v>0</v>
      </c>
      <c r="X446" s="70">
        <v>0</v>
      </c>
      <c r="Y446" s="70">
        <v>182508</v>
      </c>
      <c r="Z446" s="70">
        <v>0</v>
      </c>
      <c r="AA446" s="70">
        <v>1415192</v>
      </c>
      <c r="AB446" s="71">
        <f t="shared" si="73"/>
        <v>1232684</v>
      </c>
      <c r="AC446" s="71">
        <f t="shared" si="66"/>
        <v>1232684</v>
      </c>
      <c r="AD446" s="72">
        <f t="shared" si="67"/>
        <v>365</v>
      </c>
      <c r="AE446" s="73">
        <f>ROUND(VLOOKUP(Q446,'[1]Average Cost'!$A$3:$V$26,HLOOKUP('[1]Master Sheet'!E446,'[1]Average Cost'!$B$1:$V$2,2,0)),0)</f>
        <v>1425491</v>
      </c>
      <c r="AF446" s="74">
        <f t="shared" si="68"/>
        <v>0.86474344629324207</v>
      </c>
      <c r="AG446" s="68" t="str">
        <f t="shared" si="74"/>
        <v>80%-100%</v>
      </c>
      <c r="AH446" s="75">
        <v>2033676</v>
      </c>
      <c r="AI446" s="75">
        <v>2033676</v>
      </c>
      <c r="AJ446" s="75">
        <v>1552595</v>
      </c>
      <c r="AK446" s="76">
        <f t="shared" si="69"/>
        <v>0.60613588398545293</v>
      </c>
      <c r="AL446" s="39" t="str">
        <f t="shared" si="75"/>
        <v>50% - 70%</v>
      </c>
      <c r="AM446" s="77" t="str">
        <f t="shared" si="76"/>
        <v>Lower Range</v>
      </c>
      <c r="AN446" s="78" t="s">
        <v>76</v>
      </c>
      <c r="AO446" s="78"/>
      <c r="AP446" s="78" t="s">
        <v>135</v>
      </c>
      <c r="AQ446" s="49"/>
      <c r="AR446" s="79"/>
      <c r="AS446" s="79"/>
      <c r="AT446" s="80"/>
      <c r="AU446" s="52">
        <f t="shared" si="70"/>
        <v>0</v>
      </c>
    </row>
    <row r="447" spans="1:47" ht="15" customHeight="1">
      <c r="A447" s="53" t="s">
        <v>66</v>
      </c>
      <c r="B447" s="54">
        <v>436</v>
      </c>
      <c r="C447" s="55" t="s">
        <v>215</v>
      </c>
      <c r="D447" s="56" t="s">
        <v>68</v>
      </c>
      <c r="E447" s="55" t="s">
        <v>524</v>
      </c>
      <c r="F447" s="57">
        <v>44359</v>
      </c>
      <c r="G447" s="58">
        <v>31597</v>
      </c>
      <c r="H447" s="59">
        <f t="shared" si="71"/>
        <v>32.761643835616439</v>
      </c>
      <c r="I447" s="60" t="s">
        <v>290</v>
      </c>
      <c r="J447" s="61">
        <v>0</v>
      </c>
      <c r="K447" s="62" t="s">
        <v>129</v>
      </c>
      <c r="L447" s="63" t="s">
        <v>71</v>
      </c>
      <c r="M447" s="64" t="str">
        <f t="shared" si="72"/>
        <v>0-1-2</v>
      </c>
      <c r="N447" s="81" t="s">
        <v>121</v>
      </c>
      <c r="O447" s="66">
        <v>43191</v>
      </c>
      <c r="P447" s="67">
        <v>1.852252315315394E-2</v>
      </c>
      <c r="Q447" s="68" t="s">
        <v>87</v>
      </c>
      <c r="R447" s="68" t="s">
        <v>88</v>
      </c>
      <c r="S447" s="68" t="s">
        <v>89</v>
      </c>
      <c r="T447" s="69">
        <v>48</v>
      </c>
      <c r="U447" s="68"/>
      <c r="V447" s="70">
        <v>296292</v>
      </c>
      <c r="W447" s="70">
        <v>0</v>
      </c>
      <c r="X447" s="70">
        <v>0</v>
      </c>
      <c r="Y447" s="70">
        <v>74076</v>
      </c>
      <c r="Z447" s="70">
        <v>0</v>
      </c>
      <c r="AA447" s="70">
        <v>826772</v>
      </c>
      <c r="AB447" s="71">
        <f t="shared" si="73"/>
        <v>752696</v>
      </c>
      <c r="AC447" s="71">
        <f t="shared" si="66"/>
        <v>752696</v>
      </c>
      <c r="AD447" s="72">
        <f t="shared" si="67"/>
        <v>365</v>
      </c>
      <c r="AE447" s="73">
        <f>ROUND(VLOOKUP(Q447,'[1]Average Cost'!$A$3:$V$26,HLOOKUP('[1]Master Sheet'!E447,'[1]Average Cost'!$B$1:$V$2,2,0)),0)</f>
        <v>494548</v>
      </c>
      <c r="AF447" s="74">
        <f t="shared" si="68"/>
        <v>1.5219877544747931</v>
      </c>
      <c r="AG447" s="68" t="str">
        <f t="shared" si="74"/>
        <v>Greater than 100%</v>
      </c>
      <c r="AH447" s="75">
        <v>884944.25</v>
      </c>
      <c r="AI447" s="75">
        <v>884944.25</v>
      </c>
      <c r="AJ447" s="75">
        <v>648969</v>
      </c>
      <c r="AK447" s="76">
        <f t="shared" si="69"/>
        <v>0.85055753512156274</v>
      </c>
      <c r="AL447" s="39" t="str">
        <f t="shared" si="75"/>
        <v>70% - 90%</v>
      </c>
      <c r="AM447" s="77" t="str">
        <f t="shared" si="76"/>
        <v>Close to Market Reference</v>
      </c>
      <c r="AN447" s="78" t="s">
        <v>76</v>
      </c>
      <c r="AO447" s="78"/>
      <c r="AP447" s="78" t="s">
        <v>76</v>
      </c>
      <c r="AQ447" s="49"/>
      <c r="AR447" s="79"/>
      <c r="AS447" s="79"/>
      <c r="AT447" s="80"/>
      <c r="AU447" s="52">
        <f t="shared" si="70"/>
        <v>0</v>
      </c>
    </row>
    <row r="448" spans="1:47" ht="15" customHeight="1">
      <c r="A448" s="53" t="s">
        <v>66</v>
      </c>
      <c r="B448" s="54">
        <v>437</v>
      </c>
      <c r="C448" s="55" t="s">
        <v>136</v>
      </c>
      <c r="D448" s="56" t="s">
        <v>91</v>
      </c>
      <c r="E448" s="55" t="s">
        <v>79</v>
      </c>
      <c r="F448" s="57">
        <v>40603</v>
      </c>
      <c r="G448" s="58">
        <v>27287</v>
      </c>
      <c r="H448" s="59">
        <f t="shared" si="71"/>
        <v>44.56986301369863</v>
      </c>
      <c r="I448" s="60" t="s">
        <v>223</v>
      </c>
      <c r="J448" s="61" t="s">
        <v>85</v>
      </c>
      <c r="K448" s="62" t="s">
        <v>81</v>
      </c>
      <c r="L448" s="63" t="s">
        <v>81</v>
      </c>
      <c r="M448" s="64" t="str">
        <f t="shared" si="72"/>
        <v>3-4-4</v>
      </c>
      <c r="N448" s="65">
        <v>42736</v>
      </c>
      <c r="O448" s="66">
        <v>43191</v>
      </c>
      <c r="P448" s="67">
        <v>0.12000000000000001</v>
      </c>
      <c r="Q448" s="68" t="s">
        <v>224</v>
      </c>
      <c r="R448" s="68" t="s">
        <v>108</v>
      </c>
      <c r="S448" s="68" t="s">
        <v>109</v>
      </c>
      <c r="T448" s="69">
        <v>49</v>
      </c>
      <c r="U448" s="68"/>
      <c r="V448" s="70">
        <v>301752</v>
      </c>
      <c r="W448" s="70">
        <v>0</v>
      </c>
      <c r="X448" s="70">
        <v>0</v>
      </c>
      <c r="Y448" s="70">
        <v>75444</v>
      </c>
      <c r="Z448" s="70">
        <v>0</v>
      </c>
      <c r="AA448" s="70">
        <v>841789</v>
      </c>
      <c r="AB448" s="71">
        <f t="shared" si="73"/>
        <v>766345</v>
      </c>
      <c r="AC448" s="71">
        <f t="shared" si="66"/>
        <v>766345</v>
      </c>
      <c r="AD448" s="72">
        <f t="shared" si="67"/>
        <v>365</v>
      </c>
      <c r="AE448" s="73">
        <f>ROUND(VLOOKUP(Q448,'[1]Average Cost'!$A$3:$V$26,HLOOKUP('[1]Master Sheet'!E448,'[1]Average Cost'!$B$1:$V$2,2,0)),0)</f>
        <v>857898</v>
      </c>
      <c r="AF448" s="74">
        <f t="shared" si="68"/>
        <v>0.89328218506162738</v>
      </c>
      <c r="AG448" s="68" t="str">
        <f t="shared" si="74"/>
        <v>80%-100%</v>
      </c>
      <c r="AH448" s="75">
        <v>1241277.31335</v>
      </c>
      <c r="AI448" s="75">
        <v>1241277.31335</v>
      </c>
      <c r="AJ448" s="75">
        <v>950455</v>
      </c>
      <c r="AK448" s="76">
        <f t="shared" si="69"/>
        <v>0.61738419912933318</v>
      </c>
      <c r="AL448" s="39" t="str">
        <f t="shared" si="75"/>
        <v>50% - 70%</v>
      </c>
      <c r="AM448" s="77" t="str">
        <f t="shared" si="76"/>
        <v>Lower Range</v>
      </c>
      <c r="AN448" s="78" t="s">
        <v>118</v>
      </c>
      <c r="AO448" s="78" t="s">
        <v>536</v>
      </c>
      <c r="AP448" s="78" t="s">
        <v>76</v>
      </c>
      <c r="AQ448" s="49"/>
      <c r="AR448" s="79"/>
      <c r="AS448" s="79"/>
      <c r="AT448" s="80"/>
      <c r="AU448" s="52">
        <f t="shared" si="70"/>
        <v>0</v>
      </c>
    </row>
    <row r="449" spans="1:47" ht="15" customHeight="1">
      <c r="A449" s="53" t="s">
        <v>66</v>
      </c>
      <c r="B449" s="54">
        <v>438</v>
      </c>
      <c r="C449" s="55" t="s">
        <v>172</v>
      </c>
      <c r="D449" s="56" t="s">
        <v>173</v>
      </c>
      <c r="E449" s="55" t="s">
        <v>302</v>
      </c>
      <c r="F449" s="57">
        <v>43071</v>
      </c>
      <c r="G449" s="58">
        <v>30106</v>
      </c>
      <c r="H449" s="59">
        <f t="shared" si="71"/>
        <v>36.846575342465755</v>
      </c>
      <c r="I449" s="60" t="s">
        <v>511</v>
      </c>
      <c r="J449" s="61">
        <v>0</v>
      </c>
      <c r="K449" s="62" t="s">
        <v>71</v>
      </c>
      <c r="L449" s="63" t="s">
        <v>85</v>
      </c>
      <c r="M449" s="64" t="str">
        <f t="shared" si="72"/>
        <v>0-2-3</v>
      </c>
      <c r="N449" s="65">
        <v>42705</v>
      </c>
      <c r="O449" s="66">
        <v>43191</v>
      </c>
      <c r="P449" s="67">
        <v>0.1533718134510243</v>
      </c>
      <c r="Q449" s="68" t="s">
        <v>113</v>
      </c>
      <c r="R449" s="68" t="s">
        <v>114</v>
      </c>
      <c r="S449" s="68" t="s">
        <v>115</v>
      </c>
      <c r="T449" s="69">
        <v>44</v>
      </c>
      <c r="U449" s="68"/>
      <c r="V449" s="70">
        <v>83640</v>
      </c>
      <c r="W449" s="70">
        <v>0</v>
      </c>
      <c r="X449" s="70">
        <v>0</v>
      </c>
      <c r="Y449" s="70">
        <v>0</v>
      </c>
      <c r="Z449" s="70">
        <v>0</v>
      </c>
      <c r="AA449" s="70">
        <v>193201.55</v>
      </c>
      <c r="AB449" s="71">
        <f t="shared" si="73"/>
        <v>193201.55</v>
      </c>
      <c r="AC449" s="71">
        <f t="shared" si="66"/>
        <v>193201.55</v>
      </c>
      <c r="AD449" s="72">
        <f t="shared" si="67"/>
        <v>365</v>
      </c>
      <c r="AE449" s="73">
        <f>ROUND(VLOOKUP(Q449,'[1]Average Cost'!$A$3:$V$26,HLOOKUP('[1]Master Sheet'!E449,'[1]Average Cost'!$B$1:$V$2,2,0)),0)</f>
        <v>296029</v>
      </c>
      <c r="AF449" s="74">
        <f t="shared" si="68"/>
        <v>0.65264399771643988</v>
      </c>
      <c r="AG449" s="68" t="str">
        <f t="shared" si="74"/>
        <v>60%-80%</v>
      </c>
      <c r="AH449" s="75">
        <v>338646.37994999997</v>
      </c>
      <c r="AI449" s="75">
        <v>338646.37994999997</v>
      </c>
      <c r="AJ449" s="75">
        <v>309807</v>
      </c>
      <c r="AK449" s="76">
        <f t="shared" si="69"/>
        <v>0.57051119231962721</v>
      </c>
      <c r="AL449" s="39" t="str">
        <f t="shared" si="75"/>
        <v>50% - 70%</v>
      </c>
      <c r="AM449" s="77" t="str">
        <f t="shared" si="76"/>
        <v>Lower Range</v>
      </c>
      <c r="AN449" s="78" t="s">
        <v>76</v>
      </c>
      <c r="AO449" s="78"/>
      <c r="AP449" s="78" t="s">
        <v>76</v>
      </c>
      <c r="AQ449" s="49"/>
      <c r="AR449" s="79"/>
      <c r="AS449" s="79"/>
      <c r="AT449" s="80"/>
      <c r="AU449" s="52">
        <f t="shared" si="70"/>
        <v>0</v>
      </c>
    </row>
    <row r="450" spans="1:47" ht="15" customHeight="1">
      <c r="A450" s="53" t="s">
        <v>66</v>
      </c>
      <c r="B450" s="25">
        <v>439</v>
      </c>
      <c r="C450" s="55" t="s">
        <v>152</v>
      </c>
      <c r="D450" s="56" t="s">
        <v>83</v>
      </c>
      <c r="E450" s="55" t="s">
        <v>79</v>
      </c>
      <c r="F450" s="57">
        <v>43939</v>
      </c>
      <c r="G450" s="58">
        <v>32449</v>
      </c>
      <c r="H450" s="59">
        <f t="shared" si="71"/>
        <v>30.427397260273974</v>
      </c>
      <c r="I450" s="60" t="s">
        <v>537</v>
      </c>
      <c r="J450" s="61" t="s">
        <v>71</v>
      </c>
      <c r="K450" s="62" t="s">
        <v>71</v>
      </c>
      <c r="L450" s="63" t="s">
        <v>71</v>
      </c>
      <c r="M450" s="64" t="str">
        <f t="shared" si="72"/>
        <v>2-2-2</v>
      </c>
      <c r="N450" s="81" t="s">
        <v>121</v>
      </c>
      <c r="O450" s="66">
        <v>43191</v>
      </c>
      <c r="P450" s="67">
        <v>0.08</v>
      </c>
      <c r="Q450" s="68" t="s">
        <v>538</v>
      </c>
      <c r="R450" s="68" t="s">
        <v>126</v>
      </c>
      <c r="S450" s="68" t="s">
        <v>127</v>
      </c>
      <c r="T450" s="69">
        <v>46</v>
      </c>
      <c r="U450" s="68"/>
      <c r="V450" s="70">
        <v>170196</v>
      </c>
      <c r="W450" s="70">
        <v>0</v>
      </c>
      <c r="X450" s="70">
        <v>0</v>
      </c>
      <c r="Y450" s="70">
        <v>0</v>
      </c>
      <c r="Z450" s="70">
        <v>0</v>
      </c>
      <c r="AA450" s="70">
        <v>437451</v>
      </c>
      <c r="AB450" s="71">
        <f t="shared" si="73"/>
        <v>437451</v>
      </c>
      <c r="AC450" s="71">
        <f t="shared" si="66"/>
        <v>437451</v>
      </c>
      <c r="AD450" s="72">
        <f t="shared" si="67"/>
        <v>365</v>
      </c>
      <c r="AE450" s="73">
        <f>ROUND(VLOOKUP(Q450,'[1]Average Cost'!$A$3:$V$26,HLOOKUP('[1]Master Sheet'!E450,'[1]Average Cost'!$B$1:$V$2,2,0)),0)</f>
        <v>421700</v>
      </c>
      <c r="AF450" s="74">
        <f t="shared" si="68"/>
        <v>1.0373511975337919</v>
      </c>
      <c r="AG450" s="68" t="str">
        <f t="shared" si="74"/>
        <v>Greater than 100%</v>
      </c>
      <c r="AH450" s="75">
        <v>573555.75</v>
      </c>
      <c r="AI450" s="75">
        <v>573555.75</v>
      </c>
      <c r="AJ450" s="75">
        <v>593268</v>
      </c>
      <c r="AK450" s="76">
        <f t="shared" si="69"/>
        <v>0.76270005138994768</v>
      </c>
      <c r="AL450" s="39" t="str">
        <f t="shared" si="75"/>
        <v>70% - 90%</v>
      </c>
      <c r="AM450" s="77" t="str">
        <f t="shared" si="76"/>
        <v>Lower Middle Range</v>
      </c>
      <c r="AN450" s="78" t="s">
        <v>76</v>
      </c>
      <c r="AO450" s="78"/>
      <c r="AP450" s="78" t="s">
        <v>76</v>
      </c>
      <c r="AQ450" s="49"/>
      <c r="AR450" s="79"/>
      <c r="AS450" s="79"/>
      <c r="AT450" s="80"/>
      <c r="AU450" s="52">
        <f t="shared" si="70"/>
        <v>0</v>
      </c>
    </row>
    <row r="451" spans="1:47" ht="15" customHeight="1">
      <c r="A451" s="53" t="s">
        <v>66</v>
      </c>
      <c r="B451" s="54">
        <v>440</v>
      </c>
      <c r="C451" s="55" t="s">
        <v>116</v>
      </c>
      <c r="D451" s="56" t="s">
        <v>117</v>
      </c>
      <c r="E451" s="55" t="s">
        <v>319</v>
      </c>
      <c r="F451" s="57">
        <v>42707</v>
      </c>
      <c r="G451" s="58">
        <v>31172</v>
      </c>
      <c r="H451" s="59">
        <f t="shared" si="71"/>
        <v>33.926027397260277</v>
      </c>
      <c r="I451" s="60" t="s">
        <v>373</v>
      </c>
      <c r="J451" s="61" t="s">
        <v>81</v>
      </c>
      <c r="K451" s="62" t="s">
        <v>85</v>
      </c>
      <c r="L451" s="63" t="s">
        <v>85</v>
      </c>
      <c r="M451" s="64" t="str">
        <f t="shared" si="72"/>
        <v>4-3-3</v>
      </c>
      <c r="N451" s="65">
        <v>42736</v>
      </c>
      <c r="O451" s="66">
        <v>43191</v>
      </c>
      <c r="P451" s="67">
        <v>0.17749999999999996</v>
      </c>
      <c r="Q451" s="68" t="s">
        <v>87</v>
      </c>
      <c r="R451" s="68" t="s">
        <v>88</v>
      </c>
      <c r="S451" s="68" t="s">
        <v>89</v>
      </c>
      <c r="T451" s="69">
        <v>50</v>
      </c>
      <c r="U451" s="68"/>
      <c r="V451" s="70">
        <v>211716</v>
      </c>
      <c r="W451" s="70">
        <v>21708</v>
      </c>
      <c r="X451" s="70">
        <v>0</v>
      </c>
      <c r="Y451" s="70">
        <v>52932</v>
      </c>
      <c r="Z451" s="70">
        <v>0</v>
      </c>
      <c r="AA451" s="70">
        <v>615895</v>
      </c>
      <c r="AB451" s="71">
        <f t="shared" si="73"/>
        <v>562963</v>
      </c>
      <c r="AC451" s="71">
        <f t="shared" si="66"/>
        <v>541255</v>
      </c>
      <c r="AD451" s="72">
        <f t="shared" si="67"/>
        <v>365</v>
      </c>
      <c r="AE451" s="73">
        <f>ROUND(VLOOKUP(Q451,'[1]Average Cost'!$A$3:$V$26,HLOOKUP('[1]Master Sheet'!E451,'[1]Average Cost'!$B$1:$V$2,2,0)),0)</f>
        <v>775623</v>
      </c>
      <c r="AF451" s="74">
        <f t="shared" si="68"/>
        <v>0.72582040501635459</v>
      </c>
      <c r="AG451" s="68" t="str">
        <f t="shared" si="74"/>
        <v>60%-80%</v>
      </c>
      <c r="AH451" s="75">
        <v>1340475.5</v>
      </c>
      <c r="AI451" s="75">
        <v>1340475.5</v>
      </c>
      <c r="AJ451" s="75">
        <v>1058532</v>
      </c>
      <c r="AK451" s="76">
        <f t="shared" si="69"/>
        <v>0.41997261419548509</v>
      </c>
      <c r="AL451" s="39" t="str">
        <f t="shared" si="75"/>
        <v>25% - 50%</v>
      </c>
      <c r="AM451" s="77" t="str">
        <f t="shared" si="76"/>
        <v>Lower Range</v>
      </c>
      <c r="AN451" s="78" t="s">
        <v>76</v>
      </c>
      <c r="AO451" s="78"/>
      <c r="AP451" s="78" t="s">
        <v>135</v>
      </c>
      <c r="AQ451" s="49"/>
      <c r="AR451" s="79"/>
      <c r="AS451" s="79"/>
      <c r="AT451" s="80"/>
      <c r="AU451" s="52">
        <f t="shared" si="70"/>
        <v>0</v>
      </c>
    </row>
    <row r="452" spans="1:47" ht="15" customHeight="1">
      <c r="A452" s="53" t="s">
        <v>66</v>
      </c>
      <c r="B452" s="54">
        <v>441</v>
      </c>
      <c r="C452" s="55" t="s">
        <v>104</v>
      </c>
      <c r="D452" s="56" t="s">
        <v>145</v>
      </c>
      <c r="E452" s="55" t="s">
        <v>372</v>
      </c>
      <c r="F452" s="57">
        <v>40544</v>
      </c>
      <c r="G452" s="58">
        <v>30904</v>
      </c>
      <c r="H452" s="59">
        <f t="shared" si="71"/>
        <v>34.660273972602738</v>
      </c>
      <c r="I452" s="60" t="s">
        <v>539</v>
      </c>
      <c r="J452" s="61" t="s">
        <v>71</v>
      </c>
      <c r="K452" s="62" t="s">
        <v>71</v>
      </c>
      <c r="L452" s="63" t="s">
        <v>71</v>
      </c>
      <c r="M452" s="64" t="str">
        <f t="shared" si="72"/>
        <v>2-2-2</v>
      </c>
      <c r="N452" s="65" t="s">
        <v>86</v>
      </c>
      <c r="O452" s="66">
        <v>43191</v>
      </c>
      <c r="P452" s="67">
        <v>6.7499999999999991E-2</v>
      </c>
      <c r="Q452" s="68" t="s">
        <v>87</v>
      </c>
      <c r="R452" s="68" t="s">
        <v>88</v>
      </c>
      <c r="S452" s="68" t="s">
        <v>89</v>
      </c>
      <c r="T452" s="69">
        <v>45</v>
      </c>
      <c r="U452" s="68"/>
      <c r="V452" s="70">
        <v>117612</v>
      </c>
      <c r="W452" s="70">
        <v>0</v>
      </c>
      <c r="X452" s="70">
        <v>0</v>
      </c>
      <c r="Y452" s="70">
        <v>0</v>
      </c>
      <c r="Z452" s="70">
        <v>0</v>
      </c>
      <c r="AA452" s="70">
        <v>305983</v>
      </c>
      <c r="AB452" s="71">
        <f t="shared" si="73"/>
        <v>305983</v>
      </c>
      <c r="AC452" s="71">
        <f t="shared" si="66"/>
        <v>305983</v>
      </c>
      <c r="AD452" s="72">
        <f t="shared" si="67"/>
        <v>365</v>
      </c>
      <c r="AE452" s="73">
        <f>ROUND(VLOOKUP(Q452,'[1]Average Cost'!$A$3:$V$26,HLOOKUP('[1]Master Sheet'!E452,'[1]Average Cost'!$B$1:$V$2,2,0)),0)</f>
        <v>233903</v>
      </c>
      <c r="AF452" s="74">
        <f t="shared" si="68"/>
        <v>1.3081619303728469</v>
      </c>
      <c r="AG452" s="68" t="str">
        <f t="shared" si="74"/>
        <v>Greater than 100%</v>
      </c>
      <c r="AH452" s="75">
        <v>457695</v>
      </c>
      <c r="AI452" s="75">
        <v>382087.75</v>
      </c>
      <c r="AJ452" s="75">
        <v>457695</v>
      </c>
      <c r="AK452" s="76">
        <f t="shared" si="69"/>
        <v>0.66853035318279641</v>
      </c>
      <c r="AL452" s="39" t="str">
        <f t="shared" si="75"/>
        <v>50% - 70%</v>
      </c>
      <c r="AM452" s="77" t="str">
        <f t="shared" si="76"/>
        <v>Lower Range</v>
      </c>
      <c r="AN452" s="78" t="s">
        <v>76</v>
      </c>
      <c r="AO452" s="78"/>
      <c r="AP452" s="78" t="s">
        <v>135</v>
      </c>
      <c r="AQ452" s="49"/>
      <c r="AR452" s="79"/>
      <c r="AS452" s="79"/>
      <c r="AT452" s="80"/>
      <c r="AU452" s="52">
        <f t="shared" si="70"/>
        <v>0</v>
      </c>
    </row>
    <row r="453" spans="1:47" ht="15" customHeight="1">
      <c r="A453" s="53" t="s">
        <v>66</v>
      </c>
      <c r="B453" s="54">
        <v>442</v>
      </c>
      <c r="C453" s="55" t="s">
        <v>116</v>
      </c>
      <c r="D453" s="56" t="s">
        <v>117</v>
      </c>
      <c r="E453" s="55" t="s">
        <v>79</v>
      </c>
      <c r="F453" s="57">
        <v>44366</v>
      </c>
      <c r="G453" s="58">
        <v>27223</v>
      </c>
      <c r="H453" s="59">
        <f t="shared" si="71"/>
        <v>44.745205479452054</v>
      </c>
      <c r="I453" s="60" t="s">
        <v>213</v>
      </c>
      <c r="J453" s="61">
        <v>0</v>
      </c>
      <c r="K453" s="62" t="s">
        <v>71</v>
      </c>
      <c r="L453" s="63" t="s">
        <v>85</v>
      </c>
      <c r="M453" s="64" t="str">
        <f t="shared" si="72"/>
        <v>0-2-3</v>
      </c>
      <c r="N453" s="81" t="s">
        <v>121</v>
      </c>
      <c r="O453" s="66">
        <v>43191</v>
      </c>
      <c r="P453" s="67">
        <v>4.0993150684931506E-2</v>
      </c>
      <c r="Q453" s="68" t="s">
        <v>87</v>
      </c>
      <c r="R453" s="68" t="s">
        <v>88</v>
      </c>
      <c r="S453" s="68" t="s">
        <v>89</v>
      </c>
      <c r="T453" s="69">
        <v>50</v>
      </c>
      <c r="U453" s="68"/>
      <c r="V453" s="70">
        <v>350148</v>
      </c>
      <c r="W453" s="70">
        <v>0</v>
      </c>
      <c r="X453" s="70">
        <v>0</v>
      </c>
      <c r="Y453" s="70">
        <v>87540</v>
      </c>
      <c r="Z453" s="70">
        <v>0</v>
      </c>
      <c r="AA453" s="70">
        <v>974877</v>
      </c>
      <c r="AB453" s="71">
        <f t="shared" si="73"/>
        <v>887337</v>
      </c>
      <c r="AC453" s="71">
        <f t="shared" si="66"/>
        <v>887337</v>
      </c>
      <c r="AD453" s="72">
        <f t="shared" si="67"/>
        <v>365</v>
      </c>
      <c r="AE453" s="73">
        <f>ROUND(VLOOKUP(Q453,'[1]Average Cost'!$A$3:$V$26,HLOOKUP('[1]Master Sheet'!E453,'[1]Average Cost'!$B$1:$V$2,2,0)),0)</f>
        <v>775623</v>
      </c>
      <c r="AF453" s="74">
        <f t="shared" si="68"/>
        <v>1.1440313141822767</v>
      </c>
      <c r="AG453" s="68" t="str">
        <f t="shared" si="74"/>
        <v>Greater than 100%</v>
      </c>
      <c r="AH453" s="75">
        <v>1340475.5</v>
      </c>
      <c r="AI453" s="75">
        <v>1340475.5</v>
      </c>
      <c r="AJ453" s="75">
        <v>1058532</v>
      </c>
      <c r="AK453" s="76">
        <f t="shared" si="69"/>
        <v>0.66195689514653566</v>
      </c>
      <c r="AL453" s="39" t="str">
        <f t="shared" si="75"/>
        <v>50% - 70%</v>
      </c>
      <c r="AM453" s="77" t="str">
        <f t="shared" si="76"/>
        <v>Lower Range</v>
      </c>
      <c r="AN453" s="78" t="s">
        <v>76</v>
      </c>
      <c r="AO453" s="78"/>
      <c r="AP453" s="78" t="s">
        <v>76</v>
      </c>
      <c r="AQ453" s="49"/>
      <c r="AR453" s="79"/>
      <c r="AS453" s="79"/>
      <c r="AT453" s="80"/>
      <c r="AU453" s="52">
        <f t="shared" si="70"/>
        <v>0</v>
      </c>
    </row>
    <row r="454" spans="1:47" ht="15" customHeight="1">
      <c r="A454" s="53" t="s">
        <v>66</v>
      </c>
      <c r="B454" s="54">
        <v>443</v>
      </c>
      <c r="C454" s="55" t="s">
        <v>104</v>
      </c>
      <c r="D454" s="56" t="s">
        <v>145</v>
      </c>
      <c r="E454" s="55" t="s">
        <v>461</v>
      </c>
      <c r="F454" s="57">
        <v>42156</v>
      </c>
      <c r="G454" s="58">
        <v>33286</v>
      </c>
      <c r="H454" s="59">
        <f t="shared" si="71"/>
        <v>28.134246575342466</v>
      </c>
      <c r="I454" s="60" t="s">
        <v>462</v>
      </c>
      <c r="J454" s="61" t="s">
        <v>71</v>
      </c>
      <c r="K454" s="62" t="s">
        <v>129</v>
      </c>
      <c r="L454" s="63" t="s">
        <v>71</v>
      </c>
      <c r="M454" s="64" t="str">
        <f t="shared" si="72"/>
        <v>2-1-2</v>
      </c>
      <c r="N454" s="65" t="s">
        <v>86</v>
      </c>
      <c r="O454" s="66">
        <v>43191</v>
      </c>
      <c r="P454" s="67">
        <v>2.7749999999999997E-2</v>
      </c>
      <c r="Q454" s="68" t="s">
        <v>87</v>
      </c>
      <c r="R454" s="68" t="s">
        <v>88</v>
      </c>
      <c r="S454" s="68" t="s">
        <v>89</v>
      </c>
      <c r="T454" s="69">
        <v>45</v>
      </c>
      <c r="U454" s="68"/>
      <c r="V454" s="70">
        <v>112572</v>
      </c>
      <c r="W454" s="70">
        <v>0</v>
      </c>
      <c r="X454" s="70">
        <v>0</v>
      </c>
      <c r="Y454" s="70">
        <v>0</v>
      </c>
      <c r="Z454" s="70">
        <v>0</v>
      </c>
      <c r="AA454" s="70">
        <v>219068.95</v>
      </c>
      <c r="AB454" s="71">
        <f t="shared" si="73"/>
        <v>219068.95</v>
      </c>
      <c r="AC454" s="71">
        <f t="shared" si="66"/>
        <v>219068.95</v>
      </c>
      <c r="AD454" s="72">
        <f t="shared" si="67"/>
        <v>365</v>
      </c>
      <c r="AE454" s="73">
        <f>ROUND(VLOOKUP(Q454,'[1]Average Cost'!$A$3:$V$26,HLOOKUP('[1]Master Sheet'!E454,'[1]Average Cost'!$B$1:$V$2,2,0)),0)</f>
        <v>233903</v>
      </c>
      <c r="AF454" s="74">
        <f t="shared" si="68"/>
        <v>0.93658033458313916</v>
      </c>
      <c r="AG454" s="68" t="str">
        <f t="shared" si="74"/>
        <v>80%-100%</v>
      </c>
      <c r="AH454" s="75">
        <v>457695</v>
      </c>
      <c r="AI454" s="75">
        <v>382087.75</v>
      </c>
      <c r="AJ454" s="75">
        <v>457695</v>
      </c>
      <c r="AK454" s="76">
        <f t="shared" si="69"/>
        <v>0.4786352265154743</v>
      </c>
      <c r="AL454" s="39" t="str">
        <f t="shared" si="75"/>
        <v>25% - 50%</v>
      </c>
      <c r="AM454" s="77" t="str">
        <f t="shared" si="76"/>
        <v>Lower Range</v>
      </c>
      <c r="AN454" s="78" t="s">
        <v>76</v>
      </c>
      <c r="AO454" s="78"/>
      <c r="AP454" s="78" t="s">
        <v>76</v>
      </c>
      <c r="AQ454" s="49"/>
      <c r="AR454" s="79"/>
      <c r="AS454" s="79"/>
      <c r="AT454" s="80"/>
      <c r="AU454" s="52">
        <f t="shared" si="70"/>
        <v>0</v>
      </c>
    </row>
    <row r="455" spans="1:47" ht="15" customHeight="1">
      <c r="A455" s="53" t="s">
        <v>66</v>
      </c>
      <c r="B455" s="54">
        <v>444</v>
      </c>
      <c r="C455" s="55" t="s">
        <v>82</v>
      </c>
      <c r="D455" s="56" t="s">
        <v>95</v>
      </c>
      <c r="E455" s="55" t="s">
        <v>79</v>
      </c>
      <c r="F455" s="57">
        <v>43358</v>
      </c>
      <c r="G455" s="58">
        <v>31962</v>
      </c>
      <c r="H455" s="59">
        <f t="shared" si="71"/>
        <v>31.761643835616439</v>
      </c>
      <c r="I455" s="60" t="s">
        <v>189</v>
      </c>
      <c r="J455" s="61" t="s">
        <v>71</v>
      </c>
      <c r="K455" s="62" t="s">
        <v>85</v>
      </c>
      <c r="L455" s="63" t="s">
        <v>85</v>
      </c>
      <c r="M455" s="64" t="str">
        <f t="shared" si="72"/>
        <v>2-3-3</v>
      </c>
      <c r="N455" s="65">
        <v>43191</v>
      </c>
      <c r="O455" s="66">
        <v>43191</v>
      </c>
      <c r="P455" s="67">
        <v>0.1999999999999999</v>
      </c>
      <c r="Q455" s="68" t="s">
        <v>190</v>
      </c>
      <c r="R455" s="68" t="s">
        <v>108</v>
      </c>
      <c r="S455" s="68" t="s">
        <v>109</v>
      </c>
      <c r="T455" s="69">
        <v>47</v>
      </c>
      <c r="U455" s="68"/>
      <c r="V455" s="70">
        <v>181020</v>
      </c>
      <c r="W455" s="70">
        <v>0</v>
      </c>
      <c r="X455" s="70">
        <v>0</v>
      </c>
      <c r="Y455" s="70">
        <v>45252</v>
      </c>
      <c r="Z455" s="70">
        <v>0</v>
      </c>
      <c r="AA455" s="70">
        <v>509746</v>
      </c>
      <c r="AB455" s="71">
        <f t="shared" si="73"/>
        <v>464494</v>
      </c>
      <c r="AC455" s="71">
        <f t="shared" si="66"/>
        <v>464494</v>
      </c>
      <c r="AD455" s="72">
        <f t="shared" si="67"/>
        <v>365</v>
      </c>
      <c r="AE455" s="73">
        <f>ROUND(VLOOKUP(Q455,'[1]Average Cost'!$A$3:$V$26,HLOOKUP('[1]Master Sheet'!E455,'[1]Average Cost'!$B$1:$V$2,2,0)),0)</f>
        <v>546974</v>
      </c>
      <c r="AF455" s="74">
        <f t="shared" si="68"/>
        <v>0.8492067264623181</v>
      </c>
      <c r="AG455" s="68" t="str">
        <f t="shared" si="74"/>
        <v>80%-100%</v>
      </c>
      <c r="AH455" s="75">
        <v>692263.45230749995</v>
      </c>
      <c r="AI455" s="75">
        <v>692263.45230749995</v>
      </c>
      <c r="AJ455" s="75">
        <v>678774</v>
      </c>
      <c r="AK455" s="76">
        <f t="shared" si="69"/>
        <v>0.67097865480506991</v>
      </c>
      <c r="AL455" s="39" t="str">
        <f t="shared" si="75"/>
        <v>50% - 70%</v>
      </c>
      <c r="AM455" s="77" t="str">
        <f t="shared" si="76"/>
        <v>Lower Range</v>
      </c>
      <c r="AN455" s="78" t="s">
        <v>76</v>
      </c>
      <c r="AO455" s="78"/>
      <c r="AP455" s="78" t="s">
        <v>118</v>
      </c>
      <c r="AQ455" s="49"/>
      <c r="AR455" s="79"/>
      <c r="AS455" s="79"/>
      <c r="AT455" s="80"/>
      <c r="AU455" s="52">
        <f t="shared" si="70"/>
        <v>0</v>
      </c>
    </row>
    <row r="456" spans="1:47" ht="15" customHeight="1">
      <c r="A456" s="53" t="s">
        <v>66</v>
      </c>
      <c r="B456" s="25">
        <v>445</v>
      </c>
      <c r="C456" s="55" t="s">
        <v>136</v>
      </c>
      <c r="D456" s="56" t="s">
        <v>91</v>
      </c>
      <c r="E456" s="55" t="s">
        <v>111</v>
      </c>
      <c r="F456" s="57">
        <v>40544</v>
      </c>
      <c r="G456" s="58">
        <v>22823</v>
      </c>
      <c r="H456" s="59">
        <f t="shared" si="71"/>
        <v>56.8</v>
      </c>
      <c r="I456" s="60" t="s">
        <v>540</v>
      </c>
      <c r="J456" s="61" t="s">
        <v>85</v>
      </c>
      <c r="K456" s="62" t="s">
        <v>71</v>
      </c>
      <c r="L456" s="63" t="s">
        <v>71</v>
      </c>
      <c r="M456" s="64" t="str">
        <f t="shared" si="72"/>
        <v>3-2-2</v>
      </c>
      <c r="N456" s="65">
        <v>42095</v>
      </c>
      <c r="O456" s="66">
        <v>43191</v>
      </c>
      <c r="P456" s="67">
        <v>6.0000000000000005E-2</v>
      </c>
      <c r="Q456" s="68" t="s">
        <v>113</v>
      </c>
      <c r="R456" s="68" t="s">
        <v>114</v>
      </c>
      <c r="S456" s="68" t="s">
        <v>115</v>
      </c>
      <c r="T456" s="69">
        <v>49</v>
      </c>
      <c r="U456" s="68"/>
      <c r="V456" s="70">
        <v>292104</v>
      </c>
      <c r="W456" s="70">
        <v>0</v>
      </c>
      <c r="X456" s="70">
        <v>67500</v>
      </c>
      <c r="Y456" s="70">
        <v>73020</v>
      </c>
      <c r="Z456" s="70">
        <v>22500</v>
      </c>
      <c r="AA456" s="70">
        <v>815231</v>
      </c>
      <c r="AB456" s="71">
        <f t="shared" si="73"/>
        <v>742211</v>
      </c>
      <c r="AC456" s="71">
        <f t="shared" si="66"/>
        <v>742211</v>
      </c>
      <c r="AD456" s="72">
        <f t="shared" si="67"/>
        <v>365</v>
      </c>
      <c r="AE456" s="73">
        <f>ROUND(VLOOKUP(Q456,'[1]Average Cost'!$A$3:$V$26,HLOOKUP('[1]Master Sheet'!E456,'[1]Average Cost'!$B$1:$V$2,2,0)),0)</f>
        <v>724636</v>
      </c>
      <c r="AF456" s="74">
        <f t="shared" si="68"/>
        <v>1.0242535562682504</v>
      </c>
      <c r="AG456" s="68" t="str">
        <f t="shared" si="74"/>
        <v>Greater than 100%</v>
      </c>
      <c r="AH456" s="75">
        <v>1072534.66809375</v>
      </c>
      <c r="AI456" s="75">
        <v>1072534.66809375</v>
      </c>
      <c r="AJ456" s="75">
        <v>1041277</v>
      </c>
      <c r="AK456" s="76">
        <f t="shared" si="69"/>
        <v>0.69201585932803011</v>
      </c>
      <c r="AL456" s="39" t="str">
        <f t="shared" si="75"/>
        <v>50% - 70%</v>
      </c>
      <c r="AM456" s="77" t="str">
        <f t="shared" si="76"/>
        <v>Lower Range</v>
      </c>
      <c r="AN456" s="78" t="s">
        <v>76</v>
      </c>
      <c r="AO456" s="78"/>
      <c r="AP456" s="78" t="s">
        <v>76</v>
      </c>
      <c r="AQ456" s="49"/>
      <c r="AR456" s="79"/>
      <c r="AS456" s="79"/>
      <c r="AT456" s="80"/>
      <c r="AU456" s="52">
        <f t="shared" si="70"/>
        <v>0</v>
      </c>
    </row>
    <row r="457" spans="1:47" ht="15" customHeight="1">
      <c r="A457" s="53" t="s">
        <v>66</v>
      </c>
      <c r="B457" s="54">
        <v>446</v>
      </c>
      <c r="C457" s="55" t="s">
        <v>152</v>
      </c>
      <c r="D457" s="56" t="s">
        <v>83</v>
      </c>
      <c r="E457" s="55" t="s">
        <v>111</v>
      </c>
      <c r="F457" s="57">
        <v>42917</v>
      </c>
      <c r="G457" s="58">
        <v>30769</v>
      </c>
      <c r="H457" s="59">
        <f t="shared" si="71"/>
        <v>35.030136986301372</v>
      </c>
      <c r="I457" s="60" t="s">
        <v>326</v>
      </c>
      <c r="J457" s="61" t="s">
        <v>81</v>
      </c>
      <c r="K457" s="62" t="s">
        <v>81</v>
      </c>
      <c r="L457" s="63" t="s">
        <v>81</v>
      </c>
      <c r="M457" s="64" t="str">
        <f t="shared" si="72"/>
        <v>4-4-4</v>
      </c>
      <c r="N457" s="65">
        <v>42736</v>
      </c>
      <c r="O457" s="66">
        <v>43191</v>
      </c>
      <c r="P457" s="67">
        <v>0.13249999999999998</v>
      </c>
      <c r="Q457" s="68" t="s">
        <v>327</v>
      </c>
      <c r="R457" s="68" t="s">
        <v>114</v>
      </c>
      <c r="S457" s="68" t="s">
        <v>115</v>
      </c>
      <c r="T457" s="69">
        <v>46</v>
      </c>
      <c r="U457" s="68"/>
      <c r="V457" s="70">
        <v>161124</v>
      </c>
      <c r="W457" s="70">
        <v>0</v>
      </c>
      <c r="X457" s="70">
        <v>31500</v>
      </c>
      <c r="Y457" s="70">
        <v>0</v>
      </c>
      <c r="Z457" s="70">
        <v>10500</v>
      </c>
      <c r="AA457" s="70">
        <v>414770</v>
      </c>
      <c r="AB457" s="71">
        <f t="shared" si="73"/>
        <v>414770</v>
      </c>
      <c r="AC457" s="71">
        <f t="shared" si="66"/>
        <v>414770</v>
      </c>
      <c r="AD457" s="72">
        <f t="shared" si="67"/>
        <v>365</v>
      </c>
      <c r="AE457" s="73">
        <f>ROUND(VLOOKUP(Q457,'[1]Average Cost'!$A$3:$V$26,HLOOKUP('[1]Master Sheet'!E457,'[1]Average Cost'!$B$1:$V$2,2,0)),0)</f>
        <v>371987</v>
      </c>
      <c r="AF457" s="74">
        <f t="shared" si="68"/>
        <v>1.1150120837556152</v>
      </c>
      <c r="AG457" s="68" t="str">
        <f t="shared" si="74"/>
        <v>Greater than 100%</v>
      </c>
      <c r="AH457" s="75">
        <v>593268</v>
      </c>
      <c r="AI457" s="75">
        <v>555055</v>
      </c>
      <c r="AJ457" s="75">
        <v>593268</v>
      </c>
      <c r="AK457" s="76">
        <f t="shared" si="69"/>
        <v>0.69912754438129143</v>
      </c>
      <c r="AL457" s="39" t="str">
        <f t="shared" si="75"/>
        <v>50% - 70%</v>
      </c>
      <c r="AM457" s="77" t="str">
        <f t="shared" si="76"/>
        <v>Lower Range</v>
      </c>
      <c r="AN457" s="78" t="s">
        <v>118</v>
      </c>
      <c r="AO457" s="78" t="s">
        <v>541</v>
      </c>
      <c r="AP457" s="78" t="s">
        <v>76</v>
      </c>
      <c r="AQ457" s="49"/>
      <c r="AR457" s="79"/>
      <c r="AS457" s="79"/>
      <c r="AT457" s="80"/>
      <c r="AU457" s="52">
        <f t="shared" si="70"/>
        <v>0</v>
      </c>
    </row>
    <row r="458" spans="1:47" ht="15" customHeight="1">
      <c r="A458" s="53" t="s">
        <v>66</v>
      </c>
      <c r="B458" s="54">
        <v>447</v>
      </c>
      <c r="C458" s="55" t="s">
        <v>198</v>
      </c>
      <c r="D458" s="56" t="s">
        <v>199</v>
      </c>
      <c r="E458" s="55" t="s">
        <v>111</v>
      </c>
      <c r="F458" s="57">
        <v>41198</v>
      </c>
      <c r="G458" s="58">
        <v>24683</v>
      </c>
      <c r="H458" s="59">
        <f t="shared" si="71"/>
        <v>51.704109589041096</v>
      </c>
      <c r="I458" s="60" t="s">
        <v>542</v>
      </c>
      <c r="J458" s="61" t="s">
        <v>71</v>
      </c>
      <c r="K458" s="62" t="s">
        <v>85</v>
      </c>
      <c r="L458" s="63" t="s">
        <v>71</v>
      </c>
      <c r="M458" s="64" t="str">
        <f t="shared" si="72"/>
        <v>2-3-2</v>
      </c>
      <c r="N458" s="65">
        <v>43191</v>
      </c>
      <c r="O458" s="66">
        <v>43191</v>
      </c>
      <c r="P458" s="67">
        <v>0.125</v>
      </c>
      <c r="Q458" s="68" t="s">
        <v>113</v>
      </c>
      <c r="R458" s="68" t="s">
        <v>114</v>
      </c>
      <c r="S458" s="68" t="s">
        <v>115</v>
      </c>
      <c r="T458" s="69">
        <v>56</v>
      </c>
      <c r="U458" s="68"/>
      <c r="V458" s="70">
        <v>911436</v>
      </c>
      <c r="W458" s="70">
        <v>0</v>
      </c>
      <c r="X458" s="70">
        <v>180000</v>
      </c>
      <c r="Y458" s="70">
        <v>350556</v>
      </c>
      <c r="Z458" s="70">
        <v>60000</v>
      </c>
      <c r="AA458" s="70">
        <v>2707482</v>
      </c>
      <c r="AB458" s="71">
        <f t="shared" si="73"/>
        <v>2356926</v>
      </c>
      <c r="AC458" s="71">
        <f t="shared" si="66"/>
        <v>2356926</v>
      </c>
      <c r="AD458" s="72">
        <f t="shared" si="67"/>
        <v>365</v>
      </c>
      <c r="AE458" s="73">
        <f>ROUND(VLOOKUP(Q458,'[1]Average Cost'!$A$3:$V$26,HLOOKUP('[1]Master Sheet'!E458,'[1]Average Cost'!$B$1:$V$2,2,0)),0)</f>
        <v>2898792</v>
      </c>
      <c r="AF458" s="74">
        <f t="shared" si="68"/>
        <v>0.81307178990420836</v>
      </c>
      <c r="AG458" s="68" t="str">
        <f t="shared" si="74"/>
        <v>80%-100%</v>
      </c>
      <c r="AH458" s="75">
        <v>4123511.0872499999</v>
      </c>
      <c r="AI458" s="75">
        <v>4123511.0872499999</v>
      </c>
      <c r="AJ458" s="75">
        <v>2939823</v>
      </c>
      <c r="AK458" s="76">
        <f t="shared" si="69"/>
        <v>0.57158231180405328</v>
      </c>
      <c r="AL458" s="39" t="str">
        <f t="shared" si="75"/>
        <v>50% - 70%</v>
      </c>
      <c r="AM458" s="77" t="str">
        <f t="shared" si="76"/>
        <v>Lower Range</v>
      </c>
      <c r="AN458" s="78" t="s">
        <v>76</v>
      </c>
      <c r="AO458" s="78"/>
      <c r="AP458" s="78" t="s">
        <v>76</v>
      </c>
      <c r="AQ458" s="49"/>
      <c r="AR458" s="79"/>
      <c r="AS458" s="79"/>
      <c r="AT458" s="80"/>
      <c r="AU458" s="52">
        <f t="shared" si="70"/>
        <v>0</v>
      </c>
    </row>
    <row r="459" spans="1:47" ht="15" customHeight="1">
      <c r="A459" s="53" t="s">
        <v>66</v>
      </c>
      <c r="B459" s="54">
        <v>448</v>
      </c>
      <c r="C459" s="55" t="s">
        <v>197</v>
      </c>
      <c r="D459" s="56" t="s">
        <v>78</v>
      </c>
      <c r="E459" s="55" t="s">
        <v>79</v>
      </c>
      <c r="F459" s="57">
        <v>44815</v>
      </c>
      <c r="G459" s="58">
        <v>31357</v>
      </c>
      <c r="H459" s="59">
        <f t="shared" si="71"/>
        <v>33.419178082191777</v>
      </c>
      <c r="I459" s="60" t="s">
        <v>261</v>
      </c>
      <c r="J459" s="61">
        <v>0</v>
      </c>
      <c r="K459" s="62">
        <v>0</v>
      </c>
      <c r="L459" s="63" t="s">
        <v>71</v>
      </c>
      <c r="M459" s="64" t="str">
        <f t="shared" si="72"/>
        <v>0-0-2</v>
      </c>
      <c r="N459" s="81" t="s">
        <v>72</v>
      </c>
      <c r="O459" s="62" t="s">
        <v>72</v>
      </c>
      <c r="P459" s="67">
        <v>0</v>
      </c>
      <c r="Q459" s="68" t="s">
        <v>218</v>
      </c>
      <c r="R459" s="68" t="s">
        <v>219</v>
      </c>
      <c r="S459" s="68" t="s">
        <v>220</v>
      </c>
      <c r="T459" s="69">
        <v>51</v>
      </c>
      <c r="U459" s="68"/>
      <c r="V459" s="70">
        <v>660864</v>
      </c>
      <c r="W459" s="70">
        <v>0</v>
      </c>
      <c r="X459" s="70">
        <v>0</v>
      </c>
      <c r="Y459" s="70">
        <v>247824</v>
      </c>
      <c r="Z459" s="70">
        <v>0</v>
      </c>
      <c r="AA459" s="70">
        <v>1915937</v>
      </c>
      <c r="AB459" s="71">
        <f t="shared" si="73"/>
        <v>1668113</v>
      </c>
      <c r="AC459" s="71">
        <f t="shared" si="66"/>
        <v>1668113</v>
      </c>
      <c r="AD459" s="72">
        <f t="shared" si="67"/>
        <v>202</v>
      </c>
      <c r="AE459" s="73">
        <f>ROUND(VLOOKUP(Q459,'[1]Average Cost'!$A$3:$V$26,HLOOKUP('[1]Master Sheet'!E459,'[1]Average Cost'!$B$1:$V$2,2,0)),0)</f>
        <v>1900000</v>
      </c>
      <c r="AF459" s="74">
        <f t="shared" si="68"/>
        <v>0.87795421052631584</v>
      </c>
      <c r="AG459" s="68" t="str">
        <f t="shared" si="74"/>
        <v>80%-100%</v>
      </c>
      <c r="AH459" s="75">
        <v>2141381.2000000002</v>
      </c>
      <c r="AI459" s="75">
        <v>2141381.2000000002</v>
      </c>
      <c r="AJ459" s="75">
        <v>1420848</v>
      </c>
      <c r="AK459" s="76">
        <f t="shared" si="69"/>
        <v>0.77898928037660919</v>
      </c>
      <c r="AL459" s="39" t="str">
        <f t="shared" si="75"/>
        <v>70% - 90%</v>
      </c>
      <c r="AM459" s="77" t="str">
        <f t="shared" si="76"/>
        <v>Lower Middle Range</v>
      </c>
      <c r="AN459" s="78" t="s">
        <v>76</v>
      </c>
      <c r="AO459" s="78"/>
      <c r="AP459" s="78" t="s">
        <v>76</v>
      </c>
      <c r="AQ459" s="49"/>
      <c r="AR459" s="79"/>
      <c r="AS459" s="79"/>
      <c r="AT459" s="80"/>
      <c r="AU459" s="52">
        <f t="shared" si="70"/>
        <v>0</v>
      </c>
    </row>
    <row r="460" spans="1:47" ht="15" customHeight="1">
      <c r="A460" s="53" t="s">
        <v>66</v>
      </c>
      <c r="B460" s="54">
        <v>449</v>
      </c>
      <c r="C460" s="55" t="s">
        <v>144</v>
      </c>
      <c r="D460" s="56" t="s">
        <v>145</v>
      </c>
      <c r="E460" s="55" t="s">
        <v>149</v>
      </c>
      <c r="F460" s="57">
        <v>43904</v>
      </c>
      <c r="G460" s="58">
        <v>33193</v>
      </c>
      <c r="H460" s="59">
        <f t="shared" si="71"/>
        <v>28.389041095890413</v>
      </c>
      <c r="I460" s="60" t="s">
        <v>347</v>
      </c>
      <c r="J460" s="61">
        <v>0</v>
      </c>
      <c r="K460" s="62" t="s">
        <v>71</v>
      </c>
      <c r="L460" s="63" t="s">
        <v>71</v>
      </c>
      <c r="M460" s="64" t="str">
        <f t="shared" si="72"/>
        <v>0-2-2</v>
      </c>
      <c r="N460" s="65">
        <v>42826</v>
      </c>
      <c r="O460" s="66">
        <v>43191</v>
      </c>
      <c r="P460" s="67">
        <v>0.19000000000000009</v>
      </c>
      <c r="Q460" s="68" t="s">
        <v>122</v>
      </c>
      <c r="R460" s="68" t="s">
        <v>108</v>
      </c>
      <c r="S460" s="68" t="s">
        <v>109</v>
      </c>
      <c r="T460" s="69">
        <v>45</v>
      </c>
      <c r="U460" s="68"/>
      <c r="V460" s="70">
        <v>91500</v>
      </c>
      <c r="W460" s="70">
        <v>0</v>
      </c>
      <c r="X460" s="70">
        <v>0</v>
      </c>
      <c r="Y460" s="70">
        <v>0</v>
      </c>
      <c r="Z460" s="70">
        <v>0</v>
      </c>
      <c r="AA460" s="70">
        <v>210373.32</v>
      </c>
      <c r="AB460" s="71">
        <f t="shared" si="73"/>
        <v>210373.32</v>
      </c>
      <c r="AC460" s="71">
        <f t="shared" ref="AC460:AC523" si="77">AB460-W460</f>
        <v>210373.32</v>
      </c>
      <c r="AD460" s="72">
        <f t="shared" ref="AD460:AD523" si="78">IF(($AE$10-F460)+1&gt;365,365,($AE$10-F460)+1)</f>
        <v>365</v>
      </c>
      <c r="AE460" s="73">
        <f>ROUND(VLOOKUP(Q460,'[1]Average Cost'!$A$3:$V$26,HLOOKUP('[1]Master Sheet'!E460,'[1]Average Cost'!$B$1:$V$2,2,0)),0)</f>
        <v>248477</v>
      </c>
      <c r="AF460" s="74">
        <f t="shared" ref="AF460:AF523" si="79">AB460/AE460</f>
        <v>0.84665107836942655</v>
      </c>
      <c r="AG460" s="68" t="str">
        <f t="shared" si="74"/>
        <v>80%-100%</v>
      </c>
      <c r="AH460" s="75">
        <v>555898.31988999993</v>
      </c>
      <c r="AI460" s="75">
        <v>555898.31988999993</v>
      </c>
      <c r="AJ460" s="75">
        <v>409037</v>
      </c>
      <c r="AK460" s="76">
        <f t="shared" ref="AK460:AK523" si="80">AB460/AH460</f>
        <v>0.37843848860998225</v>
      </c>
      <c r="AL460" s="39" t="str">
        <f t="shared" si="75"/>
        <v>25% - 50%</v>
      </c>
      <c r="AM460" s="77" t="str">
        <f t="shared" si="76"/>
        <v>Lower Range</v>
      </c>
      <c r="AN460" s="78" t="s">
        <v>76</v>
      </c>
      <c r="AO460" s="78"/>
      <c r="AP460" s="78" t="s">
        <v>76</v>
      </c>
      <c r="AQ460" s="49"/>
      <c r="AR460" s="79"/>
      <c r="AS460" s="79"/>
      <c r="AT460" s="80"/>
      <c r="AU460" s="52">
        <f t="shared" ref="AU460:AU523" si="81">AT460/AH460</f>
        <v>0</v>
      </c>
    </row>
    <row r="461" spans="1:47" ht="15" customHeight="1">
      <c r="A461" s="53" t="s">
        <v>66</v>
      </c>
      <c r="B461" s="54">
        <v>450</v>
      </c>
      <c r="C461" s="55" t="s">
        <v>147</v>
      </c>
      <c r="D461" s="56" t="s">
        <v>148</v>
      </c>
      <c r="E461" s="55" t="s">
        <v>79</v>
      </c>
      <c r="F461" s="57">
        <v>40238</v>
      </c>
      <c r="G461" s="58">
        <v>25981</v>
      </c>
      <c r="H461" s="59">
        <f t="shared" ref="H461:H524" si="82">($I$10-G461)/365</f>
        <v>48.147945205479452</v>
      </c>
      <c r="I461" s="60" t="s">
        <v>269</v>
      </c>
      <c r="J461" s="61" t="s">
        <v>129</v>
      </c>
      <c r="K461" s="62" t="s">
        <v>129</v>
      </c>
      <c r="L461" s="82" t="s">
        <v>129</v>
      </c>
      <c r="M461" s="64" t="str">
        <f t="shared" ref="M461:M524" si="83">LEFT(J461,1)&amp;"-"&amp;LEFT(K461,1)&amp;"-"&amp;LEFT(L461,1)</f>
        <v>1-1-1</v>
      </c>
      <c r="N461" s="65" t="s">
        <v>86</v>
      </c>
      <c r="O461" s="66" t="s">
        <v>130</v>
      </c>
      <c r="P461" s="67">
        <v>0</v>
      </c>
      <c r="Q461" s="68" t="s">
        <v>270</v>
      </c>
      <c r="R461" s="68" t="s">
        <v>141</v>
      </c>
      <c r="S461" s="68" t="s">
        <v>142</v>
      </c>
      <c r="T461" s="69">
        <v>54</v>
      </c>
      <c r="U461" s="68"/>
      <c r="V461" s="70">
        <v>641328</v>
      </c>
      <c r="W461" s="70">
        <v>0</v>
      </c>
      <c r="X461" s="70">
        <v>0</v>
      </c>
      <c r="Y461" s="70">
        <v>242580</v>
      </c>
      <c r="Z461" s="70">
        <v>0</v>
      </c>
      <c r="AA461" s="70">
        <v>1875704</v>
      </c>
      <c r="AB461" s="71">
        <f t="shared" ref="AB461:AB524" si="84">AA461-Y461</f>
        <v>1633124</v>
      </c>
      <c r="AC461" s="71">
        <f t="shared" si="77"/>
        <v>1633124</v>
      </c>
      <c r="AD461" s="72">
        <f t="shared" si="78"/>
        <v>365</v>
      </c>
      <c r="AE461" s="73">
        <f>ROUND(VLOOKUP(Q461,'[1]Average Cost'!$A$3:$V$26,HLOOKUP('[1]Master Sheet'!E461,'[1]Average Cost'!$B$1:$V$2,2,0)),0)</f>
        <v>1929780</v>
      </c>
      <c r="AF461" s="74">
        <f t="shared" si="79"/>
        <v>0.84627470488864021</v>
      </c>
      <c r="AG461" s="68" t="str">
        <f t="shared" ref="AG461:AG524" si="85">IF(AF461&lt;60%,"Less than 60%",IF(AF461&lt;80%,"60%-80%",IF(AF461&lt;100%,"80%-100%","Greater than 100%")))</f>
        <v>80%-100%</v>
      </c>
      <c r="AH461" s="75">
        <v>2600685.645</v>
      </c>
      <c r="AI461" s="75">
        <v>2600685.645</v>
      </c>
      <c r="AJ461" s="75">
        <v>2168500</v>
      </c>
      <c r="AK461" s="76">
        <f t="shared" si="80"/>
        <v>0.62795901655388264</v>
      </c>
      <c r="AL461" s="39" t="str">
        <f t="shared" ref="AL461:AL524" si="86">IF(AK461&lt;50%,"25% - 50%",IF(AK461&lt;70%,"50% - 70%",IF(AK461&lt;90%,"70% - 90%",IF(AK461&lt;110%,"90% - 110%",IF(AK461&lt;130%,"110% - 130%","&gt;130%")))))</f>
        <v>50% - 70%</v>
      </c>
      <c r="AM461" s="77" t="str">
        <f t="shared" ref="AM461:AM524" si="87">IF(AK461&lt;70%,"Lower Range",IF(AK461&lt;85%,"Lower Middle Range",IF(AK461&lt;100%,"Close to Market Reference",IF(AK461&lt;115%,"Upper Middle Range","Upper Range"))))</f>
        <v>Lower Range</v>
      </c>
      <c r="AN461" s="78" t="s">
        <v>135</v>
      </c>
      <c r="AO461" s="78"/>
      <c r="AP461" s="78" t="s">
        <v>135</v>
      </c>
      <c r="AQ461" s="49"/>
      <c r="AR461" s="79"/>
      <c r="AS461" s="79"/>
      <c r="AT461" s="80"/>
      <c r="AU461" s="52">
        <f t="shared" si="81"/>
        <v>0</v>
      </c>
    </row>
    <row r="462" spans="1:47" ht="15" customHeight="1">
      <c r="A462" s="53" t="s">
        <v>66</v>
      </c>
      <c r="B462" s="25">
        <v>451</v>
      </c>
      <c r="C462" s="55" t="s">
        <v>67</v>
      </c>
      <c r="D462" s="56" t="s">
        <v>91</v>
      </c>
      <c r="E462" s="55" t="s">
        <v>231</v>
      </c>
      <c r="F462" s="57">
        <v>43647</v>
      </c>
      <c r="G462" s="58">
        <v>27249</v>
      </c>
      <c r="H462" s="59">
        <f t="shared" si="82"/>
        <v>44.673972602739724</v>
      </c>
      <c r="I462" s="60" t="s">
        <v>421</v>
      </c>
      <c r="J462" s="61" t="s">
        <v>81</v>
      </c>
      <c r="K462" s="62" t="s">
        <v>81</v>
      </c>
      <c r="L462" s="63" t="s">
        <v>85</v>
      </c>
      <c r="M462" s="64" t="str">
        <f t="shared" si="83"/>
        <v>4-4-3</v>
      </c>
      <c r="N462" s="81" t="s">
        <v>121</v>
      </c>
      <c r="O462" s="66">
        <v>43191</v>
      </c>
      <c r="P462" s="67">
        <v>0.19375000000000001</v>
      </c>
      <c r="Q462" s="68" t="s">
        <v>177</v>
      </c>
      <c r="R462" s="68" t="s">
        <v>178</v>
      </c>
      <c r="S462" s="68" t="s">
        <v>179</v>
      </c>
      <c r="T462" s="69">
        <v>49</v>
      </c>
      <c r="U462" s="68"/>
      <c r="V462" s="70">
        <v>395244</v>
      </c>
      <c r="W462" s="70">
        <v>0</v>
      </c>
      <c r="X462" s="70">
        <v>0</v>
      </c>
      <c r="Y462" s="70">
        <v>98808</v>
      </c>
      <c r="Z462" s="70">
        <v>0</v>
      </c>
      <c r="AA462" s="70">
        <v>1098885</v>
      </c>
      <c r="AB462" s="71">
        <f t="shared" si="84"/>
        <v>1000077</v>
      </c>
      <c r="AC462" s="71">
        <f t="shared" si="77"/>
        <v>1000077</v>
      </c>
      <c r="AD462" s="72">
        <f t="shared" si="78"/>
        <v>365</v>
      </c>
      <c r="AE462" s="73">
        <f>ROUND(VLOOKUP(Q462,'[1]Average Cost'!$A$3:$V$26,HLOOKUP('[1]Master Sheet'!E462,'[1]Average Cost'!$B$1:$V$2,2,0)),0)</f>
        <v>1090263</v>
      </c>
      <c r="AF462" s="74">
        <f t="shared" si="79"/>
        <v>0.91728050938168126</v>
      </c>
      <c r="AG462" s="68" t="str">
        <f t="shared" si="85"/>
        <v>80%-100%</v>
      </c>
      <c r="AH462" s="75">
        <v>1405865.719755</v>
      </c>
      <c r="AI462" s="75">
        <v>1405865.719755</v>
      </c>
      <c r="AJ462" s="75">
        <v>1020726</v>
      </c>
      <c r="AK462" s="76">
        <f t="shared" si="80"/>
        <v>0.71136025720456664</v>
      </c>
      <c r="AL462" s="39" t="str">
        <f t="shared" si="86"/>
        <v>70% - 90%</v>
      </c>
      <c r="AM462" s="77" t="str">
        <f t="shared" si="87"/>
        <v>Lower Middle Range</v>
      </c>
      <c r="AN462" s="78" t="s">
        <v>76</v>
      </c>
      <c r="AO462" s="78"/>
      <c r="AP462" s="78" t="s">
        <v>76</v>
      </c>
      <c r="AQ462" s="49"/>
      <c r="AR462" s="79"/>
      <c r="AS462" s="79"/>
      <c r="AT462" s="80"/>
      <c r="AU462" s="52">
        <f t="shared" si="81"/>
        <v>0</v>
      </c>
    </row>
    <row r="463" spans="1:47" ht="15" customHeight="1">
      <c r="A463" s="53" t="s">
        <v>66</v>
      </c>
      <c r="B463" s="54">
        <v>452</v>
      </c>
      <c r="C463" s="55" t="s">
        <v>543</v>
      </c>
      <c r="D463" s="56" t="s">
        <v>83</v>
      </c>
      <c r="E463" s="55" t="s">
        <v>79</v>
      </c>
      <c r="F463" s="57">
        <v>44452</v>
      </c>
      <c r="G463" s="58">
        <v>31585</v>
      </c>
      <c r="H463" s="59">
        <f t="shared" si="82"/>
        <v>32.794520547945204</v>
      </c>
      <c r="I463" s="60" t="s">
        <v>298</v>
      </c>
      <c r="J463" s="61">
        <v>0</v>
      </c>
      <c r="K463" s="62" t="s">
        <v>71</v>
      </c>
      <c r="L463" s="63" t="s">
        <v>71</v>
      </c>
      <c r="M463" s="64" t="str">
        <f t="shared" si="83"/>
        <v>0-2-2</v>
      </c>
      <c r="N463" s="81" t="s">
        <v>121</v>
      </c>
      <c r="O463" s="66">
        <v>43191</v>
      </c>
      <c r="P463" s="67">
        <v>2.8623287671232928E-2</v>
      </c>
      <c r="Q463" s="68" t="s">
        <v>299</v>
      </c>
      <c r="R463" s="68" t="s">
        <v>108</v>
      </c>
      <c r="S463" s="68" t="s">
        <v>109</v>
      </c>
      <c r="T463" s="69">
        <v>46</v>
      </c>
      <c r="U463" s="68"/>
      <c r="V463" s="70">
        <v>166644</v>
      </c>
      <c r="W463" s="70">
        <v>0</v>
      </c>
      <c r="X463" s="70">
        <v>0</v>
      </c>
      <c r="Y463" s="70">
        <v>0</v>
      </c>
      <c r="Z463" s="70">
        <v>0</v>
      </c>
      <c r="AA463" s="70">
        <v>428562</v>
      </c>
      <c r="AB463" s="71">
        <f t="shared" si="84"/>
        <v>428562</v>
      </c>
      <c r="AC463" s="71">
        <f t="shared" si="77"/>
        <v>428562</v>
      </c>
      <c r="AD463" s="72">
        <f t="shared" si="78"/>
        <v>365</v>
      </c>
      <c r="AE463" s="73">
        <f>ROUND(VLOOKUP(Q463,'[1]Average Cost'!$A$3:$V$26,HLOOKUP('[1]Master Sheet'!E463,'[1]Average Cost'!$B$1:$V$2,2,0)),0)</f>
        <v>336991</v>
      </c>
      <c r="AF463" s="74">
        <f t="shared" si="79"/>
        <v>1.2717312925271</v>
      </c>
      <c r="AG463" s="68" t="str">
        <f t="shared" si="85"/>
        <v>Greater than 100%</v>
      </c>
      <c r="AH463" s="75">
        <v>554082</v>
      </c>
      <c r="AI463" s="75">
        <v>554082</v>
      </c>
      <c r="AJ463" s="75">
        <v>477595</v>
      </c>
      <c r="AK463" s="76">
        <f t="shared" si="80"/>
        <v>0.77346313361560204</v>
      </c>
      <c r="AL463" s="39" t="str">
        <f t="shared" si="86"/>
        <v>70% - 90%</v>
      </c>
      <c r="AM463" s="77" t="str">
        <f t="shared" si="87"/>
        <v>Lower Middle Range</v>
      </c>
      <c r="AN463" s="78" t="s">
        <v>76</v>
      </c>
      <c r="AO463" s="78"/>
      <c r="AP463" s="78" t="s">
        <v>76</v>
      </c>
      <c r="AQ463" s="49"/>
      <c r="AR463" s="79"/>
      <c r="AS463" s="79"/>
      <c r="AT463" s="80"/>
      <c r="AU463" s="52">
        <f t="shared" si="81"/>
        <v>0</v>
      </c>
    </row>
    <row r="464" spans="1:47" ht="15" customHeight="1">
      <c r="A464" s="53" t="s">
        <v>66</v>
      </c>
      <c r="B464" s="54">
        <v>453</v>
      </c>
      <c r="C464" s="55" t="s">
        <v>134</v>
      </c>
      <c r="D464" s="56" t="s">
        <v>68</v>
      </c>
      <c r="E464" s="55" t="s">
        <v>79</v>
      </c>
      <c r="F464" s="57">
        <v>40026</v>
      </c>
      <c r="G464" s="58">
        <v>29388</v>
      </c>
      <c r="H464" s="59">
        <f t="shared" si="82"/>
        <v>38.813698630136983</v>
      </c>
      <c r="I464" s="60" t="s">
        <v>223</v>
      </c>
      <c r="J464" s="61" t="s">
        <v>71</v>
      </c>
      <c r="K464" s="62" t="s">
        <v>129</v>
      </c>
      <c r="L464" s="63" t="s">
        <v>71</v>
      </c>
      <c r="M464" s="64" t="str">
        <f t="shared" si="83"/>
        <v>2-1-2</v>
      </c>
      <c r="N464" s="65">
        <v>42095</v>
      </c>
      <c r="O464" s="66">
        <v>43191</v>
      </c>
      <c r="P464" s="67">
        <v>3.9999999999999862E-2</v>
      </c>
      <c r="Q464" s="68" t="s">
        <v>224</v>
      </c>
      <c r="R464" s="68" t="s">
        <v>108</v>
      </c>
      <c r="S464" s="68" t="s">
        <v>109</v>
      </c>
      <c r="T464" s="69">
        <v>48</v>
      </c>
      <c r="U464" s="68"/>
      <c r="V464" s="70">
        <v>222372</v>
      </c>
      <c r="W464" s="70">
        <v>0</v>
      </c>
      <c r="X464" s="70">
        <v>0</v>
      </c>
      <c r="Y464" s="70">
        <v>55596</v>
      </c>
      <c r="Z464" s="70">
        <v>0</v>
      </c>
      <c r="AA464" s="70">
        <v>623486</v>
      </c>
      <c r="AB464" s="71">
        <f t="shared" si="84"/>
        <v>567890</v>
      </c>
      <c r="AC464" s="71">
        <f t="shared" si="77"/>
        <v>567890</v>
      </c>
      <c r="AD464" s="72">
        <f t="shared" si="78"/>
        <v>365</v>
      </c>
      <c r="AE464" s="73">
        <f>ROUND(VLOOKUP(Q464,'[1]Average Cost'!$A$3:$V$26,HLOOKUP('[1]Master Sheet'!E464,'[1]Average Cost'!$B$1:$V$2,2,0)),0)</f>
        <v>603973</v>
      </c>
      <c r="AF464" s="74">
        <f t="shared" si="79"/>
        <v>0.94025726315580327</v>
      </c>
      <c r="AG464" s="68" t="str">
        <f t="shared" si="85"/>
        <v>80%-100%</v>
      </c>
      <c r="AH464" s="75">
        <v>861414.83519999997</v>
      </c>
      <c r="AI464" s="75">
        <v>861414.83519999997</v>
      </c>
      <c r="AJ464" s="75">
        <v>798942</v>
      </c>
      <c r="AK464" s="76">
        <f t="shared" si="80"/>
        <v>0.65925263507697718</v>
      </c>
      <c r="AL464" s="39" t="str">
        <f t="shared" si="86"/>
        <v>50% - 70%</v>
      </c>
      <c r="AM464" s="77" t="str">
        <f t="shared" si="87"/>
        <v>Lower Range</v>
      </c>
      <c r="AN464" s="78" t="s">
        <v>76</v>
      </c>
      <c r="AO464" s="78"/>
      <c r="AP464" s="78" t="s">
        <v>135</v>
      </c>
      <c r="AQ464" s="49"/>
      <c r="AR464" s="79"/>
      <c r="AS464" s="79"/>
      <c r="AT464" s="80"/>
      <c r="AU464" s="52">
        <f t="shared" si="81"/>
        <v>0</v>
      </c>
    </row>
    <row r="465" spans="1:47" ht="15" customHeight="1">
      <c r="A465" s="53" t="s">
        <v>66</v>
      </c>
      <c r="B465" s="54">
        <v>454</v>
      </c>
      <c r="C465" s="55" t="s">
        <v>152</v>
      </c>
      <c r="D465" s="56" t="s">
        <v>83</v>
      </c>
      <c r="E465" s="55" t="s">
        <v>111</v>
      </c>
      <c r="F465" s="57">
        <v>43113</v>
      </c>
      <c r="G465" s="58">
        <v>32927</v>
      </c>
      <c r="H465" s="59">
        <f t="shared" si="82"/>
        <v>29.117808219178084</v>
      </c>
      <c r="I465" s="60" t="s">
        <v>100</v>
      </c>
      <c r="J465" s="61" t="s">
        <v>81</v>
      </c>
      <c r="K465" s="62" t="s">
        <v>71</v>
      </c>
      <c r="L465" s="63" t="s">
        <v>81</v>
      </c>
      <c r="M465" s="64" t="str">
        <f t="shared" si="83"/>
        <v>4-2-4</v>
      </c>
      <c r="N465" s="65">
        <v>42826</v>
      </c>
      <c r="O465" s="66">
        <v>43191</v>
      </c>
      <c r="P465" s="67">
        <v>6.7499999999999991E-2</v>
      </c>
      <c r="Q465" s="68" t="s">
        <v>101</v>
      </c>
      <c r="R465" s="68" t="s">
        <v>141</v>
      </c>
      <c r="S465" s="68" t="s">
        <v>142</v>
      </c>
      <c r="T465" s="69">
        <v>46</v>
      </c>
      <c r="U465" s="68"/>
      <c r="V465" s="70">
        <v>129420</v>
      </c>
      <c r="W465" s="70">
        <v>0</v>
      </c>
      <c r="X465" s="70">
        <v>31500</v>
      </c>
      <c r="Y465" s="70">
        <v>0</v>
      </c>
      <c r="Z465" s="70">
        <v>10500</v>
      </c>
      <c r="AA465" s="70">
        <v>371460</v>
      </c>
      <c r="AB465" s="71">
        <f t="shared" si="84"/>
        <v>371460</v>
      </c>
      <c r="AC465" s="71">
        <f t="shared" si="77"/>
        <v>371460</v>
      </c>
      <c r="AD465" s="72">
        <f t="shared" si="78"/>
        <v>365</v>
      </c>
      <c r="AE465" s="73">
        <f>ROUND(VLOOKUP(Q465,'[1]Average Cost'!$A$3:$V$26,HLOOKUP('[1]Master Sheet'!E465,'[1]Average Cost'!$B$1:$V$2,2,0)),0)</f>
        <v>335659</v>
      </c>
      <c r="AF465" s="74">
        <f t="shared" si="79"/>
        <v>1.1066588412644975</v>
      </c>
      <c r="AG465" s="68" t="str">
        <f t="shared" si="85"/>
        <v>Greater than 100%</v>
      </c>
      <c r="AH465" s="75">
        <v>593268</v>
      </c>
      <c r="AI465" s="75">
        <v>580976.06850000005</v>
      </c>
      <c r="AJ465" s="75">
        <v>593268</v>
      </c>
      <c r="AK465" s="76">
        <f t="shared" si="80"/>
        <v>0.62612512389004626</v>
      </c>
      <c r="AL465" s="39" t="str">
        <f t="shared" si="86"/>
        <v>50% - 70%</v>
      </c>
      <c r="AM465" s="77" t="str">
        <f t="shared" si="87"/>
        <v>Lower Range</v>
      </c>
      <c r="AN465" s="78" t="s">
        <v>118</v>
      </c>
      <c r="AO465" s="78" t="s">
        <v>544</v>
      </c>
      <c r="AP465" s="78" t="s">
        <v>135</v>
      </c>
      <c r="AQ465" s="49"/>
      <c r="AR465" s="79"/>
      <c r="AS465" s="79"/>
      <c r="AT465" s="80"/>
      <c r="AU465" s="52">
        <f t="shared" si="81"/>
        <v>0</v>
      </c>
    </row>
    <row r="466" spans="1:47" ht="15" customHeight="1">
      <c r="A466" s="53" t="s">
        <v>66</v>
      </c>
      <c r="B466" s="54">
        <v>455</v>
      </c>
      <c r="C466" s="55" t="s">
        <v>110</v>
      </c>
      <c r="D466" s="56" t="s">
        <v>95</v>
      </c>
      <c r="E466" s="55" t="s">
        <v>79</v>
      </c>
      <c r="F466" s="57">
        <v>39965</v>
      </c>
      <c r="G466" s="58">
        <v>28654</v>
      </c>
      <c r="H466" s="59">
        <f t="shared" si="82"/>
        <v>40.824657534246576</v>
      </c>
      <c r="I466" s="60" t="s">
        <v>100</v>
      </c>
      <c r="J466" s="61" t="s">
        <v>71</v>
      </c>
      <c r="K466" s="62" t="s">
        <v>71</v>
      </c>
      <c r="L466" s="63" t="s">
        <v>71</v>
      </c>
      <c r="M466" s="64" t="str">
        <f t="shared" si="83"/>
        <v>2-2-2</v>
      </c>
      <c r="N466" s="65">
        <v>43191</v>
      </c>
      <c r="O466" s="66">
        <v>43191</v>
      </c>
      <c r="P466" s="67">
        <v>9.7500000000000003E-2</v>
      </c>
      <c r="Q466" s="68" t="s">
        <v>101</v>
      </c>
      <c r="R466" s="68" t="s">
        <v>141</v>
      </c>
      <c r="S466" s="68" t="s">
        <v>142</v>
      </c>
      <c r="T466" s="69">
        <v>47</v>
      </c>
      <c r="U466" s="68"/>
      <c r="V466" s="70">
        <v>140412</v>
      </c>
      <c r="W466" s="70">
        <v>0</v>
      </c>
      <c r="X466" s="70">
        <v>0</v>
      </c>
      <c r="Y466" s="70">
        <v>36000</v>
      </c>
      <c r="Z466" s="70">
        <v>0</v>
      </c>
      <c r="AA466" s="70">
        <v>408000</v>
      </c>
      <c r="AB466" s="71">
        <f t="shared" si="84"/>
        <v>372000</v>
      </c>
      <c r="AC466" s="71">
        <f t="shared" si="77"/>
        <v>372000</v>
      </c>
      <c r="AD466" s="72">
        <f t="shared" si="78"/>
        <v>365</v>
      </c>
      <c r="AE466" s="73">
        <f>ROUND(VLOOKUP(Q466,'[1]Average Cost'!$A$3:$V$26,HLOOKUP('[1]Master Sheet'!E466,'[1]Average Cost'!$B$1:$V$2,2,0)),0)</f>
        <v>523446</v>
      </c>
      <c r="AF466" s="74">
        <f t="shared" si="79"/>
        <v>0.71067502665031346</v>
      </c>
      <c r="AG466" s="68" t="str">
        <f t="shared" si="85"/>
        <v>60%-80%</v>
      </c>
      <c r="AH466" s="75">
        <v>869053.64955500001</v>
      </c>
      <c r="AI466" s="75">
        <v>869053.64955500001</v>
      </c>
      <c r="AJ466" s="75">
        <v>703765</v>
      </c>
      <c r="AK466" s="76">
        <f t="shared" si="80"/>
        <v>0.42805182417734861</v>
      </c>
      <c r="AL466" s="39" t="str">
        <f t="shared" si="86"/>
        <v>25% - 50%</v>
      </c>
      <c r="AM466" s="77" t="str">
        <f t="shared" si="87"/>
        <v>Lower Range</v>
      </c>
      <c r="AN466" s="78" t="s">
        <v>76</v>
      </c>
      <c r="AO466" s="78"/>
      <c r="AP466" s="78" t="s">
        <v>118</v>
      </c>
      <c r="AQ466" s="49"/>
      <c r="AR466" s="79"/>
      <c r="AS466" s="79"/>
      <c r="AT466" s="80"/>
      <c r="AU466" s="52">
        <f t="shared" si="81"/>
        <v>0</v>
      </c>
    </row>
    <row r="467" spans="1:47" ht="15" customHeight="1">
      <c r="A467" s="53" t="s">
        <v>66</v>
      </c>
      <c r="B467" s="54">
        <v>456</v>
      </c>
      <c r="C467" s="55" t="s">
        <v>134</v>
      </c>
      <c r="D467" s="56" t="s">
        <v>95</v>
      </c>
      <c r="E467" s="55" t="s">
        <v>79</v>
      </c>
      <c r="F467" s="57">
        <v>44576</v>
      </c>
      <c r="G467" s="58">
        <v>32405</v>
      </c>
      <c r="H467" s="59">
        <f t="shared" si="82"/>
        <v>30.547945205479451</v>
      </c>
      <c r="I467" s="60" t="s">
        <v>332</v>
      </c>
      <c r="J467" s="61">
        <v>0</v>
      </c>
      <c r="K467" s="62">
        <v>0</v>
      </c>
      <c r="L467" s="63" t="s">
        <v>71</v>
      </c>
      <c r="M467" s="64" t="str">
        <f t="shared" si="83"/>
        <v>0-0-2</v>
      </c>
      <c r="N467" s="81" t="s">
        <v>72</v>
      </c>
      <c r="O467" s="62" t="s">
        <v>98</v>
      </c>
      <c r="P467" s="67">
        <v>0</v>
      </c>
      <c r="Q467" s="68" t="s">
        <v>333</v>
      </c>
      <c r="R467" s="68" t="s">
        <v>334</v>
      </c>
      <c r="S467" s="68" t="s">
        <v>519</v>
      </c>
      <c r="T467" s="69">
        <v>47</v>
      </c>
      <c r="U467" s="68"/>
      <c r="V467" s="70">
        <v>248148</v>
      </c>
      <c r="W467" s="70">
        <v>0</v>
      </c>
      <c r="X467" s="70">
        <v>0</v>
      </c>
      <c r="Y467" s="70">
        <v>62040</v>
      </c>
      <c r="Z467" s="70">
        <v>0</v>
      </c>
      <c r="AA467" s="70">
        <v>694371</v>
      </c>
      <c r="AB467" s="71">
        <f t="shared" si="84"/>
        <v>632331</v>
      </c>
      <c r="AC467" s="71">
        <f t="shared" si="77"/>
        <v>632331</v>
      </c>
      <c r="AD467" s="72">
        <f t="shared" si="78"/>
        <v>365</v>
      </c>
      <c r="AE467" s="73">
        <f>ROUND(VLOOKUP(Q467,'[1]Average Cost'!$A$3:$V$26,HLOOKUP('[1]Master Sheet'!E467,'[1]Average Cost'!$B$1:$V$2,2,0)),0)</f>
        <v>591212</v>
      </c>
      <c r="AF467" s="74">
        <f t="shared" si="79"/>
        <v>1.0695503474219061</v>
      </c>
      <c r="AG467" s="68" t="str">
        <f t="shared" si="85"/>
        <v>Greater than 100%</v>
      </c>
      <c r="AH467" s="75">
        <v>850248.2</v>
      </c>
      <c r="AI467" s="75">
        <v>850248.2</v>
      </c>
      <c r="AJ467" s="75">
        <v>710522</v>
      </c>
      <c r="AK467" s="76">
        <f t="shared" si="80"/>
        <v>0.74370166264391979</v>
      </c>
      <c r="AL467" s="39" t="str">
        <f t="shared" si="86"/>
        <v>70% - 90%</v>
      </c>
      <c r="AM467" s="77" t="str">
        <f t="shared" si="87"/>
        <v>Lower Middle Range</v>
      </c>
      <c r="AN467" s="78" t="s">
        <v>76</v>
      </c>
      <c r="AO467" s="78"/>
      <c r="AP467" s="78" t="s">
        <v>135</v>
      </c>
      <c r="AQ467" s="49"/>
      <c r="AR467" s="79"/>
      <c r="AS467" s="79"/>
      <c r="AT467" s="80"/>
      <c r="AU467" s="52">
        <f t="shared" si="81"/>
        <v>0</v>
      </c>
    </row>
    <row r="468" spans="1:47" ht="15" customHeight="1">
      <c r="A468" s="53" t="s">
        <v>66</v>
      </c>
      <c r="B468" s="25">
        <v>457</v>
      </c>
      <c r="C468" s="55" t="s">
        <v>197</v>
      </c>
      <c r="D468" s="56" t="s">
        <v>78</v>
      </c>
      <c r="E468" s="55" t="s">
        <v>111</v>
      </c>
      <c r="F468" s="57">
        <v>40377</v>
      </c>
      <c r="G468" s="58">
        <v>29389</v>
      </c>
      <c r="H468" s="59">
        <f t="shared" si="82"/>
        <v>38.81095890410959</v>
      </c>
      <c r="I468" s="60" t="s">
        <v>326</v>
      </c>
      <c r="J468" s="61" t="s">
        <v>71</v>
      </c>
      <c r="K468" s="62" t="s">
        <v>85</v>
      </c>
      <c r="L468" s="63" t="s">
        <v>85</v>
      </c>
      <c r="M468" s="64" t="str">
        <f t="shared" si="83"/>
        <v>2-3-3</v>
      </c>
      <c r="N468" s="65">
        <v>42736</v>
      </c>
      <c r="O468" s="66">
        <v>43191</v>
      </c>
      <c r="P468" s="67">
        <v>9.5000000000000001E-2</v>
      </c>
      <c r="Q468" s="68" t="s">
        <v>327</v>
      </c>
      <c r="R468" s="68" t="s">
        <v>114</v>
      </c>
      <c r="S468" s="68" t="s">
        <v>115</v>
      </c>
      <c r="T468" s="69">
        <v>51</v>
      </c>
      <c r="U468" s="68"/>
      <c r="V468" s="70">
        <v>511392</v>
      </c>
      <c r="W468" s="70">
        <v>0</v>
      </c>
      <c r="X468" s="70">
        <v>90000</v>
      </c>
      <c r="Y468" s="70">
        <v>201864</v>
      </c>
      <c r="Z468" s="70">
        <v>30000</v>
      </c>
      <c r="AA468" s="70">
        <v>1563570</v>
      </c>
      <c r="AB468" s="71">
        <f t="shared" si="84"/>
        <v>1361706</v>
      </c>
      <c r="AC468" s="71">
        <f t="shared" si="77"/>
        <v>1361706</v>
      </c>
      <c r="AD468" s="72">
        <f t="shared" si="78"/>
        <v>365</v>
      </c>
      <c r="AE468" s="73">
        <f>ROUND(VLOOKUP(Q468,'[1]Average Cost'!$A$3:$V$26,HLOOKUP('[1]Master Sheet'!E468,'[1]Average Cost'!$B$1:$V$2,2,0)),0)</f>
        <v>1418447</v>
      </c>
      <c r="AF468" s="74">
        <f t="shared" si="79"/>
        <v>0.9599978004112949</v>
      </c>
      <c r="AG468" s="68" t="str">
        <f t="shared" si="85"/>
        <v>80%-100%</v>
      </c>
      <c r="AH468" s="75">
        <v>2141381.2000000002</v>
      </c>
      <c r="AI468" s="75">
        <v>2141381.2000000002</v>
      </c>
      <c r="AJ468" s="75">
        <v>1420848</v>
      </c>
      <c r="AK468" s="76">
        <f t="shared" si="80"/>
        <v>0.63590079150783607</v>
      </c>
      <c r="AL468" s="39" t="str">
        <f t="shared" si="86"/>
        <v>50% - 70%</v>
      </c>
      <c r="AM468" s="77" t="str">
        <f t="shared" si="87"/>
        <v>Lower Range</v>
      </c>
      <c r="AN468" s="78" t="s">
        <v>118</v>
      </c>
      <c r="AO468" s="78" t="s">
        <v>545</v>
      </c>
      <c r="AP468" s="78" t="s">
        <v>76</v>
      </c>
      <c r="AQ468" s="49"/>
      <c r="AR468" s="79"/>
      <c r="AS468" s="79"/>
      <c r="AT468" s="80"/>
      <c r="AU468" s="52">
        <f t="shared" si="81"/>
        <v>0</v>
      </c>
    </row>
    <row r="469" spans="1:47" ht="15" customHeight="1">
      <c r="A469" s="53" t="s">
        <v>66</v>
      </c>
      <c r="B469" s="54">
        <v>458</v>
      </c>
      <c r="C469" s="55" t="s">
        <v>67</v>
      </c>
      <c r="D469" s="56" t="s">
        <v>68</v>
      </c>
      <c r="E469" s="55" t="s">
        <v>546</v>
      </c>
      <c r="F469" s="57">
        <v>42784</v>
      </c>
      <c r="G469" s="58">
        <v>28867</v>
      </c>
      <c r="H469" s="59">
        <f t="shared" si="82"/>
        <v>40.241095890410961</v>
      </c>
      <c r="I469" s="60" t="s">
        <v>247</v>
      </c>
      <c r="J469" s="61" t="s">
        <v>85</v>
      </c>
      <c r="K469" s="62" t="s">
        <v>85</v>
      </c>
      <c r="L469" s="63" t="s">
        <v>85</v>
      </c>
      <c r="M469" s="64" t="str">
        <f t="shared" si="83"/>
        <v>3-3-3</v>
      </c>
      <c r="N469" s="65">
        <v>42736</v>
      </c>
      <c r="O469" s="66">
        <v>43191</v>
      </c>
      <c r="P469" s="67">
        <v>0.17755000000000001</v>
      </c>
      <c r="Q469" s="68" t="s">
        <v>177</v>
      </c>
      <c r="R469" s="68" t="s">
        <v>178</v>
      </c>
      <c r="S469" s="68" t="s">
        <v>179</v>
      </c>
      <c r="T469" s="69">
        <v>48</v>
      </c>
      <c r="U469" s="68"/>
      <c r="V469" s="70">
        <v>259404</v>
      </c>
      <c r="W469" s="70">
        <v>0</v>
      </c>
      <c r="X469" s="70">
        <v>0</v>
      </c>
      <c r="Y469" s="70">
        <v>64848</v>
      </c>
      <c r="Z469" s="70">
        <v>0</v>
      </c>
      <c r="AA469" s="70">
        <v>725326</v>
      </c>
      <c r="AB469" s="71">
        <f t="shared" si="84"/>
        <v>660478</v>
      </c>
      <c r="AC469" s="71">
        <f t="shared" si="77"/>
        <v>660478</v>
      </c>
      <c r="AD469" s="72">
        <f t="shared" si="78"/>
        <v>365</v>
      </c>
      <c r="AE469" s="73">
        <f>ROUND(VLOOKUP(Q469,'[1]Average Cost'!$A$3:$V$26,HLOOKUP('[1]Master Sheet'!E469,'[1]Average Cost'!$B$1:$V$2,2,0)),0)</f>
        <v>876337</v>
      </c>
      <c r="AF469" s="74">
        <f t="shared" si="79"/>
        <v>0.75368037638488394</v>
      </c>
      <c r="AG469" s="68" t="str">
        <f t="shared" si="85"/>
        <v>60%-80%</v>
      </c>
      <c r="AH469" s="75">
        <v>1031401.0812</v>
      </c>
      <c r="AI469" s="75">
        <v>1031401.0812</v>
      </c>
      <c r="AJ469" s="75">
        <v>1020726</v>
      </c>
      <c r="AK469" s="76">
        <f t="shared" si="80"/>
        <v>0.64036969908113373</v>
      </c>
      <c r="AL469" s="39" t="str">
        <f t="shared" si="86"/>
        <v>50% - 70%</v>
      </c>
      <c r="AM469" s="77" t="str">
        <f t="shared" si="87"/>
        <v>Lower Range</v>
      </c>
      <c r="AN469" s="78" t="s">
        <v>76</v>
      </c>
      <c r="AO469" s="78"/>
      <c r="AP469" s="78" t="s">
        <v>76</v>
      </c>
      <c r="AQ469" s="49"/>
      <c r="AR469" s="79"/>
      <c r="AS469" s="79"/>
      <c r="AT469" s="80"/>
      <c r="AU469" s="52">
        <f t="shared" si="81"/>
        <v>0</v>
      </c>
    </row>
    <row r="470" spans="1:47" ht="15" customHeight="1">
      <c r="A470" s="53" t="s">
        <v>66</v>
      </c>
      <c r="B470" s="54">
        <v>459</v>
      </c>
      <c r="C470" s="55" t="s">
        <v>67</v>
      </c>
      <c r="D470" s="56" t="s">
        <v>68</v>
      </c>
      <c r="E470" s="55" t="s">
        <v>231</v>
      </c>
      <c r="F470" s="57">
        <v>44779</v>
      </c>
      <c r="G470" s="58">
        <v>31965</v>
      </c>
      <c r="H470" s="59">
        <f t="shared" si="82"/>
        <v>31.753424657534246</v>
      </c>
      <c r="I470" s="60" t="s">
        <v>248</v>
      </c>
      <c r="J470" s="61">
        <v>0</v>
      </c>
      <c r="K470" s="62">
        <v>0</v>
      </c>
      <c r="L470" s="63" t="s">
        <v>71</v>
      </c>
      <c r="M470" s="64" t="str">
        <f t="shared" si="83"/>
        <v>0-0-2</v>
      </c>
      <c r="N470" s="81" t="s">
        <v>72</v>
      </c>
      <c r="O470" s="62" t="s">
        <v>72</v>
      </c>
      <c r="P470" s="67">
        <v>0</v>
      </c>
      <c r="Q470" s="68" t="s">
        <v>177</v>
      </c>
      <c r="R470" s="68" t="s">
        <v>178</v>
      </c>
      <c r="S470" s="68" t="s">
        <v>179</v>
      </c>
      <c r="T470" s="69">
        <v>48</v>
      </c>
      <c r="U470" s="68"/>
      <c r="V470" s="70">
        <v>345456</v>
      </c>
      <c r="W470" s="70">
        <v>0</v>
      </c>
      <c r="X470" s="70">
        <v>0</v>
      </c>
      <c r="Y470" s="70">
        <v>86364</v>
      </c>
      <c r="Z470" s="70">
        <v>0</v>
      </c>
      <c r="AA470" s="70">
        <v>961960</v>
      </c>
      <c r="AB470" s="71">
        <f t="shared" si="84"/>
        <v>875596</v>
      </c>
      <c r="AC470" s="71">
        <f t="shared" si="77"/>
        <v>875596</v>
      </c>
      <c r="AD470" s="72">
        <f t="shared" si="78"/>
        <v>238</v>
      </c>
      <c r="AE470" s="73">
        <f>ROUND(VLOOKUP(Q470,'[1]Average Cost'!$A$3:$V$26,HLOOKUP('[1]Master Sheet'!E470,'[1]Average Cost'!$B$1:$V$2,2,0)),0)</f>
        <v>876337</v>
      </c>
      <c r="AF470" s="74">
        <f t="shared" si="79"/>
        <v>0.99915443488064526</v>
      </c>
      <c r="AG470" s="68" t="str">
        <f t="shared" si="85"/>
        <v>80%-100%</v>
      </c>
      <c r="AH470" s="75">
        <v>1031401.0812</v>
      </c>
      <c r="AI470" s="75">
        <v>1031401.0812</v>
      </c>
      <c r="AJ470" s="75">
        <v>1020726</v>
      </c>
      <c r="AK470" s="76">
        <f t="shared" si="80"/>
        <v>0.84893841586948293</v>
      </c>
      <c r="AL470" s="39" t="str">
        <f t="shared" si="86"/>
        <v>70% - 90%</v>
      </c>
      <c r="AM470" s="77" t="str">
        <f t="shared" si="87"/>
        <v>Lower Middle Range</v>
      </c>
      <c r="AN470" s="78" t="s">
        <v>76</v>
      </c>
      <c r="AO470" s="78"/>
      <c r="AP470" s="78" t="s">
        <v>76</v>
      </c>
      <c r="AQ470" s="49"/>
      <c r="AR470" s="79"/>
      <c r="AS470" s="79"/>
      <c r="AT470" s="80"/>
      <c r="AU470" s="52">
        <f t="shared" si="81"/>
        <v>0</v>
      </c>
    </row>
    <row r="471" spans="1:47" ht="15" customHeight="1">
      <c r="A471" s="53" t="s">
        <v>66</v>
      </c>
      <c r="B471" s="54">
        <v>460</v>
      </c>
      <c r="C471" s="55" t="s">
        <v>152</v>
      </c>
      <c r="D471" s="56" t="s">
        <v>83</v>
      </c>
      <c r="E471" s="55" t="s">
        <v>79</v>
      </c>
      <c r="F471" s="57">
        <v>44366</v>
      </c>
      <c r="G471" s="58">
        <v>35058</v>
      </c>
      <c r="H471" s="59">
        <f t="shared" si="82"/>
        <v>23.279452054794522</v>
      </c>
      <c r="I471" s="60" t="s">
        <v>100</v>
      </c>
      <c r="J471" s="61">
        <v>0</v>
      </c>
      <c r="K471" s="62" t="s">
        <v>85</v>
      </c>
      <c r="L471" s="63" t="s">
        <v>71</v>
      </c>
      <c r="M471" s="64" t="str">
        <f t="shared" si="83"/>
        <v>0-3-2</v>
      </c>
      <c r="N471" s="65">
        <v>43270</v>
      </c>
      <c r="O471" s="66">
        <v>43270</v>
      </c>
      <c r="P471" s="67">
        <v>0.17499999999999999</v>
      </c>
      <c r="Q471" s="68" t="s">
        <v>101</v>
      </c>
      <c r="R471" s="68" t="s">
        <v>141</v>
      </c>
      <c r="S471" s="68" t="s">
        <v>142</v>
      </c>
      <c r="T471" s="69">
        <v>46</v>
      </c>
      <c r="U471" s="68"/>
      <c r="V471" s="70">
        <v>164496</v>
      </c>
      <c r="W471" s="70">
        <v>0</v>
      </c>
      <c r="X471" s="70">
        <v>0</v>
      </c>
      <c r="Y471" s="70">
        <v>0</v>
      </c>
      <c r="Z471" s="70">
        <v>0</v>
      </c>
      <c r="AA471" s="70">
        <v>423197</v>
      </c>
      <c r="AB471" s="71">
        <f t="shared" si="84"/>
        <v>423197</v>
      </c>
      <c r="AC471" s="71">
        <f t="shared" si="77"/>
        <v>423197</v>
      </c>
      <c r="AD471" s="72">
        <f t="shared" si="78"/>
        <v>365</v>
      </c>
      <c r="AE471" s="73">
        <f>ROUND(VLOOKUP(Q471,'[1]Average Cost'!$A$3:$V$26,HLOOKUP('[1]Master Sheet'!E471,'[1]Average Cost'!$B$1:$V$2,2,0)),0)</f>
        <v>335659</v>
      </c>
      <c r="AF471" s="74">
        <f t="shared" si="79"/>
        <v>1.2607944372115749</v>
      </c>
      <c r="AG471" s="68" t="str">
        <f t="shared" si="85"/>
        <v>Greater than 100%</v>
      </c>
      <c r="AH471" s="75">
        <v>593268</v>
      </c>
      <c r="AI471" s="75">
        <v>580976.06850000005</v>
      </c>
      <c r="AJ471" s="75">
        <v>593268</v>
      </c>
      <c r="AK471" s="76">
        <f t="shared" si="80"/>
        <v>0.71333191744708968</v>
      </c>
      <c r="AL471" s="39" t="str">
        <f t="shared" si="86"/>
        <v>70% - 90%</v>
      </c>
      <c r="AM471" s="77" t="str">
        <f t="shared" si="87"/>
        <v>Lower Middle Range</v>
      </c>
      <c r="AN471" s="78" t="s">
        <v>76</v>
      </c>
      <c r="AO471" s="78"/>
      <c r="AP471" s="78" t="s">
        <v>76</v>
      </c>
      <c r="AQ471" s="49"/>
      <c r="AR471" s="79"/>
      <c r="AS471" s="79"/>
      <c r="AT471" s="80"/>
      <c r="AU471" s="52">
        <f t="shared" si="81"/>
        <v>0</v>
      </c>
    </row>
    <row r="472" spans="1:47" ht="15" customHeight="1">
      <c r="A472" s="53" t="s">
        <v>66</v>
      </c>
      <c r="B472" s="54">
        <v>461</v>
      </c>
      <c r="C472" s="55" t="s">
        <v>110</v>
      </c>
      <c r="D472" s="56" t="s">
        <v>95</v>
      </c>
      <c r="E472" s="55" t="s">
        <v>79</v>
      </c>
      <c r="F472" s="57">
        <v>43358</v>
      </c>
      <c r="G472" s="58">
        <v>33644</v>
      </c>
      <c r="H472" s="59">
        <f t="shared" si="82"/>
        <v>27.153424657534245</v>
      </c>
      <c r="I472" s="60" t="s">
        <v>547</v>
      </c>
      <c r="J472" s="61" t="s">
        <v>71</v>
      </c>
      <c r="K472" s="62" t="s">
        <v>85</v>
      </c>
      <c r="L472" s="63" t="s">
        <v>85</v>
      </c>
      <c r="M472" s="64" t="str">
        <f t="shared" si="83"/>
        <v>2-3-3</v>
      </c>
      <c r="N472" s="65">
        <v>42826</v>
      </c>
      <c r="O472" s="66">
        <v>43191</v>
      </c>
      <c r="P472" s="67">
        <v>0.11930486439235088</v>
      </c>
      <c r="Q472" s="68" t="s">
        <v>548</v>
      </c>
      <c r="R472" s="68" t="s">
        <v>219</v>
      </c>
      <c r="S472" s="68" t="s">
        <v>220</v>
      </c>
      <c r="T472" s="69">
        <v>47</v>
      </c>
      <c r="U472" s="68"/>
      <c r="V472" s="70">
        <v>142476</v>
      </c>
      <c r="W472" s="70">
        <v>0</v>
      </c>
      <c r="X472" s="70">
        <v>0</v>
      </c>
      <c r="Y472" s="70">
        <v>35616</v>
      </c>
      <c r="Z472" s="70">
        <v>0</v>
      </c>
      <c r="AA472" s="70">
        <v>403763</v>
      </c>
      <c r="AB472" s="71">
        <f t="shared" si="84"/>
        <v>368147</v>
      </c>
      <c r="AC472" s="71">
        <f t="shared" si="77"/>
        <v>368147</v>
      </c>
      <c r="AD472" s="72">
        <f t="shared" si="78"/>
        <v>365</v>
      </c>
      <c r="AE472" s="73">
        <f>ROUND(VLOOKUP(Q472,'[1]Average Cost'!$A$3:$V$26,HLOOKUP('[1]Master Sheet'!E472,'[1]Average Cost'!$B$1:$V$2,2,0)),0)</f>
        <v>404068</v>
      </c>
      <c r="AF472" s="74">
        <f t="shared" si="79"/>
        <v>0.91110159676094127</v>
      </c>
      <c r="AG472" s="68" t="str">
        <f t="shared" si="85"/>
        <v>80%-100%</v>
      </c>
      <c r="AH472" s="75">
        <v>666619.08750000002</v>
      </c>
      <c r="AI472" s="75">
        <v>666619.08750000002</v>
      </c>
      <c r="AJ472" s="75">
        <v>617200</v>
      </c>
      <c r="AK472" s="76">
        <f t="shared" si="80"/>
        <v>0.5522599140997444</v>
      </c>
      <c r="AL472" s="39" t="str">
        <f t="shared" si="86"/>
        <v>50% - 70%</v>
      </c>
      <c r="AM472" s="77" t="str">
        <f t="shared" si="87"/>
        <v>Lower Range</v>
      </c>
      <c r="AN472" s="78" t="s">
        <v>118</v>
      </c>
      <c r="AO472" s="78" t="s">
        <v>549</v>
      </c>
      <c r="AP472" s="78" t="s">
        <v>135</v>
      </c>
      <c r="AQ472" s="49"/>
      <c r="AR472" s="79"/>
      <c r="AS472" s="79"/>
      <c r="AT472" s="80"/>
      <c r="AU472" s="52">
        <f t="shared" si="81"/>
        <v>0</v>
      </c>
    </row>
    <row r="473" spans="1:47" ht="15" customHeight="1">
      <c r="A473" s="53" t="s">
        <v>66</v>
      </c>
      <c r="B473" s="54">
        <v>462</v>
      </c>
      <c r="C473" s="55" t="s">
        <v>134</v>
      </c>
      <c r="D473" s="56" t="s">
        <v>68</v>
      </c>
      <c r="E473" s="55" t="s">
        <v>149</v>
      </c>
      <c r="F473" s="57">
        <v>41883</v>
      </c>
      <c r="G473" s="58">
        <v>31560</v>
      </c>
      <c r="H473" s="59">
        <f t="shared" si="82"/>
        <v>32.863013698630134</v>
      </c>
      <c r="I473" s="60" t="s">
        <v>482</v>
      </c>
      <c r="J473" s="61" t="s">
        <v>81</v>
      </c>
      <c r="K473" s="62" t="s">
        <v>81</v>
      </c>
      <c r="L473" s="63" t="s">
        <v>81</v>
      </c>
      <c r="M473" s="64" t="str">
        <f t="shared" si="83"/>
        <v>4-4-4</v>
      </c>
      <c r="N473" s="65">
        <v>42826</v>
      </c>
      <c r="O473" s="66">
        <v>43191</v>
      </c>
      <c r="P473" s="67">
        <v>0.11548502842646355</v>
      </c>
      <c r="Q473" s="68" t="s">
        <v>151</v>
      </c>
      <c r="R473" s="68" t="s">
        <v>126</v>
      </c>
      <c r="S473" s="68" t="s">
        <v>127</v>
      </c>
      <c r="T473" s="69">
        <v>48</v>
      </c>
      <c r="U473" s="68"/>
      <c r="V473" s="70">
        <v>200988</v>
      </c>
      <c r="W473" s="70">
        <v>0</v>
      </c>
      <c r="X473" s="70">
        <v>0</v>
      </c>
      <c r="Y473" s="70">
        <v>50244</v>
      </c>
      <c r="Z473" s="70">
        <v>0</v>
      </c>
      <c r="AA473" s="70">
        <v>564656</v>
      </c>
      <c r="AB473" s="71">
        <f t="shared" si="84"/>
        <v>514412</v>
      </c>
      <c r="AC473" s="71">
        <f t="shared" si="77"/>
        <v>514412</v>
      </c>
      <c r="AD473" s="72">
        <f t="shared" si="78"/>
        <v>365</v>
      </c>
      <c r="AE473" s="73">
        <f>ROUND(VLOOKUP(Q473,'[1]Average Cost'!$A$3:$V$26,HLOOKUP('[1]Master Sheet'!E473,'[1]Average Cost'!$B$1:$V$2,2,0)),0)</f>
        <v>640507</v>
      </c>
      <c r="AF473" s="74">
        <f t="shared" si="79"/>
        <v>0.80313251845803402</v>
      </c>
      <c r="AG473" s="68" t="str">
        <f t="shared" si="85"/>
        <v>80%-100%</v>
      </c>
      <c r="AH473" s="75">
        <v>784257.75</v>
      </c>
      <c r="AI473" s="75">
        <v>784257.75</v>
      </c>
      <c r="AJ473" s="75">
        <v>563077</v>
      </c>
      <c r="AK473" s="76">
        <f t="shared" si="80"/>
        <v>0.65592211234125519</v>
      </c>
      <c r="AL473" s="39" t="str">
        <f t="shared" si="86"/>
        <v>50% - 70%</v>
      </c>
      <c r="AM473" s="77" t="str">
        <f t="shared" si="87"/>
        <v>Lower Range</v>
      </c>
      <c r="AN473" s="78" t="s">
        <v>118</v>
      </c>
      <c r="AO473" s="78" t="s">
        <v>550</v>
      </c>
      <c r="AP473" s="78" t="s">
        <v>76</v>
      </c>
      <c r="AQ473" s="49"/>
      <c r="AR473" s="79"/>
      <c r="AS473" s="79"/>
      <c r="AT473" s="80"/>
      <c r="AU473" s="52">
        <f t="shared" si="81"/>
        <v>0</v>
      </c>
    </row>
    <row r="474" spans="1:47" ht="15" customHeight="1">
      <c r="A474" s="53" t="s">
        <v>66</v>
      </c>
      <c r="B474" s="25">
        <v>463</v>
      </c>
      <c r="C474" s="55" t="s">
        <v>104</v>
      </c>
      <c r="D474" s="56" t="s">
        <v>83</v>
      </c>
      <c r="E474" s="55" t="s">
        <v>79</v>
      </c>
      <c r="F474" s="57">
        <v>44716</v>
      </c>
      <c r="G474" s="58">
        <v>32780</v>
      </c>
      <c r="H474" s="59">
        <f t="shared" si="82"/>
        <v>29.520547945205479</v>
      </c>
      <c r="I474" s="60" t="s">
        <v>418</v>
      </c>
      <c r="J474" s="61">
        <v>0</v>
      </c>
      <c r="K474" s="62">
        <v>0</v>
      </c>
      <c r="L474" s="63" t="s">
        <v>71</v>
      </c>
      <c r="M474" s="64" t="str">
        <f t="shared" si="83"/>
        <v>0-0-2</v>
      </c>
      <c r="N474" s="81" t="s">
        <v>72</v>
      </c>
      <c r="O474" s="62" t="s">
        <v>72</v>
      </c>
      <c r="P474" s="67">
        <v>0</v>
      </c>
      <c r="Q474" s="68" t="s">
        <v>131</v>
      </c>
      <c r="R474" s="68" t="s">
        <v>132</v>
      </c>
      <c r="S474" s="68" t="s">
        <v>133</v>
      </c>
      <c r="T474" s="69">
        <v>46</v>
      </c>
      <c r="U474" s="68"/>
      <c r="V474" s="70">
        <v>159996</v>
      </c>
      <c r="W474" s="70">
        <v>0</v>
      </c>
      <c r="X474" s="70">
        <v>0</v>
      </c>
      <c r="Y474" s="70">
        <v>0</v>
      </c>
      <c r="Z474" s="70">
        <v>0</v>
      </c>
      <c r="AA474" s="70">
        <v>411953</v>
      </c>
      <c r="AB474" s="71">
        <f t="shared" si="84"/>
        <v>411953</v>
      </c>
      <c r="AC474" s="71">
        <f t="shared" si="77"/>
        <v>411953</v>
      </c>
      <c r="AD474" s="72">
        <f t="shared" si="78"/>
        <v>301</v>
      </c>
      <c r="AE474" s="73">
        <f>ROUND(VLOOKUP(Q474,'[1]Average Cost'!$A$3:$V$26,HLOOKUP('[1]Master Sheet'!E474,'[1]Average Cost'!$B$1:$V$2,2,0)),0)</f>
        <v>384092</v>
      </c>
      <c r="AF474" s="74">
        <f t="shared" si="79"/>
        <v>1.0725373087697738</v>
      </c>
      <c r="AG474" s="68" t="str">
        <f t="shared" si="85"/>
        <v>Greater than 100%</v>
      </c>
      <c r="AH474" s="75">
        <v>626291</v>
      </c>
      <c r="AI474" s="75">
        <v>572977.40544999996</v>
      </c>
      <c r="AJ474" s="75">
        <v>626291</v>
      </c>
      <c r="AK474" s="76">
        <f t="shared" si="80"/>
        <v>0.65776611830602705</v>
      </c>
      <c r="AL474" s="39" t="str">
        <f t="shared" si="86"/>
        <v>50% - 70%</v>
      </c>
      <c r="AM474" s="77" t="str">
        <f t="shared" si="87"/>
        <v>Lower Range</v>
      </c>
      <c r="AN474" s="78" t="s">
        <v>76</v>
      </c>
      <c r="AO474" s="78"/>
      <c r="AP474" s="78" t="s">
        <v>76</v>
      </c>
      <c r="AQ474" s="49"/>
      <c r="AR474" s="79"/>
      <c r="AS474" s="79"/>
      <c r="AT474" s="80"/>
      <c r="AU474" s="52">
        <f t="shared" si="81"/>
        <v>0</v>
      </c>
    </row>
    <row r="475" spans="1:47" ht="15" customHeight="1">
      <c r="A475" s="53" t="s">
        <v>66</v>
      </c>
      <c r="B475" s="54">
        <v>464</v>
      </c>
      <c r="C475" s="55" t="s">
        <v>147</v>
      </c>
      <c r="D475" s="56" t="s">
        <v>216</v>
      </c>
      <c r="E475" s="55" t="s">
        <v>79</v>
      </c>
      <c r="F475" s="57">
        <v>43922</v>
      </c>
      <c r="G475" s="58">
        <v>30903</v>
      </c>
      <c r="H475" s="59">
        <f t="shared" si="82"/>
        <v>34.663013698630138</v>
      </c>
      <c r="I475" s="60" t="s">
        <v>551</v>
      </c>
      <c r="J475" s="61" t="s">
        <v>85</v>
      </c>
      <c r="K475" s="62" t="s">
        <v>85</v>
      </c>
      <c r="L475" s="63" t="s">
        <v>85</v>
      </c>
      <c r="M475" s="64" t="str">
        <f t="shared" si="83"/>
        <v>3-3-3</v>
      </c>
      <c r="N475" s="81" t="s">
        <v>121</v>
      </c>
      <c r="O475" s="66">
        <v>43191</v>
      </c>
      <c r="P475" s="67">
        <v>0.13154999999999997</v>
      </c>
      <c r="Q475" s="68" t="s">
        <v>436</v>
      </c>
      <c r="R475" s="68" t="s">
        <v>178</v>
      </c>
      <c r="S475" s="68" t="s">
        <v>179</v>
      </c>
      <c r="T475" s="69">
        <v>53</v>
      </c>
      <c r="U475" s="68"/>
      <c r="V475" s="70">
        <v>898668</v>
      </c>
      <c r="W475" s="70">
        <v>165408</v>
      </c>
      <c r="X475" s="70">
        <v>0</v>
      </c>
      <c r="Y475" s="70">
        <v>354744</v>
      </c>
      <c r="Z475" s="70">
        <v>0</v>
      </c>
      <c r="AA475" s="70">
        <v>2901007</v>
      </c>
      <c r="AB475" s="71">
        <f t="shared" si="84"/>
        <v>2546263</v>
      </c>
      <c r="AC475" s="71">
        <f t="shared" si="77"/>
        <v>2380855</v>
      </c>
      <c r="AD475" s="72">
        <f t="shared" si="78"/>
        <v>365</v>
      </c>
      <c r="AE475" s="73">
        <f>ROUND(VLOOKUP(Q475,'[1]Average Cost'!$A$3:$V$26,HLOOKUP('[1]Master Sheet'!E475,'[1]Average Cost'!$B$1:$V$2,2,0)),0)</f>
        <v>2633608</v>
      </c>
      <c r="AF475" s="74">
        <f t="shared" si="79"/>
        <v>0.96683447194874861</v>
      </c>
      <c r="AG475" s="68" t="str">
        <f t="shared" si="85"/>
        <v>80%-100%</v>
      </c>
      <c r="AH475" s="75">
        <v>2507500</v>
      </c>
      <c r="AI475" s="75">
        <v>2507500</v>
      </c>
      <c r="AJ475" s="75">
        <v>2319194</v>
      </c>
      <c r="AK475" s="76">
        <f t="shared" si="80"/>
        <v>1.0154588235294117</v>
      </c>
      <c r="AL475" s="39" t="str">
        <f t="shared" si="86"/>
        <v>90% - 110%</v>
      </c>
      <c r="AM475" s="77" t="str">
        <f t="shared" si="87"/>
        <v>Upper Middle Range</v>
      </c>
      <c r="AN475" s="78" t="s">
        <v>76</v>
      </c>
      <c r="AO475" s="78"/>
      <c r="AP475" s="78" t="s">
        <v>76</v>
      </c>
      <c r="AQ475" s="49"/>
      <c r="AR475" s="79"/>
      <c r="AS475" s="79"/>
      <c r="AT475" s="80"/>
      <c r="AU475" s="52">
        <f t="shared" si="81"/>
        <v>0</v>
      </c>
    </row>
    <row r="476" spans="1:47" ht="15" customHeight="1">
      <c r="A476" s="53" t="s">
        <v>66</v>
      </c>
      <c r="B476" s="54">
        <v>465</v>
      </c>
      <c r="C476" s="55" t="s">
        <v>67</v>
      </c>
      <c r="D476" s="56" t="s">
        <v>68</v>
      </c>
      <c r="E476" s="55" t="s">
        <v>552</v>
      </c>
      <c r="F476" s="57">
        <v>42980</v>
      </c>
      <c r="G476" s="58">
        <v>31820</v>
      </c>
      <c r="H476" s="59">
        <f t="shared" si="82"/>
        <v>32.150684931506852</v>
      </c>
      <c r="I476" s="60" t="s">
        <v>406</v>
      </c>
      <c r="J476" s="61" t="s">
        <v>85</v>
      </c>
      <c r="K476" s="62" t="s">
        <v>71</v>
      </c>
      <c r="L476" s="63" t="s">
        <v>85</v>
      </c>
      <c r="M476" s="64" t="str">
        <f t="shared" si="83"/>
        <v>3-2-3</v>
      </c>
      <c r="N476" s="65">
        <v>43191</v>
      </c>
      <c r="O476" s="66">
        <v>43191</v>
      </c>
      <c r="P476" s="67">
        <v>0.25</v>
      </c>
      <c r="Q476" s="68" t="s">
        <v>73</v>
      </c>
      <c r="R476" s="38" t="s">
        <v>74</v>
      </c>
      <c r="S476" s="38" t="s">
        <v>75</v>
      </c>
      <c r="T476" s="69">
        <v>48</v>
      </c>
      <c r="U476" s="68"/>
      <c r="V476" s="70">
        <v>191484</v>
      </c>
      <c r="W476" s="70">
        <v>0</v>
      </c>
      <c r="X476" s="70">
        <v>0</v>
      </c>
      <c r="Y476" s="70">
        <v>47868</v>
      </c>
      <c r="Z476" s="70">
        <v>0</v>
      </c>
      <c r="AA476" s="70">
        <v>538541</v>
      </c>
      <c r="AB476" s="71">
        <f t="shared" si="84"/>
        <v>490673</v>
      </c>
      <c r="AC476" s="71">
        <f t="shared" si="77"/>
        <v>490673</v>
      </c>
      <c r="AD476" s="72">
        <f t="shared" si="78"/>
        <v>365</v>
      </c>
      <c r="AE476" s="73">
        <f>ROUND(VLOOKUP(Q476,'[1]Average Cost'!$A$3:$V$26,HLOOKUP('[1]Master Sheet'!E476,'[1]Average Cost'!$B$1:$V$2,2,0)),0)</f>
        <v>646385</v>
      </c>
      <c r="AF476" s="74">
        <f t="shared" si="79"/>
        <v>0.75910332077631748</v>
      </c>
      <c r="AG476" s="68" t="str">
        <f t="shared" si="85"/>
        <v>60%-80%</v>
      </c>
      <c r="AH476" s="75">
        <v>1040452</v>
      </c>
      <c r="AI476" s="75">
        <v>1031401.0812</v>
      </c>
      <c r="AJ476" s="75">
        <v>1040452</v>
      </c>
      <c r="AK476" s="76">
        <f t="shared" si="80"/>
        <v>0.47159599866211993</v>
      </c>
      <c r="AL476" s="39" t="str">
        <f t="shared" si="86"/>
        <v>25% - 50%</v>
      </c>
      <c r="AM476" s="77" t="str">
        <f t="shared" si="87"/>
        <v>Lower Range</v>
      </c>
      <c r="AN476" s="78" t="s">
        <v>76</v>
      </c>
      <c r="AO476" s="78"/>
      <c r="AP476" s="78" t="s">
        <v>135</v>
      </c>
      <c r="AQ476" s="49"/>
      <c r="AR476" s="79"/>
      <c r="AS476" s="79"/>
      <c r="AT476" s="80"/>
      <c r="AU476" s="52">
        <f t="shared" si="81"/>
        <v>0</v>
      </c>
    </row>
    <row r="477" spans="1:47" ht="15" customHeight="1">
      <c r="A477" s="53" t="s">
        <v>66</v>
      </c>
      <c r="B477" s="54">
        <v>466</v>
      </c>
      <c r="C477" s="55" t="s">
        <v>205</v>
      </c>
      <c r="D477" s="56" t="s">
        <v>78</v>
      </c>
      <c r="E477" s="55" t="s">
        <v>553</v>
      </c>
      <c r="F477" s="57">
        <v>41070</v>
      </c>
      <c r="G477" s="58">
        <v>28323</v>
      </c>
      <c r="H477" s="59">
        <f t="shared" si="82"/>
        <v>41.731506849315068</v>
      </c>
      <c r="I477" s="60" t="s">
        <v>232</v>
      </c>
      <c r="J477" s="61" t="s">
        <v>85</v>
      </c>
      <c r="K477" s="62" t="s">
        <v>85</v>
      </c>
      <c r="L477" s="63" t="s">
        <v>85</v>
      </c>
      <c r="M477" s="64" t="str">
        <f t="shared" si="83"/>
        <v>3-3-3</v>
      </c>
      <c r="N477" s="65">
        <v>42095</v>
      </c>
      <c r="O477" s="66">
        <v>43191</v>
      </c>
      <c r="P477" s="67">
        <v>0.14000000000000001</v>
      </c>
      <c r="Q477" s="68" t="s">
        <v>73</v>
      </c>
      <c r="R477" s="38" t="s">
        <v>74</v>
      </c>
      <c r="S477" s="38" t="s">
        <v>75</v>
      </c>
      <c r="T477" s="69">
        <v>51</v>
      </c>
      <c r="U477" s="68"/>
      <c r="V477" s="70">
        <v>352356</v>
      </c>
      <c r="W477" s="70">
        <v>0</v>
      </c>
      <c r="X477" s="70">
        <v>0</v>
      </c>
      <c r="Y477" s="70">
        <v>180696</v>
      </c>
      <c r="Z477" s="70">
        <v>0</v>
      </c>
      <c r="AA477" s="70">
        <v>1100120</v>
      </c>
      <c r="AB477" s="71">
        <f t="shared" si="84"/>
        <v>919424</v>
      </c>
      <c r="AC477" s="71">
        <f t="shared" si="77"/>
        <v>919424</v>
      </c>
      <c r="AD477" s="72">
        <f t="shared" si="78"/>
        <v>365</v>
      </c>
      <c r="AE477" s="73">
        <f>ROUND(VLOOKUP(Q477,'[1]Average Cost'!$A$3:$V$26,HLOOKUP('[1]Master Sheet'!E477,'[1]Average Cost'!$B$1:$V$2,2,0)),0)</f>
        <v>1205181</v>
      </c>
      <c r="AF477" s="74">
        <f t="shared" si="79"/>
        <v>0.76289287667163685</v>
      </c>
      <c r="AG477" s="68" t="str">
        <f t="shared" si="85"/>
        <v>60%-80%</v>
      </c>
      <c r="AH477" s="75">
        <v>1835116.8514875001</v>
      </c>
      <c r="AI477" s="75">
        <v>1835116.8514875001</v>
      </c>
      <c r="AJ477" s="75">
        <v>1646793</v>
      </c>
      <c r="AK477" s="76">
        <f t="shared" si="80"/>
        <v>0.50101659698385836</v>
      </c>
      <c r="AL477" s="39" t="str">
        <f t="shared" si="86"/>
        <v>50% - 70%</v>
      </c>
      <c r="AM477" s="77" t="str">
        <f t="shared" si="87"/>
        <v>Lower Range</v>
      </c>
      <c r="AN477" s="78" t="s">
        <v>76</v>
      </c>
      <c r="AO477" s="78"/>
      <c r="AP477" s="78" t="s">
        <v>76</v>
      </c>
      <c r="AQ477" s="49"/>
      <c r="AR477" s="79"/>
      <c r="AS477" s="79"/>
      <c r="AT477" s="80"/>
      <c r="AU477" s="52">
        <f t="shared" si="81"/>
        <v>0</v>
      </c>
    </row>
    <row r="478" spans="1:47" ht="15" customHeight="1">
      <c r="A478" s="53" t="s">
        <v>66</v>
      </c>
      <c r="B478" s="54">
        <v>467</v>
      </c>
      <c r="C478" s="55" t="s">
        <v>67</v>
      </c>
      <c r="D478" s="56" t="s">
        <v>68</v>
      </c>
      <c r="E478" s="55" t="s">
        <v>450</v>
      </c>
      <c r="F478" s="57">
        <v>42228</v>
      </c>
      <c r="G478" s="58">
        <v>29680</v>
      </c>
      <c r="H478" s="59">
        <f t="shared" si="82"/>
        <v>38.013698630136986</v>
      </c>
      <c r="I478" s="60" t="s">
        <v>406</v>
      </c>
      <c r="J478" s="61" t="s">
        <v>85</v>
      </c>
      <c r="K478" s="62" t="s">
        <v>85</v>
      </c>
      <c r="L478" s="63" t="s">
        <v>81</v>
      </c>
      <c r="M478" s="64" t="str">
        <f t="shared" si="83"/>
        <v>3-3-4</v>
      </c>
      <c r="N478" s="65">
        <v>42095</v>
      </c>
      <c r="O478" s="66">
        <v>43191</v>
      </c>
      <c r="P478" s="67">
        <v>0.1</v>
      </c>
      <c r="Q478" s="68" t="s">
        <v>73</v>
      </c>
      <c r="R478" s="38" t="s">
        <v>74</v>
      </c>
      <c r="S478" s="38" t="s">
        <v>75</v>
      </c>
      <c r="T478" s="69">
        <v>48</v>
      </c>
      <c r="U478" s="68"/>
      <c r="V478" s="70">
        <v>247404</v>
      </c>
      <c r="W478" s="70">
        <v>0</v>
      </c>
      <c r="X478" s="70">
        <v>0</v>
      </c>
      <c r="Y478" s="70">
        <v>61848</v>
      </c>
      <c r="Z478" s="70">
        <v>0</v>
      </c>
      <c r="AA478" s="70">
        <v>692313</v>
      </c>
      <c r="AB478" s="71">
        <f t="shared" si="84"/>
        <v>630465</v>
      </c>
      <c r="AC478" s="71">
        <f t="shared" si="77"/>
        <v>630465</v>
      </c>
      <c r="AD478" s="72">
        <f t="shared" si="78"/>
        <v>365</v>
      </c>
      <c r="AE478" s="73">
        <f>ROUND(VLOOKUP(Q478,'[1]Average Cost'!$A$3:$V$26,HLOOKUP('[1]Master Sheet'!E478,'[1]Average Cost'!$B$1:$V$2,2,0)),0)</f>
        <v>646385</v>
      </c>
      <c r="AF478" s="74">
        <f t="shared" si="79"/>
        <v>0.97537071559519484</v>
      </c>
      <c r="AG478" s="68" t="str">
        <f t="shared" si="85"/>
        <v>80%-100%</v>
      </c>
      <c r="AH478" s="75">
        <v>1040452</v>
      </c>
      <c r="AI478" s="75">
        <v>1031401.0812</v>
      </c>
      <c r="AJ478" s="75">
        <v>1040452</v>
      </c>
      <c r="AK478" s="76">
        <f t="shared" si="80"/>
        <v>0.60595298966218525</v>
      </c>
      <c r="AL478" s="39" t="str">
        <f t="shared" si="86"/>
        <v>50% - 70%</v>
      </c>
      <c r="AM478" s="77" t="str">
        <f t="shared" si="87"/>
        <v>Lower Range</v>
      </c>
      <c r="AN478" s="78" t="s">
        <v>118</v>
      </c>
      <c r="AO478" s="78" t="s">
        <v>554</v>
      </c>
      <c r="AP478" s="78" t="s">
        <v>135</v>
      </c>
      <c r="AQ478" s="49"/>
      <c r="AR478" s="79"/>
      <c r="AS478" s="79"/>
      <c r="AT478" s="80"/>
      <c r="AU478" s="52">
        <f t="shared" si="81"/>
        <v>0</v>
      </c>
    </row>
    <row r="479" spans="1:47" ht="15" customHeight="1">
      <c r="A479" s="53" t="s">
        <v>66</v>
      </c>
      <c r="B479" s="54">
        <v>468</v>
      </c>
      <c r="C479" s="55" t="s">
        <v>67</v>
      </c>
      <c r="D479" s="56" t="s">
        <v>68</v>
      </c>
      <c r="E479" s="55" t="s">
        <v>96</v>
      </c>
      <c r="F479" s="57">
        <v>44632</v>
      </c>
      <c r="G479" s="58">
        <v>34548</v>
      </c>
      <c r="H479" s="59">
        <f t="shared" si="82"/>
        <v>24.676712328767124</v>
      </c>
      <c r="I479" s="60" t="s">
        <v>234</v>
      </c>
      <c r="J479" s="61">
        <v>0</v>
      </c>
      <c r="K479" s="62">
        <v>0</v>
      </c>
      <c r="L479" s="63" t="s">
        <v>85</v>
      </c>
      <c r="M479" s="64" t="str">
        <f t="shared" si="83"/>
        <v>0-0-3</v>
      </c>
      <c r="N479" s="81" t="s">
        <v>72</v>
      </c>
      <c r="O479" s="62" t="s">
        <v>72</v>
      </c>
      <c r="P479" s="67">
        <v>0</v>
      </c>
      <c r="Q479" s="68" t="s">
        <v>73</v>
      </c>
      <c r="R479" s="38" t="s">
        <v>74</v>
      </c>
      <c r="S479" s="38" t="s">
        <v>75</v>
      </c>
      <c r="T479" s="69">
        <v>48</v>
      </c>
      <c r="U479" s="68"/>
      <c r="V479" s="70">
        <v>154548</v>
      </c>
      <c r="W479" s="70">
        <v>0</v>
      </c>
      <c r="X479" s="70">
        <v>0</v>
      </c>
      <c r="Y479" s="70">
        <v>38640</v>
      </c>
      <c r="Z479" s="70">
        <v>0</v>
      </c>
      <c r="AA479" s="70">
        <v>436957</v>
      </c>
      <c r="AB479" s="71">
        <f t="shared" si="84"/>
        <v>398317</v>
      </c>
      <c r="AC479" s="71">
        <f t="shared" si="77"/>
        <v>398317</v>
      </c>
      <c r="AD479" s="72">
        <f t="shared" si="78"/>
        <v>365</v>
      </c>
      <c r="AE479" s="73">
        <f>ROUND(VLOOKUP(Q479,'[1]Average Cost'!$A$3:$V$26,HLOOKUP('[1]Master Sheet'!E479,'[1]Average Cost'!$B$1:$V$2,2,0)),0)</f>
        <v>646385</v>
      </c>
      <c r="AF479" s="74">
        <f t="shared" si="79"/>
        <v>0.61622252991638116</v>
      </c>
      <c r="AG479" s="68" t="str">
        <f t="shared" si="85"/>
        <v>60%-80%</v>
      </c>
      <c r="AH479" s="75">
        <v>1040452</v>
      </c>
      <c r="AI479" s="75">
        <v>1031401.0812</v>
      </c>
      <c r="AJ479" s="75">
        <v>1040452</v>
      </c>
      <c r="AK479" s="76">
        <f t="shared" si="80"/>
        <v>0.3828307312591066</v>
      </c>
      <c r="AL479" s="39" t="str">
        <f t="shared" si="86"/>
        <v>25% - 50%</v>
      </c>
      <c r="AM479" s="77" t="str">
        <f t="shared" si="87"/>
        <v>Lower Range</v>
      </c>
      <c r="AN479" s="78" t="s">
        <v>76</v>
      </c>
      <c r="AO479" s="78"/>
      <c r="AP479" s="78" t="s">
        <v>76</v>
      </c>
      <c r="AQ479" s="49"/>
      <c r="AR479" s="79"/>
      <c r="AS479" s="79"/>
      <c r="AT479" s="80"/>
      <c r="AU479" s="52">
        <f t="shared" si="81"/>
        <v>0</v>
      </c>
    </row>
    <row r="480" spans="1:47" ht="15" customHeight="1">
      <c r="A480" s="53" t="s">
        <v>66</v>
      </c>
      <c r="B480" s="25">
        <v>469</v>
      </c>
      <c r="C480" s="55" t="s">
        <v>82</v>
      </c>
      <c r="D480" s="56" t="s">
        <v>83</v>
      </c>
      <c r="E480" s="55" t="s">
        <v>209</v>
      </c>
      <c r="F480" s="57">
        <v>41365</v>
      </c>
      <c r="G480" s="58">
        <v>24765</v>
      </c>
      <c r="H480" s="59">
        <f t="shared" si="82"/>
        <v>51.479452054794521</v>
      </c>
      <c r="I480" s="60" t="s">
        <v>352</v>
      </c>
      <c r="J480" s="61" t="s">
        <v>85</v>
      </c>
      <c r="K480" s="62" t="s">
        <v>71</v>
      </c>
      <c r="L480" s="63" t="s">
        <v>71</v>
      </c>
      <c r="M480" s="64" t="str">
        <f t="shared" si="83"/>
        <v>3-2-2</v>
      </c>
      <c r="N480" s="65">
        <v>42095</v>
      </c>
      <c r="O480" s="66">
        <v>43191</v>
      </c>
      <c r="P480" s="67">
        <v>0.24000000000000002</v>
      </c>
      <c r="Q480" s="68" t="s">
        <v>87</v>
      </c>
      <c r="R480" s="68" t="s">
        <v>88</v>
      </c>
      <c r="S480" s="68" t="s">
        <v>89</v>
      </c>
      <c r="T480" s="69">
        <v>46</v>
      </c>
      <c r="U480" s="68"/>
      <c r="V480" s="70">
        <v>110016</v>
      </c>
      <c r="W480" s="70">
        <v>0</v>
      </c>
      <c r="X480" s="70">
        <v>0</v>
      </c>
      <c r="Y480" s="70">
        <v>0</v>
      </c>
      <c r="Z480" s="70">
        <v>0</v>
      </c>
      <c r="AA480" s="70">
        <v>286994.61</v>
      </c>
      <c r="AB480" s="71">
        <f t="shared" si="84"/>
        <v>286994.61</v>
      </c>
      <c r="AC480" s="71">
        <f t="shared" si="77"/>
        <v>286994.61</v>
      </c>
      <c r="AD480" s="72">
        <f t="shared" si="78"/>
        <v>365</v>
      </c>
      <c r="AE480" s="73">
        <f>ROUND(VLOOKUP(Q480,'[1]Average Cost'!$A$3:$V$26,HLOOKUP('[1]Master Sheet'!E480,'[1]Average Cost'!$B$1:$V$2,2,0)),0)</f>
        <v>293696</v>
      </c>
      <c r="AF480" s="74">
        <f t="shared" si="79"/>
        <v>0.97718256292220518</v>
      </c>
      <c r="AG480" s="68" t="str">
        <f t="shared" si="85"/>
        <v>80%-100%</v>
      </c>
      <c r="AH480" s="75">
        <v>512626</v>
      </c>
      <c r="AI480" s="75">
        <v>449515</v>
      </c>
      <c r="AJ480" s="75">
        <v>512626</v>
      </c>
      <c r="AK480" s="76">
        <f t="shared" si="80"/>
        <v>0.55985184130340637</v>
      </c>
      <c r="AL480" s="39" t="str">
        <f t="shared" si="86"/>
        <v>50% - 70%</v>
      </c>
      <c r="AM480" s="77" t="str">
        <f t="shared" si="87"/>
        <v>Lower Range</v>
      </c>
      <c r="AN480" s="78" t="s">
        <v>76</v>
      </c>
      <c r="AO480" s="78"/>
      <c r="AP480" s="78" t="s">
        <v>76</v>
      </c>
      <c r="AQ480" s="49"/>
      <c r="AR480" s="79"/>
      <c r="AS480" s="79"/>
      <c r="AT480" s="80"/>
      <c r="AU480" s="52">
        <f t="shared" si="81"/>
        <v>0</v>
      </c>
    </row>
    <row r="481" spans="1:47" ht="15" customHeight="1">
      <c r="A481" s="53" t="s">
        <v>66</v>
      </c>
      <c r="B481" s="54">
        <v>470</v>
      </c>
      <c r="C481" s="55" t="s">
        <v>94</v>
      </c>
      <c r="D481" s="56" t="s">
        <v>95</v>
      </c>
      <c r="E481" s="55" t="s">
        <v>161</v>
      </c>
      <c r="F481" s="57">
        <v>44800</v>
      </c>
      <c r="G481" s="58">
        <v>33842</v>
      </c>
      <c r="H481" s="59">
        <f t="shared" si="82"/>
        <v>26.610958904109587</v>
      </c>
      <c r="I481" s="60" t="s">
        <v>308</v>
      </c>
      <c r="J481" s="61">
        <v>0</v>
      </c>
      <c r="K481" s="62">
        <v>0</v>
      </c>
      <c r="L481" s="63" t="s">
        <v>85</v>
      </c>
      <c r="M481" s="64" t="str">
        <f t="shared" si="83"/>
        <v>0-0-3</v>
      </c>
      <c r="N481" s="81" t="s">
        <v>72</v>
      </c>
      <c r="O481" s="62" t="s">
        <v>72</v>
      </c>
      <c r="P481" s="67">
        <v>0</v>
      </c>
      <c r="Q481" s="68" t="s">
        <v>87</v>
      </c>
      <c r="R481" s="68" t="s">
        <v>88</v>
      </c>
      <c r="S481" s="68" t="s">
        <v>89</v>
      </c>
      <c r="T481" s="69">
        <v>47</v>
      </c>
      <c r="U481" s="68"/>
      <c r="V481" s="70">
        <v>118176</v>
      </c>
      <c r="W481" s="70">
        <v>0</v>
      </c>
      <c r="X481" s="70">
        <v>0</v>
      </c>
      <c r="Y481" s="70">
        <v>29544</v>
      </c>
      <c r="Z481" s="70">
        <v>0</v>
      </c>
      <c r="AA481" s="70">
        <v>336942</v>
      </c>
      <c r="AB481" s="71">
        <f t="shared" si="84"/>
        <v>307398</v>
      </c>
      <c r="AC481" s="71">
        <f t="shared" si="77"/>
        <v>307398</v>
      </c>
      <c r="AD481" s="72">
        <f t="shared" si="78"/>
        <v>217</v>
      </c>
      <c r="AE481" s="73">
        <f>ROUND(VLOOKUP(Q481,'[1]Average Cost'!$A$3:$V$26,HLOOKUP('[1]Master Sheet'!E481,'[1]Average Cost'!$B$1:$V$2,2,0)),0)</f>
        <v>436990</v>
      </c>
      <c r="AF481" s="74">
        <f t="shared" si="79"/>
        <v>0.70344401473717932</v>
      </c>
      <c r="AG481" s="68" t="str">
        <f t="shared" si="85"/>
        <v>60%-80%</v>
      </c>
      <c r="AH481" s="75">
        <v>752202.61250000005</v>
      </c>
      <c r="AI481" s="75">
        <v>752202.61250000005</v>
      </c>
      <c r="AJ481" s="75">
        <v>532918</v>
      </c>
      <c r="AK481" s="76">
        <f t="shared" si="80"/>
        <v>0.40866382925517952</v>
      </c>
      <c r="AL481" s="39" t="str">
        <f t="shared" si="86"/>
        <v>25% - 50%</v>
      </c>
      <c r="AM481" s="77" t="str">
        <f t="shared" si="87"/>
        <v>Lower Range</v>
      </c>
      <c r="AN481" s="78" t="s">
        <v>76</v>
      </c>
      <c r="AO481" s="78"/>
      <c r="AP481" s="78" t="s">
        <v>76</v>
      </c>
      <c r="AQ481" s="49"/>
      <c r="AR481" s="79"/>
      <c r="AS481" s="79"/>
      <c r="AT481" s="80"/>
      <c r="AU481" s="52">
        <f t="shared" si="81"/>
        <v>0</v>
      </c>
    </row>
    <row r="482" spans="1:47" ht="15" customHeight="1">
      <c r="A482" s="53" t="s">
        <v>66</v>
      </c>
      <c r="B482" s="54">
        <v>471</v>
      </c>
      <c r="C482" s="55" t="s">
        <v>163</v>
      </c>
      <c r="D482" s="56" t="s">
        <v>95</v>
      </c>
      <c r="E482" s="55" t="s">
        <v>555</v>
      </c>
      <c r="F482" s="57">
        <v>44667</v>
      </c>
      <c r="G482" s="58">
        <v>30867</v>
      </c>
      <c r="H482" s="59">
        <f t="shared" si="82"/>
        <v>34.761643835616439</v>
      </c>
      <c r="I482" s="60" t="s">
        <v>556</v>
      </c>
      <c r="J482" s="61">
        <v>0</v>
      </c>
      <c r="K482" s="62">
        <v>0</v>
      </c>
      <c r="L482" s="63" t="s">
        <v>85</v>
      </c>
      <c r="M482" s="64" t="str">
        <f t="shared" si="83"/>
        <v>0-0-3</v>
      </c>
      <c r="N482" s="81" t="s">
        <v>72</v>
      </c>
      <c r="O482" s="62" t="s">
        <v>72</v>
      </c>
      <c r="P482" s="67">
        <v>0</v>
      </c>
      <c r="Q482" s="68" t="s">
        <v>87</v>
      </c>
      <c r="R482" s="68" t="s">
        <v>88</v>
      </c>
      <c r="S482" s="68" t="s">
        <v>89</v>
      </c>
      <c r="T482" s="69">
        <v>47</v>
      </c>
      <c r="U482" s="68"/>
      <c r="V482" s="70">
        <v>193824</v>
      </c>
      <c r="W482" s="70">
        <v>0</v>
      </c>
      <c r="X482" s="70">
        <v>0</v>
      </c>
      <c r="Y482" s="70">
        <v>48456</v>
      </c>
      <c r="Z482" s="70">
        <v>0</v>
      </c>
      <c r="AA482" s="70">
        <v>544959</v>
      </c>
      <c r="AB482" s="71">
        <f t="shared" si="84"/>
        <v>496503</v>
      </c>
      <c r="AC482" s="71">
        <f t="shared" si="77"/>
        <v>496503</v>
      </c>
      <c r="AD482" s="72">
        <f t="shared" si="78"/>
        <v>350</v>
      </c>
      <c r="AE482" s="73">
        <f>ROUND(VLOOKUP(Q482,'[1]Average Cost'!$A$3:$V$26,HLOOKUP('[1]Master Sheet'!E482,'[1]Average Cost'!$B$1:$V$2,2,0)),0)</f>
        <v>436990</v>
      </c>
      <c r="AF482" s="74">
        <f t="shared" si="79"/>
        <v>1.1361884711320624</v>
      </c>
      <c r="AG482" s="68" t="str">
        <f t="shared" si="85"/>
        <v>Greater than 100%</v>
      </c>
      <c r="AH482" s="75">
        <v>752202.61250000005</v>
      </c>
      <c r="AI482" s="75">
        <v>752202.61250000005</v>
      </c>
      <c r="AJ482" s="75">
        <v>532918</v>
      </c>
      <c r="AK482" s="76">
        <f t="shared" si="80"/>
        <v>0.66006550861321289</v>
      </c>
      <c r="AL482" s="39" t="str">
        <f t="shared" si="86"/>
        <v>50% - 70%</v>
      </c>
      <c r="AM482" s="77" t="str">
        <f t="shared" si="87"/>
        <v>Lower Range</v>
      </c>
      <c r="AN482" s="78" t="s">
        <v>76</v>
      </c>
      <c r="AO482" s="78"/>
      <c r="AP482" s="78" t="s">
        <v>135</v>
      </c>
      <c r="AQ482" s="49"/>
      <c r="AR482" s="79"/>
      <c r="AS482" s="79"/>
      <c r="AT482" s="80"/>
      <c r="AU482" s="52">
        <f t="shared" si="81"/>
        <v>0</v>
      </c>
    </row>
    <row r="483" spans="1:47" ht="15" customHeight="1">
      <c r="A483" s="53" t="s">
        <v>66</v>
      </c>
      <c r="B483" s="54">
        <v>472</v>
      </c>
      <c r="C483" s="55" t="s">
        <v>82</v>
      </c>
      <c r="D483" s="56" t="s">
        <v>83</v>
      </c>
      <c r="E483" s="55" t="s">
        <v>319</v>
      </c>
      <c r="F483" s="57">
        <v>42156</v>
      </c>
      <c r="G483" s="58">
        <v>29245</v>
      </c>
      <c r="H483" s="59">
        <f t="shared" si="82"/>
        <v>39.205479452054796</v>
      </c>
      <c r="I483" s="60" t="s">
        <v>374</v>
      </c>
      <c r="J483" s="61" t="s">
        <v>85</v>
      </c>
      <c r="K483" s="62" t="s">
        <v>85</v>
      </c>
      <c r="L483" s="63" t="s">
        <v>71</v>
      </c>
      <c r="M483" s="64" t="str">
        <f t="shared" si="83"/>
        <v>3-3-2</v>
      </c>
      <c r="N483" s="65">
        <v>42095</v>
      </c>
      <c r="O483" s="66">
        <v>43191</v>
      </c>
      <c r="P483" s="67">
        <v>0.11749999999999995</v>
      </c>
      <c r="Q483" s="68" t="s">
        <v>87</v>
      </c>
      <c r="R483" s="68" t="s">
        <v>88</v>
      </c>
      <c r="S483" s="68" t="s">
        <v>89</v>
      </c>
      <c r="T483" s="69">
        <v>46</v>
      </c>
      <c r="U483" s="68"/>
      <c r="V483" s="70">
        <v>108576</v>
      </c>
      <c r="W483" s="70">
        <v>0</v>
      </c>
      <c r="X483" s="70">
        <v>0</v>
      </c>
      <c r="Y483" s="70">
        <v>0</v>
      </c>
      <c r="Z483" s="70">
        <v>0</v>
      </c>
      <c r="AA483" s="70">
        <v>275464.75</v>
      </c>
      <c r="AB483" s="71">
        <f t="shared" si="84"/>
        <v>275464.75</v>
      </c>
      <c r="AC483" s="71">
        <f t="shared" si="77"/>
        <v>275464.75</v>
      </c>
      <c r="AD483" s="72">
        <f t="shared" si="78"/>
        <v>365</v>
      </c>
      <c r="AE483" s="73">
        <f>ROUND(VLOOKUP(Q483,'[1]Average Cost'!$A$3:$V$26,HLOOKUP('[1]Master Sheet'!E483,'[1]Average Cost'!$B$1:$V$2,2,0)),0)</f>
        <v>293696</v>
      </c>
      <c r="AF483" s="74">
        <f t="shared" si="79"/>
        <v>0.93792475893440841</v>
      </c>
      <c r="AG483" s="68" t="str">
        <f t="shared" si="85"/>
        <v>80%-100%</v>
      </c>
      <c r="AH483" s="75">
        <v>512626</v>
      </c>
      <c r="AI483" s="75">
        <v>449515</v>
      </c>
      <c r="AJ483" s="75">
        <v>512626</v>
      </c>
      <c r="AK483" s="76">
        <f t="shared" si="80"/>
        <v>0.53736008317954997</v>
      </c>
      <c r="AL483" s="39" t="str">
        <f t="shared" si="86"/>
        <v>50% - 70%</v>
      </c>
      <c r="AM483" s="77" t="str">
        <f t="shared" si="87"/>
        <v>Lower Range</v>
      </c>
      <c r="AN483" s="78" t="s">
        <v>76</v>
      </c>
      <c r="AO483" s="78"/>
      <c r="AP483" s="78" t="s">
        <v>76</v>
      </c>
      <c r="AQ483" s="49"/>
      <c r="AR483" s="79"/>
      <c r="AS483" s="79"/>
      <c r="AT483" s="80"/>
      <c r="AU483" s="52">
        <f t="shared" si="81"/>
        <v>0</v>
      </c>
    </row>
    <row r="484" spans="1:47" ht="15" customHeight="1">
      <c r="A484" s="53" t="s">
        <v>66</v>
      </c>
      <c r="B484" s="54">
        <v>473</v>
      </c>
      <c r="C484" s="55" t="s">
        <v>136</v>
      </c>
      <c r="D484" s="56" t="s">
        <v>91</v>
      </c>
      <c r="E484" s="55" t="s">
        <v>111</v>
      </c>
      <c r="F484" s="57">
        <v>42204</v>
      </c>
      <c r="G484" s="58">
        <v>27593</v>
      </c>
      <c r="H484" s="59">
        <f t="shared" si="82"/>
        <v>43.731506849315068</v>
      </c>
      <c r="I484" s="60" t="s">
        <v>169</v>
      </c>
      <c r="J484" s="61" t="s">
        <v>71</v>
      </c>
      <c r="K484" s="62" t="s">
        <v>71</v>
      </c>
      <c r="L484" s="63" t="s">
        <v>85</v>
      </c>
      <c r="M484" s="64" t="str">
        <f t="shared" si="83"/>
        <v>2-2-3</v>
      </c>
      <c r="N484" s="65">
        <v>42370</v>
      </c>
      <c r="O484" s="66">
        <v>43191</v>
      </c>
      <c r="P484" s="67">
        <v>0.06</v>
      </c>
      <c r="Q484" s="68" t="s">
        <v>113</v>
      </c>
      <c r="R484" s="68" t="s">
        <v>114</v>
      </c>
      <c r="S484" s="68" t="s">
        <v>115</v>
      </c>
      <c r="T484" s="69">
        <v>49</v>
      </c>
      <c r="U484" s="68"/>
      <c r="V484" s="70">
        <v>264936</v>
      </c>
      <c r="W484" s="70">
        <v>0</v>
      </c>
      <c r="X484" s="70">
        <v>67500</v>
      </c>
      <c r="Y484" s="70">
        <v>66228</v>
      </c>
      <c r="Z484" s="70">
        <v>22500</v>
      </c>
      <c r="AA484" s="70">
        <v>740512</v>
      </c>
      <c r="AB484" s="71">
        <f t="shared" si="84"/>
        <v>674284</v>
      </c>
      <c r="AC484" s="71">
        <f t="shared" si="77"/>
        <v>674284</v>
      </c>
      <c r="AD484" s="72">
        <f t="shared" si="78"/>
        <v>365</v>
      </c>
      <c r="AE484" s="73">
        <f>ROUND(VLOOKUP(Q484,'[1]Average Cost'!$A$3:$V$26,HLOOKUP('[1]Master Sheet'!E484,'[1]Average Cost'!$B$1:$V$2,2,0)),0)</f>
        <v>724636</v>
      </c>
      <c r="AF484" s="74">
        <f t="shared" si="79"/>
        <v>0.93051407879266279</v>
      </c>
      <c r="AG484" s="68" t="str">
        <f t="shared" si="85"/>
        <v>80%-100%</v>
      </c>
      <c r="AH484" s="75">
        <v>1072534.66809375</v>
      </c>
      <c r="AI484" s="75">
        <v>1072534.66809375</v>
      </c>
      <c r="AJ484" s="75">
        <v>1041277</v>
      </c>
      <c r="AK484" s="76">
        <f t="shared" si="80"/>
        <v>0.62868270840925489</v>
      </c>
      <c r="AL484" s="39" t="str">
        <f t="shared" si="86"/>
        <v>50% - 70%</v>
      </c>
      <c r="AM484" s="77" t="str">
        <f t="shared" si="87"/>
        <v>Lower Range</v>
      </c>
      <c r="AN484" s="78" t="s">
        <v>76</v>
      </c>
      <c r="AO484" s="78"/>
      <c r="AP484" s="78" t="s">
        <v>76</v>
      </c>
      <c r="AQ484" s="49"/>
      <c r="AR484" s="79"/>
      <c r="AS484" s="79"/>
      <c r="AT484" s="80"/>
      <c r="AU484" s="52">
        <f t="shared" si="81"/>
        <v>0</v>
      </c>
    </row>
    <row r="485" spans="1:47" ht="15" customHeight="1">
      <c r="A485" s="53" t="s">
        <v>66</v>
      </c>
      <c r="B485" s="54">
        <v>474</v>
      </c>
      <c r="C485" s="55" t="s">
        <v>377</v>
      </c>
      <c r="D485" s="56" t="s">
        <v>145</v>
      </c>
      <c r="E485" s="55" t="s">
        <v>111</v>
      </c>
      <c r="F485" s="57">
        <v>44716</v>
      </c>
      <c r="G485" s="58">
        <v>34239</v>
      </c>
      <c r="H485" s="59">
        <f t="shared" si="82"/>
        <v>25.523287671232875</v>
      </c>
      <c r="I485" s="60" t="s">
        <v>326</v>
      </c>
      <c r="J485" s="61">
        <v>0</v>
      </c>
      <c r="K485" s="62">
        <v>0</v>
      </c>
      <c r="L485" s="63" t="s">
        <v>71</v>
      </c>
      <c r="M485" s="64" t="str">
        <f t="shared" si="83"/>
        <v>0-0-2</v>
      </c>
      <c r="N485" s="81" t="s">
        <v>72</v>
      </c>
      <c r="O485" s="62" t="s">
        <v>72</v>
      </c>
      <c r="P485" s="67">
        <v>0</v>
      </c>
      <c r="Q485" s="68" t="s">
        <v>327</v>
      </c>
      <c r="R485" s="68" t="s">
        <v>114</v>
      </c>
      <c r="S485" s="68" t="s">
        <v>115</v>
      </c>
      <c r="T485" s="69">
        <v>45</v>
      </c>
      <c r="U485" s="68"/>
      <c r="V485" s="70">
        <v>91500</v>
      </c>
      <c r="W485" s="70">
        <v>0</v>
      </c>
      <c r="X485" s="70">
        <v>27000</v>
      </c>
      <c r="Y485" s="70">
        <v>0</v>
      </c>
      <c r="Z485" s="70">
        <v>9000</v>
      </c>
      <c r="AA485" s="70">
        <v>180004.08</v>
      </c>
      <c r="AB485" s="71">
        <f t="shared" si="84"/>
        <v>180004.08</v>
      </c>
      <c r="AC485" s="71">
        <f t="shared" si="77"/>
        <v>180004.08</v>
      </c>
      <c r="AD485" s="72">
        <f t="shared" si="78"/>
        <v>301</v>
      </c>
      <c r="AE485" s="73">
        <f>ROUND(VLOOKUP(Q485,'[1]Average Cost'!$A$3:$V$26,HLOOKUP('[1]Master Sheet'!E485,'[1]Average Cost'!$B$1:$V$2,2,0)),0)</f>
        <v>270126</v>
      </c>
      <c r="AF485" s="74">
        <f t="shared" si="79"/>
        <v>0.66637080473556776</v>
      </c>
      <c r="AG485" s="68" t="str">
        <f t="shared" si="85"/>
        <v>60%-80%</v>
      </c>
      <c r="AH485" s="75">
        <v>500670.71110000001</v>
      </c>
      <c r="AI485" s="75">
        <v>500670.71110000001</v>
      </c>
      <c r="AJ485" s="75">
        <v>494390</v>
      </c>
      <c r="AK485" s="76">
        <f t="shared" si="80"/>
        <v>0.35952588399773078</v>
      </c>
      <c r="AL485" s="39" t="str">
        <f t="shared" si="86"/>
        <v>25% - 50%</v>
      </c>
      <c r="AM485" s="77" t="str">
        <f t="shared" si="87"/>
        <v>Lower Range</v>
      </c>
      <c r="AN485" s="78" t="s">
        <v>76</v>
      </c>
      <c r="AO485" s="78"/>
      <c r="AP485" s="78" t="s">
        <v>76</v>
      </c>
      <c r="AQ485" s="49"/>
      <c r="AR485" s="79"/>
      <c r="AS485" s="79"/>
      <c r="AT485" s="80"/>
      <c r="AU485" s="52">
        <f t="shared" si="81"/>
        <v>0</v>
      </c>
    </row>
    <row r="486" spans="1:47" ht="15" customHeight="1">
      <c r="A486" s="53" t="s">
        <v>66</v>
      </c>
      <c r="B486" s="25">
        <v>475</v>
      </c>
      <c r="C486" s="55" t="s">
        <v>172</v>
      </c>
      <c r="D486" s="56" t="s">
        <v>173</v>
      </c>
      <c r="E486" s="55" t="s">
        <v>111</v>
      </c>
      <c r="F486" s="57">
        <v>41334</v>
      </c>
      <c r="G486" s="58">
        <v>28175</v>
      </c>
      <c r="H486" s="59">
        <f t="shared" si="82"/>
        <v>42.136986301369866</v>
      </c>
      <c r="I486" s="60" t="s">
        <v>194</v>
      </c>
      <c r="J486" s="61" t="s">
        <v>71</v>
      </c>
      <c r="K486" s="62" t="s">
        <v>85</v>
      </c>
      <c r="L486" s="63" t="s">
        <v>129</v>
      </c>
      <c r="M486" s="64" t="str">
        <f t="shared" si="83"/>
        <v>2-3-1</v>
      </c>
      <c r="N486" s="65" t="s">
        <v>86</v>
      </c>
      <c r="O486" s="66">
        <v>43191</v>
      </c>
      <c r="P486" s="67">
        <v>9.9999999999999992E-2</v>
      </c>
      <c r="Q486" s="68" t="s">
        <v>113</v>
      </c>
      <c r="R486" s="68" t="s">
        <v>114</v>
      </c>
      <c r="S486" s="68" t="s">
        <v>115</v>
      </c>
      <c r="T486" s="69">
        <v>44</v>
      </c>
      <c r="U486" s="68"/>
      <c r="V486" s="70">
        <v>106500</v>
      </c>
      <c r="W486" s="70">
        <v>0</v>
      </c>
      <c r="X486" s="70">
        <v>22500</v>
      </c>
      <c r="Y486" s="70">
        <v>0</v>
      </c>
      <c r="Z486" s="70">
        <v>7500</v>
      </c>
      <c r="AA486" s="70">
        <v>266238.11</v>
      </c>
      <c r="AB486" s="71">
        <f t="shared" si="84"/>
        <v>266238.11</v>
      </c>
      <c r="AC486" s="71">
        <f t="shared" si="77"/>
        <v>266238.11</v>
      </c>
      <c r="AD486" s="72">
        <f t="shared" si="78"/>
        <v>365</v>
      </c>
      <c r="AE486" s="73">
        <f>ROUND(VLOOKUP(Q486,'[1]Average Cost'!$A$3:$V$26,HLOOKUP('[1]Master Sheet'!E486,'[1]Average Cost'!$B$1:$V$2,2,0)),0)</f>
        <v>296029</v>
      </c>
      <c r="AF486" s="74">
        <f t="shared" si="79"/>
        <v>0.89936496086532058</v>
      </c>
      <c r="AG486" s="68" t="str">
        <f t="shared" si="85"/>
        <v>80%-100%</v>
      </c>
      <c r="AH486" s="75">
        <v>342055.23525000003</v>
      </c>
      <c r="AI486" s="75">
        <v>342055.23525000003</v>
      </c>
      <c r="AJ486" s="75">
        <v>309807</v>
      </c>
      <c r="AK486" s="76">
        <f t="shared" si="80"/>
        <v>0.77834829747719803</v>
      </c>
      <c r="AL486" s="39" t="str">
        <f t="shared" si="86"/>
        <v>70% - 90%</v>
      </c>
      <c r="AM486" s="77" t="str">
        <f t="shared" si="87"/>
        <v>Lower Middle Range</v>
      </c>
      <c r="AN486" s="78" t="s">
        <v>76</v>
      </c>
      <c r="AO486" s="78"/>
      <c r="AP486" s="78" t="s">
        <v>76</v>
      </c>
      <c r="AQ486" s="49"/>
      <c r="AR486" s="79"/>
      <c r="AS486" s="79"/>
      <c r="AT486" s="80"/>
      <c r="AU486" s="52">
        <f t="shared" si="81"/>
        <v>0</v>
      </c>
    </row>
    <row r="487" spans="1:47" ht="15" customHeight="1">
      <c r="A487" s="53" t="s">
        <v>66</v>
      </c>
      <c r="B487" s="54">
        <v>476</v>
      </c>
      <c r="C487" s="55" t="s">
        <v>193</v>
      </c>
      <c r="D487" s="56" t="s">
        <v>145</v>
      </c>
      <c r="E487" s="55" t="s">
        <v>111</v>
      </c>
      <c r="F487" s="57">
        <v>44779</v>
      </c>
      <c r="G487" s="58">
        <v>34519</v>
      </c>
      <c r="H487" s="59">
        <f t="shared" si="82"/>
        <v>24.756164383561643</v>
      </c>
      <c r="I487" s="60" t="s">
        <v>123</v>
      </c>
      <c r="J487" s="61">
        <v>0</v>
      </c>
      <c r="K487" s="62">
        <v>0</v>
      </c>
      <c r="L487" s="63" t="s">
        <v>85</v>
      </c>
      <c r="M487" s="64" t="str">
        <f t="shared" si="83"/>
        <v>0-0-3</v>
      </c>
      <c r="N487" s="81" t="s">
        <v>72</v>
      </c>
      <c r="O487" s="62" t="s">
        <v>72</v>
      </c>
      <c r="P487" s="67">
        <v>0</v>
      </c>
      <c r="Q487" s="68" t="s">
        <v>125</v>
      </c>
      <c r="R487" s="68" t="s">
        <v>126</v>
      </c>
      <c r="S487" s="68" t="s">
        <v>127</v>
      </c>
      <c r="T487" s="69">
        <v>45</v>
      </c>
      <c r="U487" s="68"/>
      <c r="V487" s="70">
        <v>99996</v>
      </c>
      <c r="W487" s="70">
        <v>0</v>
      </c>
      <c r="X487" s="70">
        <v>27000</v>
      </c>
      <c r="Y487" s="70">
        <v>0</v>
      </c>
      <c r="Z487" s="70">
        <v>9000</v>
      </c>
      <c r="AA487" s="70">
        <v>250002.43</v>
      </c>
      <c r="AB487" s="71">
        <f t="shared" si="84"/>
        <v>250002.43</v>
      </c>
      <c r="AC487" s="71">
        <f t="shared" si="77"/>
        <v>250002.43</v>
      </c>
      <c r="AD487" s="72">
        <f t="shared" si="78"/>
        <v>238</v>
      </c>
      <c r="AE487" s="73">
        <f>ROUND(VLOOKUP(Q487,'[1]Average Cost'!$A$3:$V$26,HLOOKUP('[1]Master Sheet'!E487,'[1]Average Cost'!$B$1:$V$2,2,0)),0)</f>
        <v>274452</v>
      </c>
      <c r="AF487" s="74">
        <f t="shared" si="79"/>
        <v>0.91091495051958082</v>
      </c>
      <c r="AG487" s="68" t="str">
        <f t="shared" si="85"/>
        <v>80%-100%</v>
      </c>
      <c r="AH487" s="75">
        <v>504210.540775</v>
      </c>
      <c r="AI487" s="75">
        <v>504210.540775</v>
      </c>
      <c r="AJ487" s="75">
        <v>366996</v>
      </c>
      <c r="AK487" s="76">
        <f t="shared" si="80"/>
        <v>0.49582943985211453</v>
      </c>
      <c r="AL487" s="39" t="str">
        <f t="shared" si="86"/>
        <v>25% - 50%</v>
      </c>
      <c r="AM487" s="77" t="str">
        <f t="shared" si="87"/>
        <v>Lower Range</v>
      </c>
      <c r="AN487" s="78" t="s">
        <v>76</v>
      </c>
      <c r="AO487" s="78"/>
      <c r="AP487" s="78" t="s">
        <v>76</v>
      </c>
      <c r="AQ487" s="49"/>
      <c r="AR487" s="79"/>
      <c r="AS487" s="79"/>
      <c r="AT487" s="80"/>
      <c r="AU487" s="52">
        <f t="shared" si="81"/>
        <v>0</v>
      </c>
    </row>
    <row r="488" spans="1:47" ht="15" customHeight="1">
      <c r="A488" s="53" t="s">
        <v>66</v>
      </c>
      <c r="B488" s="54">
        <v>477</v>
      </c>
      <c r="C488" s="55" t="s">
        <v>116</v>
      </c>
      <c r="D488" s="56" t="s">
        <v>117</v>
      </c>
      <c r="E488" s="55" t="s">
        <v>111</v>
      </c>
      <c r="F488" s="57">
        <v>44478</v>
      </c>
      <c r="G488" s="58">
        <v>30409</v>
      </c>
      <c r="H488" s="59">
        <f t="shared" si="82"/>
        <v>36.016438356164386</v>
      </c>
      <c r="I488" s="60" t="s">
        <v>557</v>
      </c>
      <c r="J488" s="61">
        <v>0</v>
      </c>
      <c r="K488" s="62">
        <v>0</v>
      </c>
      <c r="L488" s="63" t="s">
        <v>85</v>
      </c>
      <c r="M488" s="64" t="str">
        <f t="shared" si="83"/>
        <v>0-0-3</v>
      </c>
      <c r="N488" s="81" t="s">
        <v>121</v>
      </c>
      <c r="O488" s="62" t="s">
        <v>72</v>
      </c>
      <c r="P488" s="67">
        <v>0</v>
      </c>
      <c r="Q488" s="68" t="s">
        <v>125</v>
      </c>
      <c r="R488" s="68" t="s">
        <v>126</v>
      </c>
      <c r="S488" s="68" t="s">
        <v>127</v>
      </c>
      <c r="T488" s="69">
        <v>50</v>
      </c>
      <c r="U488" s="68"/>
      <c r="V488" s="70">
        <v>472728</v>
      </c>
      <c r="W488" s="70">
        <v>0</v>
      </c>
      <c r="X488" s="70">
        <v>90000</v>
      </c>
      <c r="Y488" s="70">
        <v>118188</v>
      </c>
      <c r="Z488" s="70">
        <v>30000</v>
      </c>
      <c r="AA488" s="70">
        <v>1311970</v>
      </c>
      <c r="AB488" s="71">
        <f t="shared" si="84"/>
        <v>1193782</v>
      </c>
      <c r="AC488" s="71">
        <f t="shared" si="77"/>
        <v>1193782</v>
      </c>
      <c r="AD488" s="72">
        <f t="shared" si="78"/>
        <v>365</v>
      </c>
      <c r="AE488" s="73">
        <f>ROUND(VLOOKUP(Q488,'[1]Average Cost'!$A$3:$V$26,HLOOKUP('[1]Master Sheet'!E488,'[1]Average Cost'!$B$1:$V$2,2,0)),0)</f>
        <v>1316413</v>
      </c>
      <c r="AF488" s="74">
        <f t="shared" si="79"/>
        <v>0.90684458448830263</v>
      </c>
      <c r="AG488" s="68" t="str">
        <f t="shared" si="85"/>
        <v>80%-100%</v>
      </c>
      <c r="AH488" s="75">
        <v>1261805.4918750001</v>
      </c>
      <c r="AI488" s="75">
        <v>1261805.4918750001</v>
      </c>
      <c r="AJ488" s="75">
        <v>972484</v>
      </c>
      <c r="AK488" s="76">
        <f t="shared" si="80"/>
        <v>0.94609035044385525</v>
      </c>
      <c r="AL488" s="39" t="str">
        <f t="shared" si="86"/>
        <v>90% - 110%</v>
      </c>
      <c r="AM488" s="77" t="str">
        <f t="shared" si="87"/>
        <v>Close to Market Reference</v>
      </c>
      <c r="AN488" s="78" t="s">
        <v>76</v>
      </c>
      <c r="AO488" s="78"/>
      <c r="AP488" s="78" t="s">
        <v>76</v>
      </c>
      <c r="AQ488" s="49"/>
      <c r="AR488" s="79"/>
      <c r="AS488" s="79"/>
      <c r="AT488" s="80"/>
      <c r="AU488" s="52">
        <f t="shared" si="81"/>
        <v>0</v>
      </c>
    </row>
    <row r="489" spans="1:47" ht="15" customHeight="1">
      <c r="A489" s="53" t="s">
        <v>66</v>
      </c>
      <c r="B489" s="54">
        <v>478</v>
      </c>
      <c r="C489" s="55" t="s">
        <v>134</v>
      </c>
      <c r="D489" s="56" t="s">
        <v>68</v>
      </c>
      <c r="E489" s="55" t="s">
        <v>79</v>
      </c>
      <c r="F489" s="57">
        <v>43204</v>
      </c>
      <c r="G489" s="58">
        <v>30676</v>
      </c>
      <c r="H489" s="59">
        <f t="shared" si="82"/>
        <v>35.284931506849318</v>
      </c>
      <c r="I489" s="60" t="s">
        <v>128</v>
      </c>
      <c r="J489" s="61" t="s">
        <v>85</v>
      </c>
      <c r="K489" s="62" t="s">
        <v>85</v>
      </c>
      <c r="L489" s="63" t="s">
        <v>85</v>
      </c>
      <c r="M489" s="64" t="str">
        <f t="shared" si="83"/>
        <v>3-3-3</v>
      </c>
      <c r="N489" s="65">
        <v>42736</v>
      </c>
      <c r="O489" s="66">
        <v>43191</v>
      </c>
      <c r="P489" s="67">
        <v>7.9305412511512283E-2</v>
      </c>
      <c r="Q489" s="68" t="s">
        <v>131</v>
      </c>
      <c r="R489" s="68" t="s">
        <v>132</v>
      </c>
      <c r="S489" s="68" t="s">
        <v>133</v>
      </c>
      <c r="T489" s="69">
        <v>48</v>
      </c>
      <c r="U489" s="68"/>
      <c r="V489" s="70">
        <v>237792</v>
      </c>
      <c r="W489" s="70">
        <v>0</v>
      </c>
      <c r="X489" s="70">
        <v>0</v>
      </c>
      <c r="Y489" s="70">
        <v>59448</v>
      </c>
      <c r="Z489" s="70">
        <v>0</v>
      </c>
      <c r="AA489" s="70">
        <v>665882</v>
      </c>
      <c r="AB489" s="71">
        <f t="shared" si="84"/>
        <v>606434</v>
      </c>
      <c r="AC489" s="71">
        <f t="shared" si="77"/>
        <v>606434</v>
      </c>
      <c r="AD489" s="72">
        <f t="shared" si="78"/>
        <v>365</v>
      </c>
      <c r="AE489" s="73">
        <f>ROUND(VLOOKUP(Q489,'[1]Average Cost'!$A$3:$V$26,HLOOKUP('[1]Master Sheet'!E489,'[1]Average Cost'!$B$1:$V$2,2,0)),0)</f>
        <v>562355</v>
      </c>
      <c r="AF489" s="74">
        <f t="shared" si="79"/>
        <v>1.0783828720292341</v>
      </c>
      <c r="AG489" s="68" t="str">
        <f t="shared" si="85"/>
        <v>Greater than 100%</v>
      </c>
      <c r="AH489" s="75">
        <v>1056496</v>
      </c>
      <c r="AI489" s="75">
        <v>1006041.8382999999</v>
      </c>
      <c r="AJ489" s="75">
        <v>1056496</v>
      </c>
      <c r="AK489" s="76">
        <f t="shared" si="80"/>
        <v>0.57400501279701954</v>
      </c>
      <c r="AL489" s="39" t="str">
        <f t="shared" si="86"/>
        <v>50% - 70%</v>
      </c>
      <c r="AM489" s="77" t="str">
        <f t="shared" si="87"/>
        <v>Lower Range</v>
      </c>
      <c r="AN489" s="78" t="s">
        <v>76</v>
      </c>
      <c r="AO489" s="78"/>
      <c r="AP489" s="78" t="s">
        <v>76</v>
      </c>
      <c r="AQ489" s="49"/>
      <c r="AR489" s="79"/>
      <c r="AS489" s="79"/>
      <c r="AT489" s="80"/>
      <c r="AU489" s="52">
        <f t="shared" si="81"/>
        <v>0</v>
      </c>
    </row>
    <row r="490" spans="1:47" ht="15" customHeight="1">
      <c r="A490" s="53" t="s">
        <v>66</v>
      </c>
      <c r="B490" s="54">
        <v>479</v>
      </c>
      <c r="C490" s="55" t="s">
        <v>197</v>
      </c>
      <c r="D490" s="56" t="s">
        <v>216</v>
      </c>
      <c r="E490" s="55" t="s">
        <v>79</v>
      </c>
      <c r="F490" s="57">
        <v>41365</v>
      </c>
      <c r="G490" s="58">
        <v>28862</v>
      </c>
      <c r="H490" s="59">
        <f t="shared" si="82"/>
        <v>40.254794520547946</v>
      </c>
      <c r="I490" s="60" t="s">
        <v>128</v>
      </c>
      <c r="J490" s="61" t="s">
        <v>71</v>
      </c>
      <c r="K490" s="62" t="s">
        <v>71</v>
      </c>
      <c r="L490" s="63" t="s">
        <v>81</v>
      </c>
      <c r="M490" s="64" t="str">
        <f t="shared" si="83"/>
        <v>2-2-4</v>
      </c>
      <c r="N490" s="65">
        <v>42095</v>
      </c>
      <c r="O490" s="66">
        <v>43191</v>
      </c>
      <c r="P490" s="67">
        <v>6.7499999999999991E-2</v>
      </c>
      <c r="Q490" s="68" t="s">
        <v>131</v>
      </c>
      <c r="R490" s="68" t="s">
        <v>132</v>
      </c>
      <c r="S490" s="68" t="s">
        <v>133</v>
      </c>
      <c r="T490" s="69">
        <v>53</v>
      </c>
      <c r="U490" s="68"/>
      <c r="V490" s="70">
        <v>529032</v>
      </c>
      <c r="W490" s="70">
        <v>0</v>
      </c>
      <c r="X490" s="70">
        <v>0</v>
      </c>
      <c r="Y490" s="70">
        <v>203472</v>
      </c>
      <c r="Z490" s="70">
        <v>0</v>
      </c>
      <c r="AA490" s="70">
        <v>1575895</v>
      </c>
      <c r="AB490" s="71">
        <f t="shared" si="84"/>
        <v>1372423</v>
      </c>
      <c r="AC490" s="71">
        <f t="shared" si="77"/>
        <v>1372423</v>
      </c>
      <c r="AD490" s="72">
        <f t="shared" si="78"/>
        <v>365</v>
      </c>
      <c r="AE490" s="73">
        <f>ROUND(VLOOKUP(Q490,'[1]Average Cost'!$A$3:$V$26,HLOOKUP('[1]Master Sheet'!E490,'[1]Average Cost'!$B$1:$V$2,2,0)),0)</f>
        <v>1836180</v>
      </c>
      <c r="AF490" s="74">
        <f t="shared" si="79"/>
        <v>0.74743380278621918</v>
      </c>
      <c r="AG490" s="68" t="str">
        <f t="shared" si="85"/>
        <v>60%-80%</v>
      </c>
      <c r="AH490" s="75">
        <v>2560408.25</v>
      </c>
      <c r="AI490" s="75">
        <v>2560408.25</v>
      </c>
      <c r="AJ490" s="75">
        <v>2271927</v>
      </c>
      <c r="AK490" s="76">
        <f t="shared" si="80"/>
        <v>0.53601725427966418</v>
      </c>
      <c r="AL490" s="39" t="str">
        <f t="shared" si="86"/>
        <v>50% - 70%</v>
      </c>
      <c r="AM490" s="77" t="str">
        <f t="shared" si="87"/>
        <v>Lower Range</v>
      </c>
      <c r="AN490" s="78" t="s">
        <v>118</v>
      </c>
      <c r="AO490" s="78" t="s">
        <v>558</v>
      </c>
      <c r="AP490" s="78" t="s">
        <v>135</v>
      </c>
      <c r="AQ490" s="49"/>
      <c r="AR490" s="79"/>
      <c r="AS490" s="79"/>
      <c r="AT490" s="80"/>
      <c r="AU490" s="52">
        <f t="shared" si="81"/>
        <v>0</v>
      </c>
    </row>
    <row r="491" spans="1:47" ht="15" customHeight="1">
      <c r="A491" s="53" t="s">
        <v>66</v>
      </c>
      <c r="B491" s="54">
        <v>480</v>
      </c>
      <c r="C491" s="55" t="s">
        <v>67</v>
      </c>
      <c r="D491" s="56" t="s">
        <v>91</v>
      </c>
      <c r="E491" s="55" t="s">
        <v>390</v>
      </c>
      <c r="F491" s="57">
        <v>44205</v>
      </c>
      <c r="G491" s="58">
        <v>31258</v>
      </c>
      <c r="H491" s="59">
        <f t="shared" si="82"/>
        <v>33.69041095890411</v>
      </c>
      <c r="I491" s="60" t="s">
        <v>380</v>
      </c>
      <c r="J491" s="61">
        <v>0</v>
      </c>
      <c r="K491" s="62" t="s">
        <v>85</v>
      </c>
      <c r="L491" s="63" t="s">
        <v>81</v>
      </c>
      <c r="M491" s="64" t="str">
        <f t="shared" si="83"/>
        <v>0-3-4</v>
      </c>
      <c r="N491" s="81" t="s">
        <v>121</v>
      </c>
      <c r="O491" s="66">
        <v>43191</v>
      </c>
      <c r="P491" s="67">
        <v>9.4999999999999987E-2</v>
      </c>
      <c r="Q491" s="68" t="s">
        <v>177</v>
      </c>
      <c r="R491" s="68" t="s">
        <v>178</v>
      </c>
      <c r="S491" s="68" t="s">
        <v>179</v>
      </c>
      <c r="T491" s="69">
        <v>49</v>
      </c>
      <c r="U491" s="68"/>
      <c r="V491" s="70">
        <v>358368</v>
      </c>
      <c r="W491" s="70">
        <v>0</v>
      </c>
      <c r="X491" s="70">
        <v>0</v>
      </c>
      <c r="Y491" s="70">
        <v>89592</v>
      </c>
      <c r="Z491" s="70">
        <v>0</v>
      </c>
      <c r="AA491" s="70">
        <v>997467</v>
      </c>
      <c r="AB491" s="71">
        <f t="shared" si="84"/>
        <v>907875</v>
      </c>
      <c r="AC491" s="71">
        <f t="shared" si="77"/>
        <v>907875</v>
      </c>
      <c r="AD491" s="72">
        <f t="shared" si="78"/>
        <v>365</v>
      </c>
      <c r="AE491" s="73">
        <f>ROUND(VLOOKUP(Q491,'[1]Average Cost'!$A$3:$V$26,HLOOKUP('[1]Master Sheet'!E491,'[1]Average Cost'!$B$1:$V$2,2,0)),0)</f>
        <v>1090263</v>
      </c>
      <c r="AF491" s="74">
        <f t="shared" si="79"/>
        <v>0.83271192363677393</v>
      </c>
      <c r="AG491" s="68" t="str">
        <f t="shared" si="85"/>
        <v>80%-100%</v>
      </c>
      <c r="AH491" s="75">
        <v>1405865.719755</v>
      </c>
      <c r="AI491" s="75">
        <v>1405865.719755</v>
      </c>
      <c r="AJ491" s="75">
        <v>1000465</v>
      </c>
      <c r="AK491" s="76">
        <f t="shared" si="80"/>
        <v>0.6457764687215044</v>
      </c>
      <c r="AL491" s="39" t="str">
        <f t="shared" si="86"/>
        <v>50% - 70%</v>
      </c>
      <c r="AM491" s="77" t="str">
        <f t="shared" si="87"/>
        <v>Lower Range</v>
      </c>
      <c r="AN491" s="78" t="s">
        <v>118</v>
      </c>
      <c r="AO491" s="78" t="s">
        <v>559</v>
      </c>
      <c r="AP491" s="78" t="s">
        <v>135</v>
      </c>
      <c r="AQ491" s="49"/>
      <c r="AR491" s="79"/>
      <c r="AS491" s="79"/>
      <c r="AT491" s="80"/>
      <c r="AU491" s="52">
        <f t="shared" si="81"/>
        <v>0</v>
      </c>
    </row>
    <row r="492" spans="1:47" ht="15" customHeight="1">
      <c r="A492" s="53" t="s">
        <v>66</v>
      </c>
      <c r="B492" s="25">
        <v>481</v>
      </c>
      <c r="C492" s="55" t="s">
        <v>136</v>
      </c>
      <c r="D492" s="56" t="s">
        <v>91</v>
      </c>
      <c r="E492" s="55" t="s">
        <v>79</v>
      </c>
      <c r="F492" s="57">
        <v>39661</v>
      </c>
      <c r="G492" s="58">
        <v>29438</v>
      </c>
      <c r="H492" s="59">
        <f t="shared" si="82"/>
        <v>38.676712328767124</v>
      </c>
      <c r="I492" s="60" t="s">
        <v>182</v>
      </c>
      <c r="J492" s="61" t="s">
        <v>71</v>
      </c>
      <c r="K492" s="62" t="s">
        <v>81</v>
      </c>
      <c r="L492" s="63" t="s">
        <v>85</v>
      </c>
      <c r="M492" s="64" t="str">
        <f t="shared" si="83"/>
        <v>2-4-3</v>
      </c>
      <c r="N492" s="65">
        <v>43191</v>
      </c>
      <c r="O492" s="66">
        <v>43191</v>
      </c>
      <c r="P492" s="67">
        <v>0.10784653631996506</v>
      </c>
      <c r="Q492" s="68" t="s">
        <v>107</v>
      </c>
      <c r="R492" s="68" t="s">
        <v>108</v>
      </c>
      <c r="S492" s="68" t="s">
        <v>109</v>
      </c>
      <c r="T492" s="69">
        <v>49</v>
      </c>
      <c r="U492" s="68"/>
      <c r="V492" s="70">
        <v>332088</v>
      </c>
      <c r="W492" s="70">
        <v>0</v>
      </c>
      <c r="X492" s="70">
        <v>0</v>
      </c>
      <c r="Y492" s="70">
        <v>83028</v>
      </c>
      <c r="Z492" s="70">
        <v>0</v>
      </c>
      <c r="AA492" s="70">
        <v>925201</v>
      </c>
      <c r="AB492" s="71">
        <f t="shared" si="84"/>
        <v>842173</v>
      </c>
      <c r="AC492" s="71">
        <f t="shared" si="77"/>
        <v>842173</v>
      </c>
      <c r="AD492" s="72">
        <f t="shared" si="78"/>
        <v>365</v>
      </c>
      <c r="AE492" s="73">
        <f>ROUND(VLOOKUP(Q492,'[1]Average Cost'!$A$3:$V$26,HLOOKUP('[1]Master Sheet'!E492,'[1]Average Cost'!$B$1:$V$2,2,0)),0)</f>
        <v>856413</v>
      </c>
      <c r="AF492" s="74">
        <f t="shared" si="79"/>
        <v>0.98337250835753309</v>
      </c>
      <c r="AG492" s="68" t="str">
        <f t="shared" si="85"/>
        <v>80%-100%</v>
      </c>
      <c r="AH492" s="75">
        <v>1226730.16328</v>
      </c>
      <c r="AI492" s="75">
        <v>1226730.16328</v>
      </c>
      <c r="AJ492" s="75">
        <v>974591</v>
      </c>
      <c r="AK492" s="76">
        <f t="shared" si="80"/>
        <v>0.68651853945469088</v>
      </c>
      <c r="AL492" s="39" t="str">
        <f t="shared" si="86"/>
        <v>50% - 70%</v>
      </c>
      <c r="AM492" s="77" t="str">
        <f t="shared" si="87"/>
        <v>Lower Range</v>
      </c>
      <c r="AN492" s="78" t="s">
        <v>76</v>
      </c>
      <c r="AO492" s="78"/>
      <c r="AP492" s="78" t="s">
        <v>76</v>
      </c>
      <c r="AQ492" s="49"/>
      <c r="AR492" s="79"/>
      <c r="AS492" s="79"/>
      <c r="AT492" s="80"/>
      <c r="AU492" s="52">
        <f t="shared" si="81"/>
        <v>0</v>
      </c>
    </row>
    <row r="493" spans="1:47" ht="15" customHeight="1">
      <c r="A493" s="53" t="s">
        <v>66</v>
      </c>
      <c r="B493" s="54">
        <v>482</v>
      </c>
      <c r="C493" s="55" t="s">
        <v>82</v>
      </c>
      <c r="D493" s="56" t="s">
        <v>95</v>
      </c>
      <c r="E493" s="55" t="s">
        <v>79</v>
      </c>
      <c r="F493" s="57">
        <v>43969</v>
      </c>
      <c r="G493" s="58">
        <v>32888</v>
      </c>
      <c r="H493" s="59">
        <f t="shared" si="82"/>
        <v>29.224657534246575</v>
      </c>
      <c r="I493" s="60" t="s">
        <v>223</v>
      </c>
      <c r="J493" s="61" t="s">
        <v>71</v>
      </c>
      <c r="K493" s="62" t="s">
        <v>85</v>
      </c>
      <c r="L493" s="63" t="s">
        <v>81</v>
      </c>
      <c r="M493" s="64" t="str">
        <f t="shared" si="83"/>
        <v>2-3-4</v>
      </c>
      <c r="N493" s="81" t="s">
        <v>121</v>
      </c>
      <c r="O493" s="66">
        <v>43191</v>
      </c>
      <c r="P493" s="67">
        <v>0.11166650894918341</v>
      </c>
      <c r="Q493" s="68" t="s">
        <v>224</v>
      </c>
      <c r="R493" s="68" t="s">
        <v>108</v>
      </c>
      <c r="S493" s="68" t="s">
        <v>109</v>
      </c>
      <c r="T493" s="69">
        <v>47</v>
      </c>
      <c r="U493" s="68"/>
      <c r="V493" s="70">
        <v>183684</v>
      </c>
      <c r="W493" s="70">
        <v>0</v>
      </c>
      <c r="X493" s="70">
        <v>0</v>
      </c>
      <c r="Y493" s="70">
        <v>45924</v>
      </c>
      <c r="Z493" s="70">
        <v>0</v>
      </c>
      <c r="AA493" s="70">
        <v>517094</v>
      </c>
      <c r="AB493" s="71">
        <f t="shared" si="84"/>
        <v>471170</v>
      </c>
      <c r="AC493" s="71">
        <f t="shared" si="77"/>
        <v>471170</v>
      </c>
      <c r="AD493" s="72">
        <f t="shared" si="78"/>
        <v>365</v>
      </c>
      <c r="AE493" s="73">
        <f>ROUND(VLOOKUP(Q493,'[1]Average Cost'!$A$3:$V$26,HLOOKUP('[1]Master Sheet'!E493,'[1]Average Cost'!$B$1:$V$2,2,0)),0)</f>
        <v>482694</v>
      </c>
      <c r="AF493" s="74">
        <f t="shared" si="79"/>
        <v>0.97612566139210344</v>
      </c>
      <c r="AG493" s="68" t="str">
        <f t="shared" si="85"/>
        <v>80%-100%</v>
      </c>
      <c r="AH493" s="75">
        <v>732202.60991999996</v>
      </c>
      <c r="AI493" s="75">
        <v>732202.60991999996</v>
      </c>
      <c r="AJ493" s="75">
        <v>690259</v>
      </c>
      <c r="AK493" s="76">
        <f t="shared" si="80"/>
        <v>0.64349675023895336</v>
      </c>
      <c r="AL493" s="39" t="str">
        <f t="shared" si="86"/>
        <v>50% - 70%</v>
      </c>
      <c r="AM493" s="77" t="str">
        <f t="shared" si="87"/>
        <v>Lower Range</v>
      </c>
      <c r="AN493" s="78" t="s">
        <v>118</v>
      </c>
      <c r="AO493" s="78" t="s">
        <v>560</v>
      </c>
      <c r="AP493" s="78" t="s">
        <v>76</v>
      </c>
      <c r="AQ493" s="49"/>
      <c r="AR493" s="79"/>
      <c r="AS493" s="79"/>
      <c r="AT493" s="80"/>
      <c r="AU493" s="52">
        <f t="shared" si="81"/>
        <v>0</v>
      </c>
    </row>
    <row r="494" spans="1:47" ht="15" customHeight="1">
      <c r="A494" s="53" t="s">
        <v>66</v>
      </c>
      <c r="B494" s="54">
        <v>483</v>
      </c>
      <c r="C494" s="55" t="s">
        <v>172</v>
      </c>
      <c r="D494" s="56" t="s">
        <v>173</v>
      </c>
      <c r="E494" s="55" t="s">
        <v>111</v>
      </c>
      <c r="F494" s="57">
        <v>43558</v>
      </c>
      <c r="G494" s="58">
        <v>33678</v>
      </c>
      <c r="H494" s="59">
        <f t="shared" si="82"/>
        <v>27.06027397260274</v>
      </c>
      <c r="I494" s="60" t="s">
        <v>225</v>
      </c>
      <c r="J494" s="61" t="s">
        <v>71</v>
      </c>
      <c r="K494" s="62" t="s">
        <v>71</v>
      </c>
      <c r="L494" s="63" t="s">
        <v>71</v>
      </c>
      <c r="M494" s="64" t="str">
        <f t="shared" si="83"/>
        <v>2-2-2</v>
      </c>
      <c r="N494" s="81" t="s">
        <v>121</v>
      </c>
      <c r="O494" s="66">
        <v>43191</v>
      </c>
      <c r="P494" s="67">
        <v>0.1374697682901844</v>
      </c>
      <c r="Q494" s="68" t="s">
        <v>113</v>
      </c>
      <c r="R494" s="68" t="s">
        <v>114</v>
      </c>
      <c r="S494" s="68" t="s">
        <v>115</v>
      </c>
      <c r="T494" s="69">
        <v>44</v>
      </c>
      <c r="U494" s="68"/>
      <c r="V494" s="70">
        <v>91500</v>
      </c>
      <c r="W494" s="70">
        <v>0</v>
      </c>
      <c r="X494" s="70">
        <v>22500</v>
      </c>
      <c r="Y494" s="70">
        <v>0</v>
      </c>
      <c r="Z494" s="70">
        <v>7500</v>
      </c>
      <c r="AA494" s="70">
        <v>227640.21</v>
      </c>
      <c r="AB494" s="71">
        <f t="shared" si="84"/>
        <v>227640.21</v>
      </c>
      <c r="AC494" s="71">
        <f t="shared" si="77"/>
        <v>227640.21</v>
      </c>
      <c r="AD494" s="72">
        <f t="shared" si="78"/>
        <v>365</v>
      </c>
      <c r="AE494" s="73">
        <f>ROUND(VLOOKUP(Q494,'[1]Average Cost'!$A$3:$V$26,HLOOKUP('[1]Master Sheet'!E494,'[1]Average Cost'!$B$1:$V$2,2,0)),0)</f>
        <v>296029</v>
      </c>
      <c r="AF494" s="74">
        <f t="shared" si="79"/>
        <v>0.76897942431315847</v>
      </c>
      <c r="AG494" s="68" t="str">
        <f t="shared" si="85"/>
        <v>60%-80%</v>
      </c>
      <c r="AH494" s="75">
        <v>309807</v>
      </c>
      <c r="AI494" s="75">
        <v>294988</v>
      </c>
      <c r="AJ494" s="75">
        <v>309807</v>
      </c>
      <c r="AK494" s="76">
        <f t="shared" si="80"/>
        <v>0.7347807183181787</v>
      </c>
      <c r="AL494" s="39" t="str">
        <f t="shared" si="86"/>
        <v>70% - 90%</v>
      </c>
      <c r="AM494" s="77" t="str">
        <f t="shared" si="87"/>
        <v>Lower Middle Range</v>
      </c>
      <c r="AN494" s="78" t="s">
        <v>118</v>
      </c>
      <c r="AO494" s="78" t="s">
        <v>561</v>
      </c>
      <c r="AP494" s="78" t="s">
        <v>135</v>
      </c>
      <c r="AQ494" s="49"/>
      <c r="AR494" s="79"/>
      <c r="AS494" s="79"/>
      <c r="AT494" s="80"/>
      <c r="AU494" s="52">
        <f t="shared" si="81"/>
        <v>0</v>
      </c>
    </row>
    <row r="495" spans="1:47" ht="15" customHeight="1">
      <c r="A495" s="53" t="s">
        <v>66</v>
      </c>
      <c r="B495" s="54">
        <v>484</v>
      </c>
      <c r="C495" s="55" t="s">
        <v>562</v>
      </c>
      <c r="D495" s="56" t="s">
        <v>145</v>
      </c>
      <c r="E495" s="55" t="s">
        <v>111</v>
      </c>
      <c r="F495" s="57">
        <v>41883</v>
      </c>
      <c r="G495" s="58">
        <v>31537</v>
      </c>
      <c r="H495" s="59">
        <f t="shared" si="82"/>
        <v>32.926027397260277</v>
      </c>
      <c r="I495" s="60" t="s">
        <v>226</v>
      </c>
      <c r="J495" s="61" t="s">
        <v>85</v>
      </c>
      <c r="K495" s="62" t="s">
        <v>81</v>
      </c>
      <c r="L495" s="63" t="s">
        <v>81</v>
      </c>
      <c r="M495" s="64" t="str">
        <f t="shared" si="83"/>
        <v>3-4-4</v>
      </c>
      <c r="N495" s="65">
        <v>42095</v>
      </c>
      <c r="O495" s="66">
        <v>43191</v>
      </c>
      <c r="P495" s="67">
        <v>0.16250000000000003</v>
      </c>
      <c r="Q495" s="68" t="s">
        <v>122</v>
      </c>
      <c r="R495" s="68" t="s">
        <v>108</v>
      </c>
      <c r="S495" s="68" t="s">
        <v>109</v>
      </c>
      <c r="T495" s="69">
        <v>45</v>
      </c>
      <c r="U495" s="68"/>
      <c r="V495" s="70">
        <v>121260</v>
      </c>
      <c r="W495" s="70">
        <v>0</v>
      </c>
      <c r="X495" s="70">
        <v>13500</v>
      </c>
      <c r="Y495" s="70">
        <v>0</v>
      </c>
      <c r="Z495" s="70">
        <v>4500</v>
      </c>
      <c r="AA495" s="70">
        <v>315117</v>
      </c>
      <c r="AB495" s="71">
        <f t="shared" si="84"/>
        <v>315117</v>
      </c>
      <c r="AC495" s="71">
        <f t="shared" si="77"/>
        <v>315117</v>
      </c>
      <c r="AD495" s="72">
        <f t="shared" si="78"/>
        <v>365</v>
      </c>
      <c r="AE495" s="73">
        <f>ROUND(VLOOKUP(Q495,'[1]Average Cost'!$A$3:$V$26,HLOOKUP('[1]Master Sheet'!E495,'[1]Average Cost'!$B$1:$V$2,2,0)),0)</f>
        <v>248477</v>
      </c>
      <c r="AF495" s="74">
        <f t="shared" si="79"/>
        <v>1.2681938368541152</v>
      </c>
      <c r="AG495" s="68" t="str">
        <f t="shared" si="85"/>
        <v>Greater than 100%</v>
      </c>
      <c r="AH495" s="75">
        <v>555898.31988999993</v>
      </c>
      <c r="AI495" s="75">
        <v>555898.31988999993</v>
      </c>
      <c r="AJ495" s="75">
        <v>409037</v>
      </c>
      <c r="AK495" s="76">
        <f t="shared" si="80"/>
        <v>0.56686086056592999</v>
      </c>
      <c r="AL495" s="39" t="str">
        <f t="shared" si="86"/>
        <v>50% - 70%</v>
      </c>
      <c r="AM495" s="77" t="str">
        <f t="shared" si="87"/>
        <v>Lower Range</v>
      </c>
      <c r="AN495" s="78" t="s">
        <v>118</v>
      </c>
      <c r="AO495" s="78" t="s">
        <v>563</v>
      </c>
      <c r="AP495" s="78" t="s">
        <v>76</v>
      </c>
      <c r="AQ495" s="49"/>
      <c r="AR495" s="79"/>
      <c r="AS495" s="79"/>
      <c r="AT495" s="80"/>
      <c r="AU495" s="52">
        <f t="shared" si="81"/>
        <v>0</v>
      </c>
    </row>
    <row r="496" spans="1:47" ht="15" customHeight="1">
      <c r="A496" s="53" t="s">
        <v>66</v>
      </c>
      <c r="B496" s="54">
        <v>485</v>
      </c>
      <c r="C496" s="55" t="s">
        <v>296</v>
      </c>
      <c r="D496" s="56" t="s">
        <v>297</v>
      </c>
      <c r="E496" s="55" t="s">
        <v>79</v>
      </c>
      <c r="F496" s="57">
        <v>40360</v>
      </c>
      <c r="G496" s="58">
        <v>28151</v>
      </c>
      <c r="H496" s="59">
        <f t="shared" si="82"/>
        <v>42.202739726027396</v>
      </c>
      <c r="I496" s="60" t="s">
        <v>482</v>
      </c>
      <c r="J496" s="61" t="s">
        <v>71</v>
      </c>
      <c r="K496" s="62" t="s">
        <v>71</v>
      </c>
      <c r="L496" s="82" t="s">
        <v>71</v>
      </c>
      <c r="M496" s="64" t="str">
        <f t="shared" si="83"/>
        <v>2-2-2</v>
      </c>
      <c r="N496" s="65" t="s">
        <v>86</v>
      </c>
      <c r="O496" s="66">
        <v>43191</v>
      </c>
      <c r="P496" s="67">
        <v>7.2499999999999995E-2</v>
      </c>
      <c r="Q496" s="68" t="s">
        <v>151</v>
      </c>
      <c r="R496" s="68" t="s">
        <v>126</v>
      </c>
      <c r="S496" s="68" t="s">
        <v>127</v>
      </c>
      <c r="T496" s="69">
        <v>43</v>
      </c>
      <c r="U496" s="68"/>
      <c r="V496" s="70">
        <v>122196</v>
      </c>
      <c r="W496" s="70">
        <v>0</v>
      </c>
      <c r="X496" s="70">
        <v>0</v>
      </c>
      <c r="Y496" s="70">
        <v>0</v>
      </c>
      <c r="Z496" s="70">
        <v>0</v>
      </c>
      <c r="AA496" s="70">
        <v>317447</v>
      </c>
      <c r="AB496" s="71">
        <f t="shared" si="84"/>
        <v>317447</v>
      </c>
      <c r="AC496" s="71">
        <f t="shared" si="77"/>
        <v>317447</v>
      </c>
      <c r="AD496" s="72">
        <f t="shared" si="78"/>
        <v>365</v>
      </c>
      <c r="AE496" s="73">
        <f>ROUND(VLOOKUP(Q496,'[1]Average Cost'!$A$3:$V$26,HLOOKUP('[1]Master Sheet'!E496,'[1]Average Cost'!$B$1:$V$2,2,0)),0)</f>
        <v>273522</v>
      </c>
      <c r="AF496" s="74">
        <f t="shared" si="79"/>
        <v>1.1605903729864508</v>
      </c>
      <c r="AG496" s="68" t="str">
        <f t="shared" si="85"/>
        <v>Greater than 100%</v>
      </c>
      <c r="AH496" s="75">
        <v>309807</v>
      </c>
      <c r="AI496" s="75">
        <v>282009.59999999998</v>
      </c>
      <c r="AJ496" s="75">
        <v>309807</v>
      </c>
      <c r="AK496" s="76">
        <f t="shared" si="80"/>
        <v>1.0246605144493184</v>
      </c>
      <c r="AL496" s="39" t="str">
        <f t="shared" si="86"/>
        <v>90% - 110%</v>
      </c>
      <c r="AM496" s="77" t="str">
        <f t="shared" si="87"/>
        <v>Upper Middle Range</v>
      </c>
      <c r="AN496" s="78" t="s">
        <v>76</v>
      </c>
      <c r="AO496" s="78"/>
      <c r="AP496" s="78" t="s">
        <v>135</v>
      </c>
      <c r="AQ496" s="49"/>
      <c r="AR496" s="79"/>
      <c r="AS496" s="79"/>
      <c r="AT496" s="80"/>
      <c r="AU496" s="52">
        <f t="shared" si="81"/>
        <v>0</v>
      </c>
    </row>
    <row r="497" spans="1:47" ht="15" customHeight="1">
      <c r="A497" s="53" t="s">
        <v>66</v>
      </c>
      <c r="B497" s="54">
        <v>486</v>
      </c>
      <c r="C497" s="55" t="s">
        <v>172</v>
      </c>
      <c r="D497" s="56" t="s">
        <v>173</v>
      </c>
      <c r="E497" s="55" t="s">
        <v>149</v>
      </c>
      <c r="F497" s="57">
        <v>40148</v>
      </c>
      <c r="G497" s="58">
        <v>29747</v>
      </c>
      <c r="H497" s="59">
        <f t="shared" si="82"/>
        <v>37.830136986301369</v>
      </c>
      <c r="I497" s="60" t="s">
        <v>251</v>
      </c>
      <c r="J497" s="61" t="s">
        <v>71</v>
      </c>
      <c r="K497" s="62" t="s">
        <v>71</v>
      </c>
      <c r="L497" s="63" t="s">
        <v>85</v>
      </c>
      <c r="M497" s="64" t="str">
        <f t="shared" si="83"/>
        <v>2-2-3</v>
      </c>
      <c r="N497" s="65" t="s">
        <v>86</v>
      </c>
      <c r="O497" s="66">
        <v>43191</v>
      </c>
      <c r="P497" s="67">
        <v>6.8749999999999992E-2</v>
      </c>
      <c r="Q497" s="68" t="s">
        <v>151</v>
      </c>
      <c r="R497" s="68" t="s">
        <v>126</v>
      </c>
      <c r="S497" s="68" t="s">
        <v>127</v>
      </c>
      <c r="T497" s="69">
        <v>44</v>
      </c>
      <c r="U497" s="68"/>
      <c r="V497" s="70">
        <v>139764</v>
      </c>
      <c r="W497" s="70">
        <v>0</v>
      </c>
      <c r="X497" s="70">
        <v>0</v>
      </c>
      <c r="Y497" s="70">
        <v>0</v>
      </c>
      <c r="Z497" s="70">
        <v>0</v>
      </c>
      <c r="AA497" s="70">
        <v>360432</v>
      </c>
      <c r="AB497" s="71">
        <f t="shared" si="84"/>
        <v>360432</v>
      </c>
      <c r="AC497" s="71">
        <f t="shared" si="77"/>
        <v>360432</v>
      </c>
      <c r="AD497" s="72">
        <f t="shared" si="78"/>
        <v>365</v>
      </c>
      <c r="AE497" s="73">
        <f>ROUND(VLOOKUP(Q497,'[1]Average Cost'!$A$3:$V$26,HLOOKUP('[1]Master Sheet'!E497,'[1]Average Cost'!$B$1:$V$2,2,0)),0)</f>
        <v>349645</v>
      </c>
      <c r="AF497" s="74">
        <f t="shared" si="79"/>
        <v>1.0308512920247679</v>
      </c>
      <c r="AG497" s="68" t="str">
        <f t="shared" si="85"/>
        <v>Greater than 100%</v>
      </c>
      <c r="AH497" s="75">
        <v>338646.37994999997</v>
      </c>
      <c r="AI497" s="75">
        <v>338646.37994999997</v>
      </c>
      <c r="AJ497" s="75">
        <v>309807</v>
      </c>
      <c r="AK497" s="76">
        <f t="shared" si="80"/>
        <v>1.0643314718238435</v>
      </c>
      <c r="AL497" s="39" t="str">
        <f t="shared" si="86"/>
        <v>90% - 110%</v>
      </c>
      <c r="AM497" s="77" t="str">
        <f t="shared" si="87"/>
        <v>Upper Middle Range</v>
      </c>
      <c r="AN497" s="78" t="s">
        <v>76</v>
      </c>
      <c r="AO497" s="78"/>
      <c r="AP497" s="78" t="s">
        <v>76</v>
      </c>
      <c r="AQ497" s="49"/>
      <c r="AR497" s="79"/>
      <c r="AS497" s="79"/>
      <c r="AT497" s="80"/>
      <c r="AU497" s="52">
        <f t="shared" si="81"/>
        <v>0</v>
      </c>
    </row>
    <row r="498" spans="1:47" ht="15" customHeight="1">
      <c r="A498" s="53" t="s">
        <v>66</v>
      </c>
      <c r="B498" s="25">
        <v>487</v>
      </c>
      <c r="C498" s="55" t="s">
        <v>172</v>
      </c>
      <c r="D498" s="56" t="s">
        <v>173</v>
      </c>
      <c r="E498" s="55" t="s">
        <v>149</v>
      </c>
      <c r="F498" s="57">
        <v>40148</v>
      </c>
      <c r="G498" s="58">
        <v>24385</v>
      </c>
      <c r="H498" s="59">
        <f t="shared" si="82"/>
        <v>52.520547945205479</v>
      </c>
      <c r="I498" s="60" t="s">
        <v>251</v>
      </c>
      <c r="J498" s="61" t="s">
        <v>71</v>
      </c>
      <c r="K498" s="62" t="s">
        <v>71</v>
      </c>
      <c r="L498" s="63" t="s">
        <v>85</v>
      </c>
      <c r="M498" s="64" t="str">
        <f t="shared" si="83"/>
        <v>2-2-3</v>
      </c>
      <c r="N498" s="65" t="s">
        <v>86</v>
      </c>
      <c r="O498" s="66">
        <v>43191</v>
      </c>
      <c r="P498" s="67">
        <v>6.8749999999999992E-2</v>
      </c>
      <c r="Q498" s="68" t="s">
        <v>151</v>
      </c>
      <c r="R498" s="68" t="s">
        <v>126</v>
      </c>
      <c r="S498" s="68" t="s">
        <v>127</v>
      </c>
      <c r="T498" s="69">
        <v>44</v>
      </c>
      <c r="U498" s="68"/>
      <c r="V498" s="70">
        <v>152472</v>
      </c>
      <c r="W498" s="70">
        <v>0</v>
      </c>
      <c r="X498" s="70">
        <v>0</v>
      </c>
      <c r="Y498" s="70">
        <v>0</v>
      </c>
      <c r="Z498" s="70">
        <v>0</v>
      </c>
      <c r="AA498" s="70">
        <v>377352</v>
      </c>
      <c r="AB498" s="71">
        <f t="shared" si="84"/>
        <v>377352</v>
      </c>
      <c r="AC498" s="71">
        <f t="shared" si="77"/>
        <v>377352</v>
      </c>
      <c r="AD498" s="72">
        <f t="shared" si="78"/>
        <v>365</v>
      </c>
      <c r="AE498" s="73">
        <f>ROUND(VLOOKUP(Q498,'[1]Average Cost'!$A$3:$V$26,HLOOKUP('[1]Master Sheet'!E498,'[1]Average Cost'!$B$1:$V$2,2,0)),0)</f>
        <v>349645</v>
      </c>
      <c r="AF498" s="74">
        <f t="shared" si="79"/>
        <v>1.079243232421456</v>
      </c>
      <c r="AG498" s="68" t="str">
        <f t="shared" si="85"/>
        <v>Greater than 100%</v>
      </c>
      <c r="AH498" s="75">
        <v>338646.37994999997</v>
      </c>
      <c r="AI498" s="75">
        <v>338646.37994999997</v>
      </c>
      <c r="AJ498" s="75">
        <v>309807</v>
      </c>
      <c r="AK498" s="76">
        <f t="shared" si="80"/>
        <v>1.1142950946521701</v>
      </c>
      <c r="AL498" s="39" t="str">
        <f t="shared" si="86"/>
        <v>110% - 130%</v>
      </c>
      <c r="AM498" s="77" t="str">
        <f t="shared" si="87"/>
        <v>Upper Middle Range</v>
      </c>
      <c r="AN498" s="78" t="s">
        <v>76</v>
      </c>
      <c r="AO498" s="78"/>
      <c r="AP498" s="78" t="s">
        <v>76</v>
      </c>
      <c r="AQ498" s="49"/>
      <c r="AR498" s="79"/>
      <c r="AS498" s="79"/>
      <c r="AT498" s="80"/>
      <c r="AU498" s="52">
        <f t="shared" si="81"/>
        <v>0</v>
      </c>
    </row>
    <row r="499" spans="1:47" ht="15" customHeight="1">
      <c r="A499" s="53" t="s">
        <v>66</v>
      </c>
      <c r="B499" s="54">
        <v>488</v>
      </c>
      <c r="C499" s="55" t="s">
        <v>197</v>
      </c>
      <c r="D499" s="56" t="s">
        <v>78</v>
      </c>
      <c r="E499" s="55" t="s">
        <v>79</v>
      </c>
      <c r="F499" s="57">
        <v>44569</v>
      </c>
      <c r="G499" s="58">
        <v>31454</v>
      </c>
      <c r="H499" s="59">
        <f t="shared" si="82"/>
        <v>33.153424657534245</v>
      </c>
      <c r="I499" s="60" t="s">
        <v>332</v>
      </c>
      <c r="J499" s="61">
        <v>0</v>
      </c>
      <c r="K499" s="62">
        <v>0</v>
      </c>
      <c r="L499" s="63" t="s">
        <v>85</v>
      </c>
      <c r="M499" s="64" t="str">
        <f t="shared" si="83"/>
        <v>0-0-3</v>
      </c>
      <c r="N499" s="81" t="s">
        <v>72</v>
      </c>
      <c r="O499" s="62" t="s">
        <v>72</v>
      </c>
      <c r="P499" s="67">
        <v>0</v>
      </c>
      <c r="Q499" s="68" t="s">
        <v>333</v>
      </c>
      <c r="R499" s="68" t="s">
        <v>334</v>
      </c>
      <c r="S499" s="68" t="s">
        <v>519</v>
      </c>
      <c r="T499" s="69">
        <v>51</v>
      </c>
      <c r="U499" s="68"/>
      <c r="V499" s="70">
        <v>556524</v>
      </c>
      <c r="W499" s="70">
        <v>0</v>
      </c>
      <c r="X499" s="70">
        <v>0</v>
      </c>
      <c r="Y499" s="70">
        <v>208692</v>
      </c>
      <c r="Z499" s="70">
        <v>0</v>
      </c>
      <c r="AA499" s="70">
        <v>1615941</v>
      </c>
      <c r="AB499" s="71">
        <f t="shared" si="84"/>
        <v>1407249</v>
      </c>
      <c r="AC499" s="71">
        <f t="shared" si="77"/>
        <v>1407249</v>
      </c>
      <c r="AD499" s="72">
        <f t="shared" si="78"/>
        <v>365</v>
      </c>
      <c r="AE499" s="73">
        <f>ROUND(VLOOKUP(Q499,'[1]Average Cost'!$A$3:$V$26,HLOOKUP('[1]Master Sheet'!E499,'[1]Average Cost'!$B$1:$V$2,2,0)),0)</f>
        <v>1435462</v>
      </c>
      <c r="AF499" s="74">
        <f t="shared" si="79"/>
        <v>0.98034570054797687</v>
      </c>
      <c r="AG499" s="68" t="str">
        <f t="shared" si="85"/>
        <v>80%-100%</v>
      </c>
      <c r="AH499" s="75">
        <v>1779766.1250000002</v>
      </c>
      <c r="AI499" s="75">
        <v>1779766.1250000002</v>
      </c>
      <c r="AJ499" s="75">
        <v>1552595</v>
      </c>
      <c r="AK499" s="76">
        <f t="shared" si="80"/>
        <v>0.790693215379633</v>
      </c>
      <c r="AL499" s="39" t="str">
        <f t="shared" si="86"/>
        <v>70% - 90%</v>
      </c>
      <c r="AM499" s="77" t="str">
        <f t="shared" si="87"/>
        <v>Lower Middle Range</v>
      </c>
      <c r="AN499" s="78" t="s">
        <v>76</v>
      </c>
      <c r="AO499" s="78"/>
      <c r="AP499" s="78" t="s">
        <v>135</v>
      </c>
      <c r="AQ499" s="49"/>
      <c r="AR499" s="79"/>
      <c r="AS499" s="79"/>
      <c r="AT499" s="80"/>
      <c r="AU499" s="52">
        <f t="shared" si="81"/>
        <v>0</v>
      </c>
    </row>
    <row r="500" spans="1:47" ht="15" customHeight="1">
      <c r="A500" s="53" t="s">
        <v>66</v>
      </c>
      <c r="B500" s="54">
        <v>489</v>
      </c>
      <c r="C500" s="55" t="s">
        <v>82</v>
      </c>
      <c r="D500" s="56" t="s">
        <v>95</v>
      </c>
      <c r="E500" s="55" t="s">
        <v>111</v>
      </c>
      <c r="F500" s="57">
        <v>42392</v>
      </c>
      <c r="G500" s="58">
        <v>29692</v>
      </c>
      <c r="H500" s="59">
        <f t="shared" si="82"/>
        <v>37.980821917808221</v>
      </c>
      <c r="I500" s="60" t="s">
        <v>564</v>
      </c>
      <c r="J500" s="61" t="s">
        <v>71</v>
      </c>
      <c r="K500" s="62" t="s">
        <v>71</v>
      </c>
      <c r="L500" s="63" t="s">
        <v>71</v>
      </c>
      <c r="M500" s="64" t="str">
        <f t="shared" si="83"/>
        <v>2-2-2</v>
      </c>
      <c r="N500" s="65">
        <v>42095</v>
      </c>
      <c r="O500" s="66">
        <v>43191</v>
      </c>
      <c r="P500" s="67">
        <v>7.9631713393246331E-2</v>
      </c>
      <c r="Q500" s="68" t="s">
        <v>299</v>
      </c>
      <c r="R500" s="68" t="s">
        <v>108</v>
      </c>
      <c r="S500" s="68" t="s">
        <v>109</v>
      </c>
      <c r="T500" s="69">
        <v>47</v>
      </c>
      <c r="U500" s="68"/>
      <c r="V500" s="70">
        <v>173820</v>
      </c>
      <c r="W500" s="70">
        <v>0</v>
      </c>
      <c r="X500" s="70">
        <v>18000</v>
      </c>
      <c r="Y500" s="70">
        <v>43452</v>
      </c>
      <c r="Z500" s="70">
        <v>6000</v>
      </c>
      <c r="AA500" s="70">
        <v>489972</v>
      </c>
      <c r="AB500" s="71">
        <f t="shared" si="84"/>
        <v>446520</v>
      </c>
      <c r="AC500" s="71">
        <f t="shared" si="77"/>
        <v>446520</v>
      </c>
      <c r="AD500" s="72">
        <f t="shared" si="78"/>
        <v>365</v>
      </c>
      <c r="AE500" s="73">
        <f>ROUND(VLOOKUP(Q500,'[1]Average Cost'!$A$3:$V$26,HLOOKUP('[1]Master Sheet'!E500,'[1]Average Cost'!$B$1:$V$2,2,0)),0)</f>
        <v>416803</v>
      </c>
      <c r="AF500" s="74">
        <f t="shared" si="79"/>
        <v>1.0712974714673358</v>
      </c>
      <c r="AG500" s="68" t="str">
        <f t="shared" si="85"/>
        <v>Greater than 100%</v>
      </c>
      <c r="AH500" s="75">
        <v>652496.55000000005</v>
      </c>
      <c r="AI500" s="75">
        <v>652496.55000000005</v>
      </c>
      <c r="AJ500" s="75">
        <v>644832</v>
      </c>
      <c r="AK500" s="76">
        <f t="shared" si="80"/>
        <v>0.68432545735299288</v>
      </c>
      <c r="AL500" s="39" t="str">
        <f t="shared" si="86"/>
        <v>50% - 70%</v>
      </c>
      <c r="AM500" s="77" t="str">
        <f t="shared" si="87"/>
        <v>Lower Range</v>
      </c>
      <c r="AN500" s="78" t="s">
        <v>76</v>
      </c>
      <c r="AO500" s="78"/>
      <c r="AP500" s="78" t="s">
        <v>76</v>
      </c>
      <c r="AQ500" s="49"/>
      <c r="AR500" s="79"/>
      <c r="AS500" s="79"/>
      <c r="AT500" s="80"/>
      <c r="AU500" s="52">
        <f t="shared" si="81"/>
        <v>0</v>
      </c>
    </row>
    <row r="501" spans="1:47" ht="15" customHeight="1">
      <c r="A501" s="53" t="s">
        <v>66</v>
      </c>
      <c r="B501" s="54">
        <v>490</v>
      </c>
      <c r="C501" s="55" t="s">
        <v>67</v>
      </c>
      <c r="D501" s="56" t="s">
        <v>68</v>
      </c>
      <c r="E501" s="55" t="s">
        <v>79</v>
      </c>
      <c r="F501" s="57">
        <v>43444</v>
      </c>
      <c r="G501" s="58">
        <v>29407</v>
      </c>
      <c r="H501" s="59">
        <f t="shared" si="82"/>
        <v>38.761643835616439</v>
      </c>
      <c r="I501" s="60" t="s">
        <v>80</v>
      </c>
      <c r="J501" s="61" t="s">
        <v>85</v>
      </c>
      <c r="K501" s="62" t="s">
        <v>71</v>
      </c>
      <c r="L501" s="63" t="s">
        <v>71</v>
      </c>
      <c r="M501" s="64" t="str">
        <f t="shared" si="83"/>
        <v>3-2-2</v>
      </c>
      <c r="N501" s="65">
        <v>42826</v>
      </c>
      <c r="O501" s="66">
        <v>43191</v>
      </c>
      <c r="P501" s="67">
        <v>0.16</v>
      </c>
      <c r="Q501" s="68" t="s">
        <v>73</v>
      </c>
      <c r="R501" s="38" t="s">
        <v>74</v>
      </c>
      <c r="S501" s="38" t="s">
        <v>75</v>
      </c>
      <c r="T501" s="69">
        <v>48</v>
      </c>
      <c r="U501" s="68"/>
      <c r="V501" s="70">
        <v>183204</v>
      </c>
      <c r="W501" s="70">
        <v>0</v>
      </c>
      <c r="X501" s="70">
        <v>0</v>
      </c>
      <c r="Y501" s="70">
        <v>45804</v>
      </c>
      <c r="Z501" s="70">
        <v>0</v>
      </c>
      <c r="AA501" s="70">
        <v>515777</v>
      </c>
      <c r="AB501" s="71">
        <f t="shared" si="84"/>
        <v>469973</v>
      </c>
      <c r="AC501" s="71">
        <f t="shared" si="77"/>
        <v>469973</v>
      </c>
      <c r="AD501" s="72">
        <f t="shared" si="78"/>
        <v>365</v>
      </c>
      <c r="AE501" s="73">
        <f>ROUND(VLOOKUP(Q501,'[1]Average Cost'!$A$3:$V$26,HLOOKUP('[1]Master Sheet'!E501,'[1]Average Cost'!$B$1:$V$2,2,0)),0)</f>
        <v>646385</v>
      </c>
      <c r="AF501" s="74">
        <f t="shared" si="79"/>
        <v>0.72707906278765755</v>
      </c>
      <c r="AG501" s="68" t="str">
        <f t="shared" si="85"/>
        <v>60%-80%</v>
      </c>
      <c r="AH501" s="75">
        <v>1040452</v>
      </c>
      <c r="AI501" s="75">
        <v>1031401.0812</v>
      </c>
      <c r="AJ501" s="75">
        <v>1040452</v>
      </c>
      <c r="AK501" s="76">
        <f t="shared" si="80"/>
        <v>0.45170079926801043</v>
      </c>
      <c r="AL501" s="39" t="str">
        <f t="shared" si="86"/>
        <v>25% - 50%</v>
      </c>
      <c r="AM501" s="77" t="str">
        <f t="shared" si="87"/>
        <v>Lower Range</v>
      </c>
      <c r="AN501" s="78" t="s">
        <v>76</v>
      </c>
      <c r="AO501" s="78"/>
      <c r="AP501" s="78" t="s">
        <v>76</v>
      </c>
      <c r="AQ501" s="49"/>
      <c r="AR501" s="79"/>
      <c r="AS501" s="79"/>
      <c r="AT501" s="80"/>
      <c r="AU501" s="52">
        <f t="shared" si="81"/>
        <v>0</v>
      </c>
    </row>
    <row r="502" spans="1:47" ht="15" customHeight="1">
      <c r="A502" s="53" t="s">
        <v>66</v>
      </c>
      <c r="B502" s="54">
        <v>491</v>
      </c>
      <c r="C502" s="55" t="s">
        <v>67</v>
      </c>
      <c r="D502" s="56" t="s">
        <v>68</v>
      </c>
      <c r="E502" s="55" t="s">
        <v>565</v>
      </c>
      <c r="F502" s="57">
        <v>44632</v>
      </c>
      <c r="G502" s="58">
        <v>32209</v>
      </c>
      <c r="H502" s="59">
        <f t="shared" si="82"/>
        <v>31.084931506849315</v>
      </c>
      <c r="I502" s="60" t="s">
        <v>566</v>
      </c>
      <c r="J502" s="61">
        <v>0</v>
      </c>
      <c r="K502" s="62">
        <v>0</v>
      </c>
      <c r="L502" s="63" t="s">
        <v>71</v>
      </c>
      <c r="M502" s="64" t="str">
        <f t="shared" si="83"/>
        <v>0-0-2</v>
      </c>
      <c r="N502" s="81" t="s">
        <v>72</v>
      </c>
      <c r="O502" s="62" t="s">
        <v>72</v>
      </c>
      <c r="P502" s="67">
        <v>0</v>
      </c>
      <c r="Q502" s="68" t="s">
        <v>73</v>
      </c>
      <c r="R502" s="38" t="s">
        <v>74</v>
      </c>
      <c r="S502" s="38" t="s">
        <v>75</v>
      </c>
      <c r="T502" s="69">
        <v>48</v>
      </c>
      <c r="U502" s="68"/>
      <c r="V502" s="70">
        <v>247272</v>
      </c>
      <c r="W502" s="70">
        <v>0</v>
      </c>
      <c r="X502" s="70">
        <v>0</v>
      </c>
      <c r="Y502" s="70">
        <v>61824</v>
      </c>
      <c r="Z502" s="70">
        <v>0</v>
      </c>
      <c r="AA502" s="70">
        <v>691968</v>
      </c>
      <c r="AB502" s="71">
        <f t="shared" si="84"/>
        <v>630144</v>
      </c>
      <c r="AC502" s="71">
        <f t="shared" si="77"/>
        <v>630144</v>
      </c>
      <c r="AD502" s="72">
        <f t="shared" si="78"/>
        <v>365</v>
      </c>
      <c r="AE502" s="73">
        <f>ROUND(VLOOKUP(Q502,'[1]Average Cost'!$A$3:$V$26,HLOOKUP('[1]Master Sheet'!E502,'[1]Average Cost'!$B$1:$V$2,2,0)),0)</f>
        <v>646385</v>
      </c>
      <c r="AF502" s="74">
        <f t="shared" si="79"/>
        <v>0.97487410753653003</v>
      </c>
      <c r="AG502" s="68" t="str">
        <f t="shared" si="85"/>
        <v>80%-100%</v>
      </c>
      <c r="AH502" s="75">
        <v>1040452</v>
      </c>
      <c r="AI502" s="75">
        <v>1031401.0812</v>
      </c>
      <c r="AJ502" s="75">
        <v>1040452</v>
      </c>
      <c r="AK502" s="76">
        <f t="shared" si="80"/>
        <v>0.60564446990346499</v>
      </c>
      <c r="AL502" s="39" t="str">
        <f t="shared" si="86"/>
        <v>50% - 70%</v>
      </c>
      <c r="AM502" s="77" t="str">
        <f t="shared" si="87"/>
        <v>Lower Range</v>
      </c>
      <c r="AN502" s="78" t="s">
        <v>76</v>
      </c>
      <c r="AO502" s="78"/>
      <c r="AP502" s="78" t="s">
        <v>76</v>
      </c>
      <c r="AQ502" s="49"/>
      <c r="AR502" s="79"/>
      <c r="AS502" s="79"/>
      <c r="AT502" s="80"/>
      <c r="AU502" s="52">
        <f t="shared" si="81"/>
        <v>0</v>
      </c>
    </row>
    <row r="503" spans="1:47" ht="15" customHeight="1">
      <c r="A503" s="53" t="s">
        <v>66</v>
      </c>
      <c r="B503" s="54">
        <v>492</v>
      </c>
      <c r="C503" s="55" t="s">
        <v>67</v>
      </c>
      <c r="D503" s="56" t="s">
        <v>68</v>
      </c>
      <c r="E503" s="55" t="s">
        <v>256</v>
      </c>
      <c r="F503" s="57">
        <v>41253</v>
      </c>
      <c r="G503" s="58">
        <v>29139</v>
      </c>
      <c r="H503" s="59">
        <f t="shared" si="82"/>
        <v>39.495890410958907</v>
      </c>
      <c r="I503" s="60" t="s">
        <v>257</v>
      </c>
      <c r="J503" s="61" t="s">
        <v>81</v>
      </c>
      <c r="K503" s="62" t="s">
        <v>81</v>
      </c>
      <c r="L503" s="63" t="s">
        <v>71</v>
      </c>
      <c r="M503" s="64" t="str">
        <f t="shared" si="83"/>
        <v>4-4-2</v>
      </c>
      <c r="N503" s="65">
        <v>42095</v>
      </c>
      <c r="O503" s="66">
        <v>43191</v>
      </c>
      <c r="P503" s="67">
        <v>0.08</v>
      </c>
      <c r="Q503" s="68" t="s">
        <v>73</v>
      </c>
      <c r="R503" s="38" t="s">
        <v>74</v>
      </c>
      <c r="S503" s="38" t="s">
        <v>75</v>
      </c>
      <c r="T503" s="69">
        <v>48</v>
      </c>
      <c r="U503" s="68"/>
      <c r="V503" s="70">
        <v>279108</v>
      </c>
      <c r="W503" s="70">
        <v>0</v>
      </c>
      <c r="X503" s="70">
        <v>0</v>
      </c>
      <c r="Y503" s="70">
        <v>69780</v>
      </c>
      <c r="Z503" s="70">
        <v>0</v>
      </c>
      <c r="AA503" s="70">
        <v>779495</v>
      </c>
      <c r="AB503" s="71">
        <f t="shared" si="84"/>
        <v>709715</v>
      </c>
      <c r="AC503" s="71">
        <f t="shared" si="77"/>
        <v>709715</v>
      </c>
      <c r="AD503" s="72">
        <f t="shared" si="78"/>
        <v>365</v>
      </c>
      <c r="AE503" s="73">
        <f>ROUND(VLOOKUP(Q503,'[1]Average Cost'!$A$3:$V$26,HLOOKUP('[1]Master Sheet'!E503,'[1]Average Cost'!$B$1:$V$2,2,0)),0)</f>
        <v>646385</v>
      </c>
      <c r="AF503" s="74">
        <f t="shared" si="79"/>
        <v>1.0979756646580598</v>
      </c>
      <c r="AG503" s="68" t="str">
        <f t="shared" si="85"/>
        <v>Greater than 100%</v>
      </c>
      <c r="AH503" s="75">
        <v>1040452</v>
      </c>
      <c r="AI503" s="75">
        <v>1031401.0812</v>
      </c>
      <c r="AJ503" s="75">
        <v>1040452</v>
      </c>
      <c r="AK503" s="76">
        <f t="shared" si="80"/>
        <v>0.68212180859857063</v>
      </c>
      <c r="AL503" s="39" t="str">
        <f t="shared" si="86"/>
        <v>50% - 70%</v>
      </c>
      <c r="AM503" s="77" t="str">
        <f t="shared" si="87"/>
        <v>Lower Range</v>
      </c>
      <c r="AN503" s="78" t="s">
        <v>76</v>
      </c>
      <c r="AO503" s="78"/>
      <c r="AP503" s="78" t="s">
        <v>76</v>
      </c>
      <c r="AQ503" s="49"/>
      <c r="AR503" s="79"/>
      <c r="AS503" s="79"/>
      <c r="AT503" s="80"/>
      <c r="AU503" s="52">
        <f t="shared" si="81"/>
        <v>0</v>
      </c>
    </row>
    <row r="504" spans="1:47" ht="15" customHeight="1">
      <c r="A504" s="53" t="s">
        <v>66</v>
      </c>
      <c r="B504" s="25">
        <v>493</v>
      </c>
      <c r="C504" s="55" t="s">
        <v>163</v>
      </c>
      <c r="D504" s="56" t="s">
        <v>95</v>
      </c>
      <c r="E504" s="55" t="s">
        <v>567</v>
      </c>
      <c r="F504" s="57">
        <v>44789</v>
      </c>
      <c r="G504" s="58">
        <v>31595</v>
      </c>
      <c r="H504" s="59">
        <f t="shared" si="82"/>
        <v>32.767123287671232</v>
      </c>
      <c r="I504" s="60" t="s">
        <v>568</v>
      </c>
      <c r="J504" s="61">
        <v>0</v>
      </c>
      <c r="K504" s="62">
        <v>0</v>
      </c>
      <c r="L504" s="63" t="s">
        <v>85</v>
      </c>
      <c r="M504" s="64" t="str">
        <f t="shared" si="83"/>
        <v>0-0-3</v>
      </c>
      <c r="N504" s="81" t="s">
        <v>72</v>
      </c>
      <c r="O504" s="62" t="s">
        <v>72</v>
      </c>
      <c r="P504" s="67">
        <v>0</v>
      </c>
      <c r="Q504" s="68" t="s">
        <v>87</v>
      </c>
      <c r="R504" s="68" t="s">
        <v>88</v>
      </c>
      <c r="S504" s="68" t="s">
        <v>89</v>
      </c>
      <c r="T504" s="69">
        <v>47</v>
      </c>
      <c r="U504" s="68"/>
      <c r="V504" s="70">
        <v>192732</v>
      </c>
      <c r="W504" s="70">
        <v>0</v>
      </c>
      <c r="X504" s="70">
        <v>0</v>
      </c>
      <c r="Y504" s="70">
        <v>48180</v>
      </c>
      <c r="Z504" s="70">
        <v>0</v>
      </c>
      <c r="AA504" s="70">
        <v>541955</v>
      </c>
      <c r="AB504" s="71">
        <f t="shared" si="84"/>
        <v>493775</v>
      </c>
      <c r="AC504" s="71">
        <f t="shared" si="77"/>
        <v>493775</v>
      </c>
      <c r="AD504" s="72">
        <f t="shared" si="78"/>
        <v>228</v>
      </c>
      <c r="AE504" s="73">
        <f>ROUND(VLOOKUP(Q504,'[1]Average Cost'!$A$3:$V$26,HLOOKUP('[1]Master Sheet'!E504,'[1]Average Cost'!$B$1:$V$2,2,0)),0)</f>
        <v>436990</v>
      </c>
      <c r="AF504" s="74">
        <f t="shared" si="79"/>
        <v>1.1299457653493215</v>
      </c>
      <c r="AG504" s="68" t="str">
        <f t="shared" si="85"/>
        <v>Greater than 100%</v>
      </c>
      <c r="AH504" s="75">
        <v>752202.61250000005</v>
      </c>
      <c r="AI504" s="75">
        <v>752202.61250000005</v>
      </c>
      <c r="AJ504" s="75">
        <v>532918</v>
      </c>
      <c r="AK504" s="76">
        <f t="shared" si="80"/>
        <v>0.65643882618129035</v>
      </c>
      <c r="AL504" s="39" t="str">
        <f t="shared" si="86"/>
        <v>50% - 70%</v>
      </c>
      <c r="AM504" s="77" t="str">
        <f t="shared" si="87"/>
        <v>Lower Range</v>
      </c>
      <c r="AN504" s="78" t="s">
        <v>76</v>
      </c>
      <c r="AO504" s="78"/>
      <c r="AP504" s="78" t="s">
        <v>135</v>
      </c>
      <c r="AQ504" s="49"/>
      <c r="AR504" s="79"/>
      <c r="AS504" s="79"/>
      <c r="AT504" s="80"/>
      <c r="AU504" s="52">
        <f t="shared" si="81"/>
        <v>0</v>
      </c>
    </row>
    <row r="505" spans="1:47" ht="15" customHeight="1">
      <c r="A505" s="53" t="s">
        <v>66</v>
      </c>
      <c r="B505" s="54">
        <v>494</v>
      </c>
      <c r="C505" s="55" t="s">
        <v>94</v>
      </c>
      <c r="D505" s="56" t="s">
        <v>95</v>
      </c>
      <c r="E505" s="55" t="s">
        <v>256</v>
      </c>
      <c r="F505" s="57">
        <v>42476</v>
      </c>
      <c r="G505" s="58">
        <v>30301</v>
      </c>
      <c r="H505" s="59">
        <f t="shared" si="82"/>
        <v>36.31232876712329</v>
      </c>
      <c r="I505" s="60" t="s">
        <v>322</v>
      </c>
      <c r="J505" s="61" t="s">
        <v>85</v>
      </c>
      <c r="K505" s="62" t="s">
        <v>85</v>
      </c>
      <c r="L505" s="63" t="s">
        <v>71</v>
      </c>
      <c r="M505" s="64" t="str">
        <f t="shared" si="83"/>
        <v>3-3-2</v>
      </c>
      <c r="N505" s="65" t="s">
        <v>86</v>
      </c>
      <c r="O505" s="66">
        <v>43191</v>
      </c>
      <c r="P505" s="67">
        <v>0.11186702483593844</v>
      </c>
      <c r="Q505" s="68" t="s">
        <v>87</v>
      </c>
      <c r="R505" s="68" t="s">
        <v>88</v>
      </c>
      <c r="S505" s="68" t="s">
        <v>89</v>
      </c>
      <c r="T505" s="69">
        <v>47</v>
      </c>
      <c r="U505" s="68"/>
      <c r="V505" s="70">
        <v>147936</v>
      </c>
      <c r="W505" s="70">
        <v>0</v>
      </c>
      <c r="X505" s="70">
        <v>0</v>
      </c>
      <c r="Y505" s="70">
        <v>36984</v>
      </c>
      <c r="Z505" s="70">
        <v>0</v>
      </c>
      <c r="AA505" s="70">
        <v>418781</v>
      </c>
      <c r="AB505" s="71">
        <f t="shared" si="84"/>
        <v>381797</v>
      </c>
      <c r="AC505" s="71">
        <f t="shared" si="77"/>
        <v>381797</v>
      </c>
      <c r="AD505" s="72">
        <f t="shared" si="78"/>
        <v>365</v>
      </c>
      <c r="AE505" s="73">
        <f>ROUND(VLOOKUP(Q505,'[1]Average Cost'!$A$3:$V$26,HLOOKUP('[1]Master Sheet'!E505,'[1]Average Cost'!$B$1:$V$2,2,0)),0)</f>
        <v>436990</v>
      </c>
      <c r="AF505" s="74">
        <f t="shared" si="79"/>
        <v>0.8736973386118676</v>
      </c>
      <c r="AG505" s="68" t="str">
        <f t="shared" si="85"/>
        <v>80%-100%</v>
      </c>
      <c r="AH505" s="75">
        <v>752202.61250000005</v>
      </c>
      <c r="AI505" s="75">
        <v>752202.61250000005</v>
      </c>
      <c r="AJ505" s="75">
        <v>532918</v>
      </c>
      <c r="AK505" s="76">
        <f t="shared" si="80"/>
        <v>0.50757202069675078</v>
      </c>
      <c r="AL505" s="39" t="str">
        <f t="shared" si="86"/>
        <v>50% - 70%</v>
      </c>
      <c r="AM505" s="77" t="str">
        <f t="shared" si="87"/>
        <v>Lower Range</v>
      </c>
      <c r="AN505" s="78" t="s">
        <v>76</v>
      </c>
      <c r="AO505" s="78"/>
      <c r="AP505" s="78" t="s">
        <v>76</v>
      </c>
      <c r="AQ505" s="49"/>
      <c r="AR505" s="79"/>
      <c r="AS505" s="79"/>
      <c r="AT505" s="80"/>
      <c r="AU505" s="52">
        <f t="shared" si="81"/>
        <v>0</v>
      </c>
    </row>
    <row r="506" spans="1:47" ht="15" customHeight="1">
      <c r="A506" s="53" t="s">
        <v>66</v>
      </c>
      <c r="B506" s="54">
        <v>495</v>
      </c>
      <c r="C506" s="55" t="s">
        <v>167</v>
      </c>
      <c r="D506" s="56" t="s">
        <v>83</v>
      </c>
      <c r="E506" s="55" t="s">
        <v>111</v>
      </c>
      <c r="F506" s="57">
        <v>41883</v>
      </c>
      <c r="G506" s="58">
        <v>30115</v>
      </c>
      <c r="H506" s="59">
        <f t="shared" si="82"/>
        <v>36.821917808219176</v>
      </c>
      <c r="I506" s="60" t="s">
        <v>395</v>
      </c>
      <c r="J506" s="61" t="s">
        <v>71</v>
      </c>
      <c r="K506" s="62" t="s">
        <v>85</v>
      </c>
      <c r="L506" s="63" t="s">
        <v>71</v>
      </c>
      <c r="M506" s="64" t="str">
        <f t="shared" si="83"/>
        <v>2-3-2</v>
      </c>
      <c r="N506" s="65">
        <v>43191</v>
      </c>
      <c r="O506" s="66">
        <v>43191</v>
      </c>
      <c r="P506" s="67">
        <v>0.125</v>
      </c>
      <c r="Q506" s="68" t="s">
        <v>113</v>
      </c>
      <c r="R506" s="68" t="s">
        <v>114</v>
      </c>
      <c r="S506" s="68" t="s">
        <v>115</v>
      </c>
      <c r="T506" s="69">
        <v>46</v>
      </c>
      <c r="U506" s="68"/>
      <c r="V506" s="70">
        <v>131688</v>
      </c>
      <c r="W506" s="70">
        <v>0</v>
      </c>
      <c r="X506" s="70">
        <v>31500</v>
      </c>
      <c r="Y506" s="70">
        <v>0</v>
      </c>
      <c r="Z506" s="70">
        <v>10500</v>
      </c>
      <c r="AA506" s="70">
        <v>341170</v>
      </c>
      <c r="AB506" s="71">
        <f t="shared" si="84"/>
        <v>341170</v>
      </c>
      <c r="AC506" s="71">
        <f t="shared" si="77"/>
        <v>341170</v>
      </c>
      <c r="AD506" s="72">
        <f t="shared" si="78"/>
        <v>365</v>
      </c>
      <c r="AE506" s="73">
        <f>ROUND(VLOOKUP(Q506,'[1]Average Cost'!$A$3:$V$26,HLOOKUP('[1]Master Sheet'!E506,'[1]Average Cost'!$B$1:$V$2,2,0)),0)</f>
        <v>362968</v>
      </c>
      <c r="AF506" s="74">
        <f t="shared" si="79"/>
        <v>0.93994511912895906</v>
      </c>
      <c r="AG506" s="68" t="str">
        <f t="shared" si="85"/>
        <v>80%-100%</v>
      </c>
      <c r="AH506" s="75">
        <v>573555.75</v>
      </c>
      <c r="AI506" s="75">
        <v>573555.75</v>
      </c>
      <c r="AJ506" s="75">
        <v>404172</v>
      </c>
      <c r="AK506" s="76">
        <f t="shared" si="80"/>
        <v>0.59483319624988507</v>
      </c>
      <c r="AL506" s="39" t="str">
        <f t="shared" si="86"/>
        <v>50% - 70%</v>
      </c>
      <c r="AM506" s="77" t="str">
        <f t="shared" si="87"/>
        <v>Lower Range</v>
      </c>
      <c r="AN506" s="78" t="s">
        <v>76</v>
      </c>
      <c r="AO506" s="78"/>
      <c r="AP506" s="78" t="s">
        <v>76</v>
      </c>
      <c r="AQ506" s="49"/>
      <c r="AR506" s="79"/>
      <c r="AS506" s="79"/>
      <c r="AT506" s="80"/>
      <c r="AU506" s="52">
        <f t="shared" si="81"/>
        <v>0</v>
      </c>
    </row>
    <row r="507" spans="1:47" ht="15" customHeight="1">
      <c r="A507" s="53" t="s">
        <v>66</v>
      </c>
      <c r="B507" s="54">
        <v>496</v>
      </c>
      <c r="C507" s="55" t="s">
        <v>193</v>
      </c>
      <c r="D507" s="56" t="s">
        <v>145</v>
      </c>
      <c r="E507" s="55" t="s">
        <v>111</v>
      </c>
      <c r="F507" s="57">
        <v>41730</v>
      </c>
      <c r="G507" s="58">
        <v>32572</v>
      </c>
      <c r="H507" s="59">
        <f t="shared" si="82"/>
        <v>30.090410958904108</v>
      </c>
      <c r="I507" s="60" t="s">
        <v>326</v>
      </c>
      <c r="J507" s="61" t="s">
        <v>85</v>
      </c>
      <c r="K507" s="62" t="s">
        <v>85</v>
      </c>
      <c r="L507" s="63" t="s">
        <v>85</v>
      </c>
      <c r="M507" s="64" t="str">
        <f t="shared" si="83"/>
        <v>3-3-3</v>
      </c>
      <c r="N507" s="65">
        <v>42736</v>
      </c>
      <c r="O507" s="66">
        <v>43191</v>
      </c>
      <c r="P507" s="67">
        <v>0.10749999999999998</v>
      </c>
      <c r="Q507" s="68" t="s">
        <v>327</v>
      </c>
      <c r="R507" s="68" t="s">
        <v>114</v>
      </c>
      <c r="S507" s="68" t="s">
        <v>115</v>
      </c>
      <c r="T507" s="69">
        <v>45</v>
      </c>
      <c r="U507" s="68"/>
      <c r="V507" s="70">
        <v>140664</v>
      </c>
      <c r="W507" s="70">
        <v>0</v>
      </c>
      <c r="X507" s="70">
        <v>27000</v>
      </c>
      <c r="Y507" s="70">
        <v>0</v>
      </c>
      <c r="Z507" s="70">
        <v>9000</v>
      </c>
      <c r="AA507" s="70">
        <v>363607</v>
      </c>
      <c r="AB507" s="71">
        <f t="shared" si="84"/>
        <v>363607</v>
      </c>
      <c r="AC507" s="71">
        <f t="shared" si="77"/>
        <v>363607</v>
      </c>
      <c r="AD507" s="72">
        <f t="shared" si="78"/>
        <v>365</v>
      </c>
      <c r="AE507" s="73">
        <f>ROUND(VLOOKUP(Q507,'[1]Average Cost'!$A$3:$V$26,HLOOKUP('[1]Master Sheet'!E507,'[1]Average Cost'!$B$1:$V$2,2,0)),0)</f>
        <v>270126</v>
      </c>
      <c r="AF507" s="74">
        <f t="shared" si="79"/>
        <v>1.346064429192303</v>
      </c>
      <c r="AG507" s="68" t="str">
        <f t="shared" si="85"/>
        <v>Greater than 100%</v>
      </c>
      <c r="AH507" s="75">
        <v>500670.71110000001</v>
      </c>
      <c r="AI507" s="75">
        <v>500670.71110000001</v>
      </c>
      <c r="AJ507" s="75">
        <v>494390</v>
      </c>
      <c r="AK507" s="76">
        <f t="shared" si="80"/>
        <v>0.72623980580197356</v>
      </c>
      <c r="AL507" s="39" t="str">
        <f t="shared" si="86"/>
        <v>70% - 90%</v>
      </c>
      <c r="AM507" s="77" t="str">
        <f t="shared" si="87"/>
        <v>Lower Middle Range</v>
      </c>
      <c r="AN507" s="78" t="s">
        <v>118</v>
      </c>
      <c r="AO507" s="78" t="s">
        <v>569</v>
      </c>
      <c r="AP507" s="78" t="s">
        <v>76</v>
      </c>
      <c r="AQ507" s="49"/>
      <c r="AR507" s="79"/>
      <c r="AS507" s="79"/>
      <c r="AT507" s="80"/>
      <c r="AU507" s="52">
        <f t="shared" si="81"/>
        <v>0</v>
      </c>
    </row>
    <row r="508" spans="1:47" ht="15" customHeight="1">
      <c r="A508" s="53" t="s">
        <v>66</v>
      </c>
      <c r="B508" s="54">
        <v>497</v>
      </c>
      <c r="C508" s="55" t="s">
        <v>136</v>
      </c>
      <c r="D508" s="56" t="s">
        <v>91</v>
      </c>
      <c r="E508" s="55" t="s">
        <v>111</v>
      </c>
      <c r="F508" s="57">
        <v>41995</v>
      </c>
      <c r="G508" s="58">
        <v>27170</v>
      </c>
      <c r="H508" s="59">
        <f t="shared" si="82"/>
        <v>44.890410958904113</v>
      </c>
      <c r="I508" s="60" t="s">
        <v>241</v>
      </c>
      <c r="J508" s="61" t="s">
        <v>81</v>
      </c>
      <c r="K508" s="62" t="s">
        <v>85</v>
      </c>
      <c r="L508" s="63" t="s">
        <v>85</v>
      </c>
      <c r="M508" s="64" t="str">
        <f t="shared" si="83"/>
        <v>4-3-3</v>
      </c>
      <c r="N508" s="65">
        <v>42736</v>
      </c>
      <c r="O508" s="66">
        <v>43191</v>
      </c>
      <c r="P508" s="67">
        <v>0.11749999999999999</v>
      </c>
      <c r="Q508" s="68" t="s">
        <v>113</v>
      </c>
      <c r="R508" s="68" t="s">
        <v>114</v>
      </c>
      <c r="S508" s="68" t="s">
        <v>115</v>
      </c>
      <c r="T508" s="69">
        <v>49</v>
      </c>
      <c r="U508" s="68"/>
      <c r="V508" s="70">
        <v>250572</v>
      </c>
      <c r="W508" s="70">
        <v>0</v>
      </c>
      <c r="X508" s="70">
        <v>67500</v>
      </c>
      <c r="Y508" s="70">
        <v>62640</v>
      </c>
      <c r="Z508" s="70">
        <v>22500</v>
      </c>
      <c r="AA508" s="70">
        <v>701019</v>
      </c>
      <c r="AB508" s="71">
        <f t="shared" si="84"/>
        <v>638379</v>
      </c>
      <c r="AC508" s="71">
        <f t="shared" si="77"/>
        <v>638379</v>
      </c>
      <c r="AD508" s="72">
        <f t="shared" si="78"/>
        <v>365</v>
      </c>
      <c r="AE508" s="73">
        <f>ROUND(VLOOKUP(Q508,'[1]Average Cost'!$A$3:$V$26,HLOOKUP('[1]Master Sheet'!E508,'[1]Average Cost'!$B$1:$V$2,2,0)),0)</f>
        <v>724636</v>
      </c>
      <c r="AF508" s="74">
        <f t="shared" si="79"/>
        <v>0.88096506383894813</v>
      </c>
      <c r="AG508" s="68" t="str">
        <f t="shared" si="85"/>
        <v>80%-100%</v>
      </c>
      <c r="AH508" s="75">
        <v>1083330.93140625</v>
      </c>
      <c r="AI508" s="75">
        <v>1083330.93140625</v>
      </c>
      <c r="AJ508" s="75">
        <v>1041277</v>
      </c>
      <c r="AK508" s="76">
        <f t="shared" si="80"/>
        <v>0.58927422959421372</v>
      </c>
      <c r="AL508" s="39" t="str">
        <f t="shared" si="86"/>
        <v>50% - 70%</v>
      </c>
      <c r="AM508" s="77" t="str">
        <f t="shared" si="87"/>
        <v>Lower Range</v>
      </c>
      <c r="AN508" s="78" t="s">
        <v>76</v>
      </c>
      <c r="AO508" s="78"/>
      <c r="AP508" s="78" t="s">
        <v>76</v>
      </c>
      <c r="AQ508" s="49"/>
      <c r="AR508" s="79"/>
      <c r="AS508" s="79"/>
      <c r="AT508" s="80"/>
      <c r="AU508" s="52">
        <f t="shared" si="81"/>
        <v>0</v>
      </c>
    </row>
    <row r="509" spans="1:47" ht="15" customHeight="1">
      <c r="A509" s="53" t="s">
        <v>66</v>
      </c>
      <c r="B509" s="54">
        <v>498</v>
      </c>
      <c r="C509" s="55" t="s">
        <v>144</v>
      </c>
      <c r="D509" s="56" t="s">
        <v>145</v>
      </c>
      <c r="E509" s="55" t="s">
        <v>111</v>
      </c>
      <c r="F509" s="57">
        <v>41938</v>
      </c>
      <c r="G509" s="58">
        <v>31538</v>
      </c>
      <c r="H509" s="59">
        <f t="shared" si="82"/>
        <v>32.923287671232877</v>
      </c>
      <c r="I509" s="60" t="s">
        <v>449</v>
      </c>
      <c r="J509" s="61" t="s">
        <v>71</v>
      </c>
      <c r="K509" s="62" t="s">
        <v>71</v>
      </c>
      <c r="L509" s="63" t="s">
        <v>71</v>
      </c>
      <c r="M509" s="64" t="str">
        <f t="shared" si="83"/>
        <v>2-2-2</v>
      </c>
      <c r="N509" s="65">
        <v>42736</v>
      </c>
      <c r="O509" s="66">
        <v>43191</v>
      </c>
      <c r="P509" s="67">
        <v>8.7107423708198142E-2</v>
      </c>
      <c r="Q509" s="68" t="s">
        <v>113</v>
      </c>
      <c r="R509" s="68" t="s">
        <v>114</v>
      </c>
      <c r="S509" s="68" t="s">
        <v>115</v>
      </c>
      <c r="T509" s="69">
        <v>45</v>
      </c>
      <c r="U509" s="68"/>
      <c r="V509" s="70">
        <v>123696</v>
      </c>
      <c r="W509" s="70">
        <v>0</v>
      </c>
      <c r="X509" s="70">
        <v>27000</v>
      </c>
      <c r="Y509" s="70">
        <v>0</v>
      </c>
      <c r="Z509" s="70">
        <v>9000</v>
      </c>
      <c r="AA509" s="70">
        <v>321203</v>
      </c>
      <c r="AB509" s="71">
        <f t="shared" si="84"/>
        <v>321203</v>
      </c>
      <c r="AC509" s="71">
        <f t="shared" si="77"/>
        <v>321203</v>
      </c>
      <c r="AD509" s="72">
        <f t="shared" si="78"/>
        <v>365</v>
      </c>
      <c r="AE509" s="73">
        <f>ROUND(VLOOKUP(Q509,'[1]Average Cost'!$A$3:$V$26,HLOOKUP('[1]Master Sheet'!E509,'[1]Average Cost'!$B$1:$V$2,2,0)),0)</f>
        <v>313202</v>
      </c>
      <c r="AF509" s="74">
        <f t="shared" si="79"/>
        <v>1.0255458138836917</v>
      </c>
      <c r="AG509" s="68" t="str">
        <f t="shared" si="85"/>
        <v>Greater than 100%</v>
      </c>
      <c r="AH509" s="75">
        <v>504210.540775</v>
      </c>
      <c r="AI509" s="75">
        <v>504210.540775</v>
      </c>
      <c r="AJ509" s="75">
        <v>336103</v>
      </c>
      <c r="AK509" s="76">
        <f t="shared" si="80"/>
        <v>0.63704142223265081</v>
      </c>
      <c r="AL509" s="39" t="str">
        <f t="shared" si="86"/>
        <v>50% - 70%</v>
      </c>
      <c r="AM509" s="77" t="str">
        <f t="shared" si="87"/>
        <v>Lower Range</v>
      </c>
      <c r="AN509" s="78" t="s">
        <v>76</v>
      </c>
      <c r="AO509" s="78"/>
      <c r="AP509" s="78" t="s">
        <v>135</v>
      </c>
      <c r="AQ509" s="49"/>
      <c r="AR509" s="79"/>
      <c r="AS509" s="79"/>
      <c r="AT509" s="80"/>
      <c r="AU509" s="52">
        <f t="shared" si="81"/>
        <v>0</v>
      </c>
    </row>
    <row r="510" spans="1:47" ht="15" customHeight="1">
      <c r="A510" s="53" t="s">
        <v>66</v>
      </c>
      <c r="B510" s="25">
        <v>499</v>
      </c>
      <c r="C510" s="55" t="s">
        <v>197</v>
      </c>
      <c r="D510" s="56" t="s">
        <v>216</v>
      </c>
      <c r="E510" s="55" t="s">
        <v>79</v>
      </c>
      <c r="F510" s="57">
        <v>44270</v>
      </c>
      <c r="G510" s="58">
        <v>29704</v>
      </c>
      <c r="H510" s="59">
        <f t="shared" si="82"/>
        <v>37.947945205479449</v>
      </c>
      <c r="I510" s="60" t="s">
        <v>433</v>
      </c>
      <c r="J510" s="61">
        <v>0</v>
      </c>
      <c r="K510" s="62" t="s">
        <v>85</v>
      </c>
      <c r="L510" s="63" t="s">
        <v>85</v>
      </c>
      <c r="M510" s="64" t="str">
        <f t="shared" si="83"/>
        <v>0-3-3</v>
      </c>
      <c r="N510" s="81" t="s">
        <v>121</v>
      </c>
      <c r="O510" s="66">
        <v>43191</v>
      </c>
      <c r="P510" s="67">
        <v>0.09</v>
      </c>
      <c r="Q510" s="68" t="s">
        <v>218</v>
      </c>
      <c r="R510" s="68" t="s">
        <v>219</v>
      </c>
      <c r="S510" s="68" t="s">
        <v>220</v>
      </c>
      <c r="T510" s="69">
        <v>53</v>
      </c>
      <c r="U510" s="68"/>
      <c r="V510" s="70">
        <v>625572</v>
      </c>
      <c r="W510" s="70">
        <v>0</v>
      </c>
      <c r="X510" s="70">
        <v>0</v>
      </c>
      <c r="Y510" s="70">
        <v>234588</v>
      </c>
      <c r="Z510" s="70">
        <v>0</v>
      </c>
      <c r="AA510" s="70">
        <v>1814448</v>
      </c>
      <c r="AB510" s="71">
        <f t="shared" si="84"/>
        <v>1579860</v>
      </c>
      <c r="AC510" s="71">
        <f t="shared" si="77"/>
        <v>1579860</v>
      </c>
      <c r="AD510" s="72">
        <f t="shared" si="78"/>
        <v>365</v>
      </c>
      <c r="AE510" s="73">
        <f>ROUND(VLOOKUP(Q510,'[1]Average Cost'!$A$3:$V$26,HLOOKUP('[1]Master Sheet'!E510,'[1]Average Cost'!$B$1:$V$2,2,0)),0)</f>
        <v>1798511</v>
      </c>
      <c r="AF510" s="74">
        <f t="shared" si="79"/>
        <v>0.87842665404882148</v>
      </c>
      <c r="AG510" s="68" t="str">
        <f t="shared" si="85"/>
        <v>80%-100%</v>
      </c>
      <c r="AH510" s="75">
        <v>3441355.1333000003</v>
      </c>
      <c r="AI510" s="75">
        <v>3441355.1333000003</v>
      </c>
      <c r="AJ510" s="75">
        <v>1981387</v>
      </c>
      <c r="AK510" s="76">
        <f t="shared" si="80"/>
        <v>0.45908078033348254</v>
      </c>
      <c r="AL510" s="39" t="str">
        <f t="shared" si="86"/>
        <v>25% - 50%</v>
      </c>
      <c r="AM510" s="77" t="str">
        <f t="shared" si="87"/>
        <v>Lower Range</v>
      </c>
      <c r="AN510" s="78" t="s">
        <v>118</v>
      </c>
      <c r="AO510" s="78" t="s">
        <v>570</v>
      </c>
      <c r="AP510" s="78" t="s">
        <v>76</v>
      </c>
      <c r="AQ510" s="49"/>
      <c r="AR510" s="79"/>
      <c r="AS510" s="79"/>
      <c r="AT510" s="80"/>
      <c r="AU510" s="52">
        <f t="shared" si="81"/>
        <v>0</v>
      </c>
    </row>
    <row r="511" spans="1:47" ht="15" customHeight="1">
      <c r="A511" s="53" t="s">
        <v>66</v>
      </c>
      <c r="B511" s="54">
        <v>500</v>
      </c>
      <c r="C511" s="55" t="s">
        <v>67</v>
      </c>
      <c r="D511" s="56" t="s">
        <v>68</v>
      </c>
      <c r="E511" s="55" t="s">
        <v>209</v>
      </c>
      <c r="F511" s="57">
        <v>44548</v>
      </c>
      <c r="G511" s="58">
        <v>26094</v>
      </c>
      <c r="H511" s="59">
        <f t="shared" si="82"/>
        <v>47.838356164383562</v>
      </c>
      <c r="I511" s="60" t="s">
        <v>272</v>
      </c>
      <c r="J511" s="61">
        <v>0</v>
      </c>
      <c r="K511" s="62">
        <v>0</v>
      </c>
      <c r="L511" s="63" t="s">
        <v>71</v>
      </c>
      <c r="M511" s="64" t="str">
        <f t="shared" si="83"/>
        <v>0-0-2</v>
      </c>
      <c r="N511" s="81" t="s">
        <v>121</v>
      </c>
      <c r="O511" s="62" t="s">
        <v>72</v>
      </c>
      <c r="P511" s="67">
        <v>0</v>
      </c>
      <c r="Q511" s="68" t="s">
        <v>177</v>
      </c>
      <c r="R511" s="68" t="s">
        <v>178</v>
      </c>
      <c r="S511" s="68" t="s">
        <v>179</v>
      </c>
      <c r="T511" s="69">
        <v>48</v>
      </c>
      <c r="U511" s="68"/>
      <c r="V511" s="70">
        <v>327276</v>
      </c>
      <c r="W511" s="70">
        <v>0</v>
      </c>
      <c r="X511" s="70">
        <v>0</v>
      </c>
      <c r="Y511" s="70">
        <v>81816</v>
      </c>
      <c r="Z511" s="70">
        <v>0</v>
      </c>
      <c r="AA511" s="70">
        <v>911948</v>
      </c>
      <c r="AB511" s="71">
        <f t="shared" si="84"/>
        <v>830132</v>
      </c>
      <c r="AC511" s="71">
        <f t="shared" si="77"/>
        <v>830132</v>
      </c>
      <c r="AD511" s="72">
        <f t="shared" si="78"/>
        <v>365</v>
      </c>
      <c r="AE511" s="73">
        <f>ROUND(VLOOKUP(Q511,'[1]Average Cost'!$A$3:$V$26,HLOOKUP('[1]Master Sheet'!E511,'[1]Average Cost'!$B$1:$V$2,2,0)),0)</f>
        <v>876337</v>
      </c>
      <c r="AF511" s="74">
        <f t="shared" si="79"/>
        <v>0.9472748497438771</v>
      </c>
      <c r="AG511" s="68" t="str">
        <f t="shared" si="85"/>
        <v>80%-100%</v>
      </c>
      <c r="AH511" s="75">
        <v>1031401.0812</v>
      </c>
      <c r="AI511" s="75">
        <v>1031401.0812</v>
      </c>
      <c r="AJ511" s="75">
        <v>1020726</v>
      </c>
      <c r="AK511" s="76">
        <f t="shared" si="80"/>
        <v>0.80485857066794009</v>
      </c>
      <c r="AL511" s="39" t="str">
        <f t="shared" si="86"/>
        <v>70% - 90%</v>
      </c>
      <c r="AM511" s="77" t="str">
        <f t="shared" si="87"/>
        <v>Lower Middle Range</v>
      </c>
      <c r="AN511" s="78" t="s">
        <v>118</v>
      </c>
      <c r="AO511" s="78" t="s">
        <v>571</v>
      </c>
      <c r="AP511" s="78" t="s">
        <v>76</v>
      </c>
      <c r="AQ511" s="49"/>
      <c r="AR511" s="79"/>
      <c r="AS511" s="79"/>
      <c r="AT511" s="80"/>
      <c r="AU511" s="52">
        <f t="shared" si="81"/>
        <v>0</v>
      </c>
    </row>
    <row r="512" spans="1:47" ht="15" customHeight="1">
      <c r="A512" s="53" t="s">
        <v>66</v>
      </c>
      <c r="B512" s="54">
        <v>501</v>
      </c>
      <c r="C512" s="55" t="s">
        <v>67</v>
      </c>
      <c r="D512" s="56" t="s">
        <v>68</v>
      </c>
      <c r="E512" s="55" t="s">
        <v>572</v>
      </c>
      <c r="F512" s="57">
        <v>44786</v>
      </c>
      <c r="G512" s="58">
        <v>32618</v>
      </c>
      <c r="H512" s="59">
        <f t="shared" si="82"/>
        <v>29.964383561643835</v>
      </c>
      <c r="I512" s="60" t="s">
        <v>342</v>
      </c>
      <c r="J512" s="61">
        <v>0</v>
      </c>
      <c r="K512" s="62">
        <v>0</v>
      </c>
      <c r="L512" s="63" t="s">
        <v>71</v>
      </c>
      <c r="M512" s="64" t="str">
        <f t="shared" si="83"/>
        <v>0-0-2</v>
      </c>
      <c r="N512" s="81" t="s">
        <v>72</v>
      </c>
      <c r="O512" s="62" t="s">
        <v>72</v>
      </c>
      <c r="P512" s="67">
        <v>0</v>
      </c>
      <c r="Q512" s="68" t="s">
        <v>177</v>
      </c>
      <c r="R512" s="68" t="s">
        <v>178</v>
      </c>
      <c r="S512" s="68" t="s">
        <v>179</v>
      </c>
      <c r="T512" s="69">
        <v>48</v>
      </c>
      <c r="U512" s="68"/>
      <c r="V512" s="70">
        <v>381816</v>
      </c>
      <c r="W512" s="70">
        <v>0</v>
      </c>
      <c r="X512" s="70">
        <v>0</v>
      </c>
      <c r="Y512" s="70">
        <v>95460</v>
      </c>
      <c r="Z512" s="70">
        <v>0</v>
      </c>
      <c r="AA512" s="70">
        <v>1061948</v>
      </c>
      <c r="AB512" s="71">
        <f t="shared" si="84"/>
        <v>966488</v>
      </c>
      <c r="AC512" s="71">
        <f t="shared" si="77"/>
        <v>966488</v>
      </c>
      <c r="AD512" s="72">
        <f t="shared" si="78"/>
        <v>231</v>
      </c>
      <c r="AE512" s="73">
        <f>ROUND(VLOOKUP(Q512,'[1]Average Cost'!$A$3:$V$26,HLOOKUP('[1]Master Sheet'!E512,'[1]Average Cost'!$B$1:$V$2,2,0)),0)</f>
        <v>876337</v>
      </c>
      <c r="AF512" s="74">
        <f t="shared" si="79"/>
        <v>1.1028725250674112</v>
      </c>
      <c r="AG512" s="68" t="str">
        <f t="shared" si="85"/>
        <v>Greater than 100%</v>
      </c>
      <c r="AH512" s="75">
        <v>1031401.0812</v>
      </c>
      <c r="AI512" s="75">
        <v>1031401.0812</v>
      </c>
      <c r="AJ512" s="75">
        <v>1020726</v>
      </c>
      <c r="AK512" s="76">
        <f t="shared" si="80"/>
        <v>0.93706320229519646</v>
      </c>
      <c r="AL512" s="39" t="str">
        <f t="shared" si="86"/>
        <v>90% - 110%</v>
      </c>
      <c r="AM512" s="77" t="str">
        <f t="shared" si="87"/>
        <v>Close to Market Reference</v>
      </c>
      <c r="AN512" s="78" t="s">
        <v>76</v>
      </c>
      <c r="AO512" s="78"/>
      <c r="AP512" s="78" t="s">
        <v>76</v>
      </c>
      <c r="AQ512" s="49"/>
      <c r="AR512" s="79"/>
      <c r="AS512" s="79"/>
      <c r="AT512" s="80"/>
      <c r="AU512" s="52">
        <f t="shared" si="81"/>
        <v>0</v>
      </c>
    </row>
    <row r="513" spans="1:47" ht="15" customHeight="1">
      <c r="A513" s="53" t="s">
        <v>66</v>
      </c>
      <c r="B513" s="54">
        <v>502</v>
      </c>
      <c r="C513" s="55" t="s">
        <v>67</v>
      </c>
      <c r="D513" s="56" t="s">
        <v>68</v>
      </c>
      <c r="E513" s="55" t="s">
        <v>137</v>
      </c>
      <c r="F513" s="57">
        <v>44814</v>
      </c>
      <c r="G513" s="58">
        <v>30713</v>
      </c>
      <c r="H513" s="59">
        <f t="shared" si="82"/>
        <v>35.183561643835617</v>
      </c>
      <c r="I513" s="60" t="s">
        <v>515</v>
      </c>
      <c r="J513" s="61">
        <v>0</v>
      </c>
      <c r="K513" s="62">
        <v>0</v>
      </c>
      <c r="L513" s="63" t="s">
        <v>85</v>
      </c>
      <c r="M513" s="64" t="str">
        <f t="shared" si="83"/>
        <v>0-0-3</v>
      </c>
      <c r="N513" s="81" t="s">
        <v>72</v>
      </c>
      <c r="O513" s="62" t="s">
        <v>72</v>
      </c>
      <c r="P513" s="67">
        <v>0</v>
      </c>
      <c r="Q513" s="68" t="s">
        <v>177</v>
      </c>
      <c r="R513" s="68" t="s">
        <v>178</v>
      </c>
      <c r="S513" s="68" t="s">
        <v>179</v>
      </c>
      <c r="T513" s="69">
        <v>48</v>
      </c>
      <c r="U513" s="68"/>
      <c r="V513" s="70">
        <v>272724</v>
      </c>
      <c r="W513" s="70">
        <v>0</v>
      </c>
      <c r="X513" s="70">
        <v>0</v>
      </c>
      <c r="Y513" s="70">
        <v>68184</v>
      </c>
      <c r="Z513" s="70">
        <v>0</v>
      </c>
      <c r="AA513" s="70">
        <v>761958</v>
      </c>
      <c r="AB513" s="71">
        <f t="shared" si="84"/>
        <v>693774</v>
      </c>
      <c r="AC513" s="71">
        <f t="shared" si="77"/>
        <v>693774</v>
      </c>
      <c r="AD513" s="72">
        <f t="shared" si="78"/>
        <v>203</v>
      </c>
      <c r="AE513" s="73">
        <f>ROUND(VLOOKUP(Q513,'[1]Average Cost'!$A$3:$V$26,HLOOKUP('[1]Master Sheet'!E513,'[1]Average Cost'!$B$1:$V$2,2,0)),0)</f>
        <v>876337</v>
      </c>
      <c r="AF513" s="74">
        <f t="shared" si="79"/>
        <v>0.79167489219330012</v>
      </c>
      <c r="AG513" s="68" t="str">
        <f t="shared" si="85"/>
        <v>60%-80%</v>
      </c>
      <c r="AH513" s="75">
        <v>1031401.0812</v>
      </c>
      <c r="AI513" s="75">
        <v>1031401.0812</v>
      </c>
      <c r="AJ513" s="75">
        <v>1020726</v>
      </c>
      <c r="AK513" s="76">
        <f t="shared" si="80"/>
        <v>0.67265199993082958</v>
      </c>
      <c r="AL513" s="39" t="str">
        <f t="shared" si="86"/>
        <v>50% - 70%</v>
      </c>
      <c r="AM513" s="77" t="str">
        <f t="shared" si="87"/>
        <v>Lower Range</v>
      </c>
      <c r="AN513" s="78" t="s">
        <v>76</v>
      </c>
      <c r="AO513" s="78"/>
      <c r="AP513" s="78" t="s">
        <v>76</v>
      </c>
      <c r="AQ513" s="49"/>
      <c r="AR513" s="79"/>
      <c r="AS513" s="79"/>
      <c r="AT513" s="80"/>
      <c r="AU513" s="52">
        <f t="shared" si="81"/>
        <v>0</v>
      </c>
    </row>
    <row r="514" spans="1:47" ht="15" customHeight="1">
      <c r="A514" s="53" t="s">
        <v>66</v>
      </c>
      <c r="B514" s="54">
        <v>503</v>
      </c>
      <c r="C514" s="55" t="s">
        <v>180</v>
      </c>
      <c r="D514" s="56" t="s">
        <v>216</v>
      </c>
      <c r="E514" s="55" t="s">
        <v>278</v>
      </c>
      <c r="F514" s="57">
        <v>41885</v>
      </c>
      <c r="G514" s="58">
        <v>27205</v>
      </c>
      <c r="H514" s="59">
        <f t="shared" si="82"/>
        <v>44.794520547945204</v>
      </c>
      <c r="I514" s="60" t="s">
        <v>573</v>
      </c>
      <c r="J514" s="61" t="s">
        <v>81</v>
      </c>
      <c r="K514" s="62" t="s">
        <v>85</v>
      </c>
      <c r="L514" s="63" t="s">
        <v>81</v>
      </c>
      <c r="M514" s="64" t="str">
        <f t="shared" si="83"/>
        <v>4-3-4</v>
      </c>
      <c r="N514" s="65">
        <v>42826</v>
      </c>
      <c r="O514" s="66">
        <v>43191</v>
      </c>
      <c r="P514" s="67">
        <v>0.105</v>
      </c>
      <c r="Q514" s="68" t="s">
        <v>107</v>
      </c>
      <c r="R514" s="68" t="s">
        <v>108</v>
      </c>
      <c r="S514" s="68" t="s">
        <v>109</v>
      </c>
      <c r="T514" s="69">
        <v>53</v>
      </c>
      <c r="U514" s="68"/>
      <c r="V514" s="70">
        <v>450672</v>
      </c>
      <c r="W514" s="70">
        <v>0</v>
      </c>
      <c r="X514" s="70">
        <v>0</v>
      </c>
      <c r="Y514" s="70">
        <v>182700</v>
      </c>
      <c r="Z514" s="70">
        <v>0</v>
      </c>
      <c r="AA514" s="70">
        <v>1416671</v>
      </c>
      <c r="AB514" s="71">
        <f t="shared" si="84"/>
        <v>1233971</v>
      </c>
      <c r="AC514" s="71">
        <f t="shared" si="77"/>
        <v>1233971</v>
      </c>
      <c r="AD514" s="72">
        <f t="shared" si="78"/>
        <v>365</v>
      </c>
      <c r="AE514" s="73">
        <f>ROUND(VLOOKUP(Q514,'[1]Average Cost'!$A$3:$V$26,HLOOKUP('[1]Master Sheet'!E514,'[1]Average Cost'!$B$1:$V$2,2,0)),0)</f>
        <v>1260319</v>
      </c>
      <c r="AF514" s="74">
        <f t="shared" si="79"/>
        <v>0.97909418171113827</v>
      </c>
      <c r="AG514" s="68" t="str">
        <f t="shared" si="85"/>
        <v>80%-100%</v>
      </c>
      <c r="AH514" s="75">
        <v>2382739.38</v>
      </c>
      <c r="AI514" s="75">
        <v>2382739.38</v>
      </c>
      <c r="AJ514" s="75">
        <v>1905100</v>
      </c>
      <c r="AK514" s="76">
        <f t="shared" si="80"/>
        <v>0.51787913120401785</v>
      </c>
      <c r="AL514" s="39" t="str">
        <f t="shared" si="86"/>
        <v>50% - 70%</v>
      </c>
      <c r="AM514" s="77" t="str">
        <f t="shared" si="87"/>
        <v>Lower Range</v>
      </c>
      <c r="AN514" s="78" t="s">
        <v>76</v>
      </c>
      <c r="AO514" s="78"/>
      <c r="AP514" s="78" t="s">
        <v>135</v>
      </c>
      <c r="AQ514" s="49"/>
      <c r="AR514" s="79"/>
      <c r="AS514" s="79"/>
      <c r="AT514" s="80"/>
      <c r="AU514" s="52">
        <f t="shared" si="81"/>
        <v>0</v>
      </c>
    </row>
    <row r="515" spans="1:47" ht="15" customHeight="1">
      <c r="A515" s="53" t="s">
        <v>66</v>
      </c>
      <c r="B515" s="54">
        <v>504</v>
      </c>
      <c r="C515" s="55" t="s">
        <v>116</v>
      </c>
      <c r="D515" s="56" t="s">
        <v>117</v>
      </c>
      <c r="E515" s="55" t="s">
        <v>79</v>
      </c>
      <c r="F515" s="57">
        <v>41570</v>
      </c>
      <c r="G515" s="58">
        <v>30436</v>
      </c>
      <c r="H515" s="59">
        <f t="shared" si="82"/>
        <v>35.942465753424656</v>
      </c>
      <c r="I515" s="60" t="s">
        <v>100</v>
      </c>
      <c r="J515" s="61" t="s">
        <v>85</v>
      </c>
      <c r="K515" s="62" t="s">
        <v>85</v>
      </c>
      <c r="L515" s="63" t="s">
        <v>71</v>
      </c>
      <c r="M515" s="64" t="str">
        <f t="shared" si="83"/>
        <v>3-3-2</v>
      </c>
      <c r="N515" s="65">
        <v>43191</v>
      </c>
      <c r="O515" s="66">
        <v>43191</v>
      </c>
      <c r="P515" s="67">
        <v>0.125</v>
      </c>
      <c r="Q515" s="68" t="s">
        <v>101</v>
      </c>
      <c r="R515" s="68" t="s">
        <v>141</v>
      </c>
      <c r="S515" s="68" t="s">
        <v>142</v>
      </c>
      <c r="T515" s="69">
        <v>50</v>
      </c>
      <c r="U515" s="68"/>
      <c r="V515" s="70">
        <v>389652</v>
      </c>
      <c r="W515" s="70">
        <v>0</v>
      </c>
      <c r="X515" s="70">
        <v>0</v>
      </c>
      <c r="Y515" s="70">
        <v>97416</v>
      </c>
      <c r="Z515" s="70">
        <v>0</v>
      </c>
      <c r="AA515" s="70">
        <v>1083493</v>
      </c>
      <c r="AB515" s="71">
        <f t="shared" si="84"/>
        <v>986077</v>
      </c>
      <c r="AC515" s="71">
        <f t="shared" si="77"/>
        <v>986077</v>
      </c>
      <c r="AD515" s="72">
        <f t="shared" si="78"/>
        <v>365</v>
      </c>
      <c r="AE515" s="73">
        <f>ROUND(VLOOKUP(Q515,'[1]Average Cost'!$A$3:$V$26,HLOOKUP('[1]Master Sheet'!E515,'[1]Average Cost'!$B$1:$V$2,2,0)),0)</f>
        <v>1021496</v>
      </c>
      <c r="AF515" s="74">
        <f t="shared" si="79"/>
        <v>0.96532634489023939</v>
      </c>
      <c r="AG515" s="68" t="str">
        <f t="shared" si="85"/>
        <v>80%-100%</v>
      </c>
      <c r="AH515" s="75">
        <v>1698319.4215500001</v>
      </c>
      <c r="AI515" s="75">
        <v>1698319.4215500001</v>
      </c>
      <c r="AJ515" s="75">
        <v>1356038</v>
      </c>
      <c r="AK515" s="76">
        <f t="shared" si="80"/>
        <v>0.58061928014698205</v>
      </c>
      <c r="AL515" s="39" t="str">
        <f t="shared" si="86"/>
        <v>50% - 70%</v>
      </c>
      <c r="AM515" s="77" t="str">
        <f t="shared" si="87"/>
        <v>Lower Range</v>
      </c>
      <c r="AN515" s="78" t="s">
        <v>76</v>
      </c>
      <c r="AO515" s="78"/>
      <c r="AP515" s="78" t="s">
        <v>76</v>
      </c>
      <c r="AQ515" s="49"/>
      <c r="AR515" s="79"/>
      <c r="AS515" s="79"/>
      <c r="AT515" s="80"/>
      <c r="AU515" s="52">
        <f t="shared" si="81"/>
        <v>0</v>
      </c>
    </row>
    <row r="516" spans="1:47" ht="15" customHeight="1">
      <c r="A516" s="53" t="s">
        <v>66</v>
      </c>
      <c r="B516" s="25">
        <v>505</v>
      </c>
      <c r="C516" s="55" t="s">
        <v>110</v>
      </c>
      <c r="D516" s="56" t="s">
        <v>95</v>
      </c>
      <c r="E516" s="55" t="s">
        <v>79</v>
      </c>
      <c r="F516" s="57">
        <v>44576</v>
      </c>
      <c r="G516" s="58">
        <v>33480</v>
      </c>
      <c r="H516" s="59">
        <f t="shared" si="82"/>
        <v>27.602739726027398</v>
      </c>
      <c r="I516" s="60" t="s">
        <v>433</v>
      </c>
      <c r="J516" s="61">
        <v>0</v>
      </c>
      <c r="K516" s="62">
        <v>0</v>
      </c>
      <c r="L516" s="63" t="s">
        <v>71</v>
      </c>
      <c r="M516" s="64" t="str">
        <f t="shared" si="83"/>
        <v>0-0-2</v>
      </c>
      <c r="N516" s="81" t="s">
        <v>72</v>
      </c>
      <c r="O516" s="62" t="s">
        <v>98</v>
      </c>
      <c r="P516" s="67">
        <v>0</v>
      </c>
      <c r="Q516" s="68" t="s">
        <v>218</v>
      </c>
      <c r="R516" s="68" t="s">
        <v>219</v>
      </c>
      <c r="S516" s="68" t="s">
        <v>220</v>
      </c>
      <c r="T516" s="69">
        <v>47</v>
      </c>
      <c r="U516" s="68"/>
      <c r="V516" s="70">
        <v>229632</v>
      </c>
      <c r="W516" s="70">
        <v>0</v>
      </c>
      <c r="X516" s="70">
        <v>0</v>
      </c>
      <c r="Y516" s="70">
        <v>57408</v>
      </c>
      <c r="Z516" s="70">
        <v>0</v>
      </c>
      <c r="AA516" s="70">
        <v>643426</v>
      </c>
      <c r="AB516" s="71">
        <f t="shared" si="84"/>
        <v>586018</v>
      </c>
      <c r="AC516" s="71">
        <f t="shared" si="77"/>
        <v>586018</v>
      </c>
      <c r="AD516" s="72">
        <f t="shared" si="78"/>
        <v>365</v>
      </c>
      <c r="AE516" s="73">
        <f>ROUND(VLOOKUP(Q516,'[1]Average Cost'!$A$3:$V$26,HLOOKUP('[1]Master Sheet'!E516,'[1]Average Cost'!$B$1:$V$2,2,0)),0)</f>
        <v>647213</v>
      </c>
      <c r="AF516" s="74">
        <f t="shared" si="79"/>
        <v>0.90544843814941911</v>
      </c>
      <c r="AG516" s="68" t="str">
        <f t="shared" si="85"/>
        <v>80%-100%</v>
      </c>
      <c r="AH516" s="75">
        <v>857179.09441124997</v>
      </c>
      <c r="AI516" s="75">
        <v>857179.09441124997</v>
      </c>
      <c r="AJ516" s="75">
        <v>545020</v>
      </c>
      <c r="AK516" s="76">
        <f t="shared" si="80"/>
        <v>0.68365876375287027</v>
      </c>
      <c r="AL516" s="39" t="str">
        <f t="shared" si="86"/>
        <v>50% - 70%</v>
      </c>
      <c r="AM516" s="77" t="str">
        <f t="shared" si="87"/>
        <v>Lower Range</v>
      </c>
      <c r="AN516" s="78" t="s">
        <v>76</v>
      </c>
      <c r="AO516" s="78"/>
      <c r="AP516" s="78" t="s">
        <v>76</v>
      </c>
      <c r="AQ516" s="49"/>
      <c r="AR516" s="79"/>
      <c r="AS516" s="79"/>
      <c r="AT516" s="80"/>
      <c r="AU516" s="52">
        <f t="shared" si="81"/>
        <v>0</v>
      </c>
    </row>
    <row r="517" spans="1:47" ht="15" customHeight="1">
      <c r="A517" s="53" t="s">
        <v>66</v>
      </c>
      <c r="B517" s="54">
        <v>506</v>
      </c>
      <c r="C517" s="55" t="s">
        <v>574</v>
      </c>
      <c r="D517" s="56" t="s">
        <v>145</v>
      </c>
      <c r="E517" s="55" t="s">
        <v>149</v>
      </c>
      <c r="F517" s="57">
        <v>40679</v>
      </c>
      <c r="G517" s="58">
        <v>28010</v>
      </c>
      <c r="H517" s="59">
        <f t="shared" si="82"/>
        <v>42.589041095890408</v>
      </c>
      <c r="I517" s="60" t="s">
        <v>482</v>
      </c>
      <c r="J517" s="61" t="s">
        <v>71</v>
      </c>
      <c r="K517" s="62" t="s">
        <v>71</v>
      </c>
      <c r="L517" s="63" t="s">
        <v>71</v>
      </c>
      <c r="M517" s="64" t="str">
        <f t="shared" si="83"/>
        <v>2-2-2</v>
      </c>
      <c r="N517" s="65" t="s">
        <v>86</v>
      </c>
      <c r="O517" s="66">
        <v>43191</v>
      </c>
      <c r="P517" s="67">
        <v>7.9999999999999988E-2</v>
      </c>
      <c r="Q517" s="68" t="s">
        <v>151</v>
      </c>
      <c r="R517" s="68" t="s">
        <v>126</v>
      </c>
      <c r="S517" s="68" t="s">
        <v>127</v>
      </c>
      <c r="T517" s="69">
        <v>45</v>
      </c>
      <c r="U517" s="68"/>
      <c r="V517" s="70">
        <v>116064</v>
      </c>
      <c r="W517" s="70">
        <v>0</v>
      </c>
      <c r="X517" s="70">
        <v>0</v>
      </c>
      <c r="Y517" s="70">
        <v>0</v>
      </c>
      <c r="Z517" s="70">
        <v>0</v>
      </c>
      <c r="AA517" s="70">
        <v>302124</v>
      </c>
      <c r="AB517" s="71">
        <f t="shared" si="84"/>
        <v>302124</v>
      </c>
      <c r="AC517" s="71">
        <f t="shared" si="77"/>
        <v>302124</v>
      </c>
      <c r="AD517" s="72">
        <f t="shared" si="78"/>
        <v>365</v>
      </c>
      <c r="AE517" s="73">
        <f>ROUND(VLOOKUP(Q517,'[1]Average Cost'!$A$3:$V$26,HLOOKUP('[1]Master Sheet'!E517,'[1]Average Cost'!$B$1:$V$2,2,0)),0)</f>
        <v>313892</v>
      </c>
      <c r="AF517" s="74">
        <f t="shared" si="79"/>
        <v>0.96250939813693881</v>
      </c>
      <c r="AG517" s="68" t="str">
        <f t="shared" si="85"/>
        <v>80%-100%</v>
      </c>
      <c r="AH517" s="75">
        <v>487522.38750000001</v>
      </c>
      <c r="AI517" s="75">
        <v>487522.38750000001</v>
      </c>
      <c r="AJ517" s="75">
        <v>336103</v>
      </c>
      <c r="AK517" s="76">
        <f t="shared" si="80"/>
        <v>0.61971307933012609</v>
      </c>
      <c r="AL517" s="39" t="str">
        <f t="shared" si="86"/>
        <v>50% - 70%</v>
      </c>
      <c r="AM517" s="77" t="str">
        <f t="shared" si="87"/>
        <v>Lower Range</v>
      </c>
      <c r="AN517" s="78" t="s">
        <v>76</v>
      </c>
      <c r="AO517" s="78"/>
      <c r="AP517" s="78" t="s">
        <v>76</v>
      </c>
      <c r="AQ517" s="49"/>
      <c r="AR517" s="79"/>
      <c r="AS517" s="79"/>
      <c r="AT517" s="80"/>
      <c r="AU517" s="52">
        <f t="shared" si="81"/>
        <v>0</v>
      </c>
    </row>
    <row r="518" spans="1:47" ht="15" customHeight="1">
      <c r="A518" s="53" t="s">
        <v>66</v>
      </c>
      <c r="B518" s="54">
        <v>507</v>
      </c>
      <c r="C518" s="55" t="s">
        <v>198</v>
      </c>
      <c r="D518" s="56" t="s">
        <v>199</v>
      </c>
      <c r="E518" s="55" t="s">
        <v>79</v>
      </c>
      <c r="F518" s="57">
        <v>43479</v>
      </c>
      <c r="G518" s="58">
        <v>29732</v>
      </c>
      <c r="H518" s="59">
        <f t="shared" si="82"/>
        <v>37.871232876712327</v>
      </c>
      <c r="I518" s="60" t="s">
        <v>332</v>
      </c>
      <c r="J518" s="61" t="s">
        <v>81</v>
      </c>
      <c r="K518" s="62" t="s">
        <v>81</v>
      </c>
      <c r="L518" s="63" t="s">
        <v>85</v>
      </c>
      <c r="M518" s="64" t="str">
        <f t="shared" si="83"/>
        <v>4-4-3</v>
      </c>
      <c r="N518" s="65">
        <v>42736</v>
      </c>
      <c r="O518" s="66">
        <v>43191</v>
      </c>
      <c r="P518" s="67">
        <v>9.5000000000000001E-2</v>
      </c>
      <c r="Q518" s="68" t="s">
        <v>333</v>
      </c>
      <c r="R518" s="68" t="s">
        <v>334</v>
      </c>
      <c r="S518" s="68" t="s">
        <v>519</v>
      </c>
      <c r="T518" s="69">
        <v>56</v>
      </c>
      <c r="U518" s="68"/>
      <c r="V518" s="70">
        <v>1201884</v>
      </c>
      <c r="W518" s="70">
        <v>0</v>
      </c>
      <c r="X518" s="70">
        <v>0</v>
      </c>
      <c r="Y518" s="70">
        <v>450708</v>
      </c>
      <c r="Z518" s="70">
        <v>0</v>
      </c>
      <c r="AA518" s="70">
        <v>3475335</v>
      </c>
      <c r="AB518" s="71">
        <f t="shared" si="84"/>
        <v>3024627</v>
      </c>
      <c r="AC518" s="71">
        <f t="shared" si="77"/>
        <v>3024627</v>
      </c>
      <c r="AD518" s="72">
        <f t="shared" si="78"/>
        <v>365</v>
      </c>
      <c r="AE518" s="73">
        <f>ROUND(VLOOKUP(Q518,'[1]Average Cost'!$A$3:$V$26,HLOOKUP('[1]Master Sheet'!E518,'[1]Average Cost'!$B$1:$V$2,2,0)),0)</f>
        <v>3455413</v>
      </c>
      <c r="AF518" s="74">
        <f t="shared" si="79"/>
        <v>0.87533009802301487</v>
      </c>
      <c r="AG518" s="68" t="str">
        <f t="shared" si="85"/>
        <v>80%-100%</v>
      </c>
      <c r="AH518" s="75">
        <v>4279598.75</v>
      </c>
      <c r="AI518" s="75">
        <v>4279598.75</v>
      </c>
      <c r="AJ518" s="75">
        <v>4280573</v>
      </c>
      <c r="AK518" s="76">
        <f t="shared" si="80"/>
        <v>0.70675480966527526</v>
      </c>
      <c r="AL518" s="39" t="str">
        <f t="shared" si="86"/>
        <v>70% - 90%</v>
      </c>
      <c r="AM518" s="77" t="str">
        <f t="shared" si="87"/>
        <v>Lower Middle Range</v>
      </c>
      <c r="AN518" s="78" t="s">
        <v>118</v>
      </c>
      <c r="AO518" s="78" t="s">
        <v>575</v>
      </c>
      <c r="AP518" s="78" t="s">
        <v>76</v>
      </c>
      <c r="AQ518" s="49"/>
      <c r="AR518" s="79"/>
      <c r="AS518" s="79"/>
      <c r="AT518" s="80"/>
      <c r="AU518" s="52">
        <f t="shared" si="81"/>
        <v>0</v>
      </c>
    </row>
    <row r="519" spans="1:47" ht="15" customHeight="1">
      <c r="A519" s="53" t="s">
        <v>66</v>
      </c>
      <c r="B519" s="54">
        <v>508</v>
      </c>
      <c r="C519" s="55" t="s">
        <v>67</v>
      </c>
      <c r="D519" s="56" t="s">
        <v>68</v>
      </c>
      <c r="E519" s="55" t="s">
        <v>576</v>
      </c>
      <c r="F519" s="57">
        <v>41238</v>
      </c>
      <c r="G519" s="58">
        <v>26578</v>
      </c>
      <c r="H519" s="59">
        <f t="shared" si="82"/>
        <v>46.512328767123286</v>
      </c>
      <c r="I519" s="60" t="s">
        <v>204</v>
      </c>
      <c r="J519" s="61" t="s">
        <v>85</v>
      </c>
      <c r="K519" s="62" t="s">
        <v>85</v>
      </c>
      <c r="L519" s="63" t="s">
        <v>129</v>
      </c>
      <c r="M519" s="64" t="str">
        <f t="shared" si="83"/>
        <v>3-3-1</v>
      </c>
      <c r="N519" s="65">
        <v>42826</v>
      </c>
      <c r="O519" s="66">
        <v>43191</v>
      </c>
      <c r="P519" s="67">
        <v>0.23</v>
      </c>
      <c r="Q519" s="68" t="s">
        <v>73</v>
      </c>
      <c r="R519" s="38" t="s">
        <v>74</v>
      </c>
      <c r="S519" s="38" t="s">
        <v>75</v>
      </c>
      <c r="T519" s="69">
        <v>48</v>
      </c>
      <c r="U519" s="68"/>
      <c r="V519" s="70">
        <v>230496</v>
      </c>
      <c r="W519" s="70">
        <v>0</v>
      </c>
      <c r="X519" s="70">
        <v>0</v>
      </c>
      <c r="Y519" s="70">
        <v>57624</v>
      </c>
      <c r="Z519" s="70">
        <v>0</v>
      </c>
      <c r="AA519" s="70">
        <v>645816</v>
      </c>
      <c r="AB519" s="71">
        <f t="shared" si="84"/>
        <v>588192</v>
      </c>
      <c r="AC519" s="71">
        <f t="shared" si="77"/>
        <v>588192</v>
      </c>
      <c r="AD519" s="72">
        <f t="shared" si="78"/>
        <v>365</v>
      </c>
      <c r="AE519" s="73">
        <f>ROUND(VLOOKUP(Q519,'[1]Average Cost'!$A$3:$V$26,HLOOKUP('[1]Master Sheet'!E519,'[1]Average Cost'!$B$1:$V$2,2,0)),0)</f>
        <v>646385</v>
      </c>
      <c r="AF519" s="74">
        <f t="shared" si="79"/>
        <v>0.9099716113461791</v>
      </c>
      <c r="AG519" s="68" t="str">
        <f t="shared" si="85"/>
        <v>80%-100%</v>
      </c>
      <c r="AH519" s="75">
        <v>1040452</v>
      </c>
      <c r="AI519" s="75">
        <v>1031401.0812</v>
      </c>
      <c r="AJ519" s="75">
        <v>1040452</v>
      </c>
      <c r="AK519" s="76">
        <f t="shared" si="80"/>
        <v>0.56532353246473643</v>
      </c>
      <c r="AL519" s="39" t="str">
        <f t="shared" si="86"/>
        <v>50% - 70%</v>
      </c>
      <c r="AM519" s="77" t="str">
        <f t="shared" si="87"/>
        <v>Lower Range</v>
      </c>
      <c r="AN519" s="78" t="s">
        <v>76</v>
      </c>
      <c r="AO519" s="78"/>
      <c r="AP519" s="78" t="s">
        <v>76</v>
      </c>
      <c r="AQ519" s="49"/>
      <c r="AR519" s="79"/>
      <c r="AS519" s="79"/>
      <c r="AT519" s="80"/>
      <c r="AU519" s="52">
        <f t="shared" si="81"/>
        <v>0</v>
      </c>
    </row>
    <row r="520" spans="1:47" ht="15" customHeight="1">
      <c r="A520" s="53" t="s">
        <v>66</v>
      </c>
      <c r="B520" s="54">
        <v>509</v>
      </c>
      <c r="C520" s="55" t="s">
        <v>67</v>
      </c>
      <c r="D520" s="56" t="s">
        <v>68</v>
      </c>
      <c r="E520" s="55" t="s">
        <v>577</v>
      </c>
      <c r="F520" s="57">
        <v>44779</v>
      </c>
      <c r="G520" s="58">
        <v>33921</v>
      </c>
      <c r="H520" s="59">
        <f t="shared" si="82"/>
        <v>26.394520547945206</v>
      </c>
      <c r="I520" s="60" t="s">
        <v>188</v>
      </c>
      <c r="J520" s="61">
        <v>0</v>
      </c>
      <c r="K520" s="62">
        <v>0</v>
      </c>
      <c r="L520" s="63" t="s">
        <v>71</v>
      </c>
      <c r="M520" s="64" t="str">
        <f t="shared" si="83"/>
        <v>0-0-2</v>
      </c>
      <c r="N520" s="81" t="s">
        <v>72</v>
      </c>
      <c r="O520" s="62" t="s">
        <v>72</v>
      </c>
      <c r="P520" s="67">
        <v>0</v>
      </c>
      <c r="Q520" s="68" t="s">
        <v>73</v>
      </c>
      <c r="R520" s="38" t="s">
        <v>74</v>
      </c>
      <c r="S520" s="38" t="s">
        <v>75</v>
      </c>
      <c r="T520" s="69">
        <v>48</v>
      </c>
      <c r="U520" s="68"/>
      <c r="V520" s="70">
        <v>236364</v>
      </c>
      <c r="W520" s="70">
        <v>0</v>
      </c>
      <c r="X520" s="70">
        <v>0</v>
      </c>
      <c r="Y520" s="70">
        <v>59088</v>
      </c>
      <c r="Z520" s="70">
        <v>0</v>
      </c>
      <c r="AA520" s="70">
        <v>661946</v>
      </c>
      <c r="AB520" s="71">
        <f t="shared" si="84"/>
        <v>602858</v>
      </c>
      <c r="AC520" s="71">
        <f t="shared" si="77"/>
        <v>602858</v>
      </c>
      <c r="AD520" s="72">
        <f t="shared" si="78"/>
        <v>238</v>
      </c>
      <c r="AE520" s="73">
        <f>ROUND(VLOOKUP(Q520,'[1]Average Cost'!$A$3:$V$26,HLOOKUP('[1]Master Sheet'!E520,'[1]Average Cost'!$B$1:$V$2,2,0)),0)</f>
        <v>646385</v>
      </c>
      <c r="AF520" s="74">
        <f t="shared" si="79"/>
        <v>0.93266087548442489</v>
      </c>
      <c r="AG520" s="68" t="str">
        <f t="shared" si="85"/>
        <v>80%-100%</v>
      </c>
      <c r="AH520" s="75">
        <v>1040452</v>
      </c>
      <c r="AI520" s="75">
        <v>1031401.0812</v>
      </c>
      <c r="AJ520" s="75">
        <v>1040452</v>
      </c>
      <c r="AK520" s="76">
        <f t="shared" si="80"/>
        <v>0.5794193292915002</v>
      </c>
      <c r="AL520" s="39" t="str">
        <f t="shared" si="86"/>
        <v>50% - 70%</v>
      </c>
      <c r="AM520" s="77" t="str">
        <f t="shared" si="87"/>
        <v>Lower Range</v>
      </c>
      <c r="AN520" s="78" t="s">
        <v>76</v>
      </c>
      <c r="AO520" s="78"/>
      <c r="AP520" s="78" t="s">
        <v>76</v>
      </c>
      <c r="AQ520" s="49"/>
      <c r="AR520" s="79"/>
      <c r="AS520" s="79"/>
      <c r="AT520" s="80"/>
      <c r="AU520" s="52">
        <f t="shared" si="81"/>
        <v>0</v>
      </c>
    </row>
    <row r="521" spans="1:47" ht="15" customHeight="1">
      <c r="A521" s="53" t="s">
        <v>66</v>
      </c>
      <c r="B521" s="54">
        <v>510</v>
      </c>
      <c r="C521" s="55" t="s">
        <v>67</v>
      </c>
      <c r="D521" s="56" t="s">
        <v>68</v>
      </c>
      <c r="E521" s="55" t="s">
        <v>314</v>
      </c>
      <c r="F521" s="57">
        <v>44632</v>
      </c>
      <c r="G521" s="58">
        <v>33957</v>
      </c>
      <c r="H521" s="59">
        <f t="shared" si="82"/>
        <v>26.295890410958904</v>
      </c>
      <c r="I521" s="60" t="s">
        <v>348</v>
      </c>
      <c r="J521" s="61">
        <v>0</v>
      </c>
      <c r="K521" s="62">
        <v>0</v>
      </c>
      <c r="L521" s="63" t="s">
        <v>85</v>
      </c>
      <c r="M521" s="64" t="str">
        <f t="shared" si="83"/>
        <v>0-0-3</v>
      </c>
      <c r="N521" s="81" t="s">
        <v>72</v>
      </c>
      <c r="O521" s="62" t="s">
        <v>72</v>
      </c>
      <c r="P521" s="67">
        <v>0</v>
      </c>
      <c r="Q521" s="68" t="s">
        <v>73</v>
      </c>
      <c r="R521" s="38" t="s">
        <v>74</v>
      </c>
      <c r="S521" s="38" t="s">
        <v>75</v>
      </c>
      <c r="T521" s="69">
        <v>48</v>
      </c>
      <c r="U521" s="68"/>
      <c r="V521" s="70">
        <v>189492</v>
      </c>
      <c r="W521" s="70">
        <v>0</v>
      </c>
      <c r="X521" s="70">
        <v>0</v>
      </c>
      <c r="Y521" s="70">
        <v>35004</v>
      </c>
      <c r="Z521" s="70">
        <v>0</v>
      </c>
      <c r="AA521" s="70">
        <v>396955</v>
      </c>
      <c r="AB521" s="71">
        <f t="shared" si="84"/>
        <v>361951</v>
      </c>
      <c r="AC521" s="71">
        <f t="shared" si="77"/>
        <v>361951</v>
      </c>
      <c r="AD521" s="72">
        <f t="shared" si="78"/>
        <v>365</v>
      </c>
      <c r="AE521" s="73">
        <f>ROUND(VLOOKUP(Q521,'[1]Average Cost'!$A$3:$V$26,HLOOKUP('[1]Master Sheet'!E521,'[1]Average Cost'!$B$1:$V$2,2,0)),0)</f>
        <v>646385</v>
      </c>
      <c r="AF521" s="74">
        <f t="shared" si="79"/>
        <v>0.55996194218615836</v>
      </c>
      <c r="AG521" s="68" t="str">
        <f t="shared" si="85"/>
        <v>Less than 60%</v>
      </c>
      <c r="AH521" s="75">
        <v>1040452</v>
      </c>
      <c r="AI521" s="75">
        <v>1031401.0812</v>
      </c>
      <c r="AJ521" s="75">
        <v>1040452</v>
      </c>
      <c r="AK521" s="76">
        <f t="shared" si="80"/>
        <v>0.34787861429455658</v>
      </c>
      <c r="AL521" s="39" t="str">
        <f t="shared" si="86"/>
        <v>25% - 50%</v>
      </c>
      <c r="AM521" s="77" t="str">
        <f t="shared" si="87"/>
        <v>Lower Range</v>
      </c>
      <c r="AN521" s="78" t="s">
        <v>76</v>
      </c>
      <c r="AO521" s="78"/>
      <c r="AP521" s="78" t="s">
        <v>76</v>
      </c>
      <c r="AQ521" s="49"/>
      <c r="AR521" s="79"/>
      <c r="AS521" s="79"/>
      <c r="AT521" s="80"/>
      <c r="AU521" s="52">
        <f t="shared" si="81"/>
        <v>0</v>
      </c>
    </row>
    <row r="522" spans="1:47" ht="15" customHeight="1">
      <c r="A522" s="53" t="s">
        <v>66</v>
      </c>
      <c r="B522" s="25">
        <v>511</v>
      </c>
      <c r="C522" s="55" t="s">
        <v>82</v>
      </c>
      <c r="D522" s="56" t="s">
        <v>83</v>
      </c>
      <c r="E522" s="55" t="s">
        <v>273</v>
      </c>
      <c r="F522" s="57">
        <v>41365</v>
      </c>
      <c r="G522" s="58">
        <v>29184</v>
      </c>
      <c r="H522" s="59">
        <f t="shared" si="82"/>
        <v>39.372602739726027</v>
      </c>
      <c r="I522" s="60" t="s">
        <v>578</v>
      </c>
      <c r="J522" s="61" t="s">
        <v>71</v>
      </c>
      <c r="K522" s="62" t="s">
        <v>71</v>
      </c>
      <c r="L522" s="63" t="s">
        <v>71</v>
      </c>
      <c r="M522" s="64" t="str">
        <f t="shared" si="83"/>
        <v>2-2-2</v>
      </c>
      <c r="N522" s="65">
        <v>42095</v>
      </c>
      <c r="O522" s="66">
        <v>43191</v>
      </c>
      <c r="P522" s="67">
        <v>9.9999999999999992E-2</v>
      </c>
      <c r="Q522" s="68" t="s">
        <v>87</v>
      </c>
      <c r="R522" s="68" t="s">
        <v>88</v>
      </c>
      <c r="S522" s="68" t="s">
        <v>89</v>
      </c>
      <c r="T522" s="69">
        <v>46</v>
      </c>
      <c r="U522" s="68"/>
      <c r="V522" s="70">
        <v>111240</v>
      </c>
      <c r="W522" s="70">
        <v>0</v>
      </c>
      <c r="X522" s="70">
        <v>0</v>
      </c>
      <c r="Y522" s="70">
        <v>0</v>
      </c>
      <c r="Z522" s="70">
        <v>0</v>
      </c>
      <c r="AA522" s="70">
        <v>260703.05</v>
      </c>
      <c r="AB522" s="71">
        <f t="shared" si="84"/>
        <v>260703.05</v>
      </c>
      <c r="AC522" s="71">
        <f t="shared" si="77"/>
        <v>260703.05</v>
      </c>
      <c r="AD522" s="72">
        <f t="shared" si="78"/>
        <v>365</v>
      </c>
      <c r="AE522" s="73">
        <f>ROUND(VLOOKUP(Q522,'[1]Average Cost'!$A$3:$V$26,HLOOKUP('[1]Master Sheet'!E522,'[1]Average Cost'!$B$1:$V$2,2,0)),0)</f>
        <v>293696</v>
      </c>
      <c r="AF522" s="74">
        <f t="shared" si="79"/>
        <v>0.88766292356722598</v>
      </c>
      <c r="AG522" s="68" t="str">
        <f t="shared" si="85"/>
        <v>80%-100%</v>
      </c>
      <c r="AH522" s="75">
        <v>512626</v>
      </c>
      <c r="AI522" s="75">
        <v>449515</v>
      </c>
      <c r="AJ522" s="75">
        <v>512626</v>
      </c>
      <c r="AK522" s="76">
        <f t="shared" si="80"/>
        <v>0.50856384576669933</v>
      </c>
      <c r="AL522" s="39" t="str">
        <f t="shared" si="86"/>
        <v>50% - 70%</v>
      </c>
      <c r="AM522" s="77" t="str">
        <f t="shared" si="87"/>
        <v>Lower Range</v>
      </c>
      <c r="AN522" s="78" t="s">
        <v>76</v>
      </c>
      <c r="AO522" s="78"/>
      <c r="AP522" s="78" t="s">
        <v>76</v>
      </c>
      <c r="AQ522" s="49"/>
      <c r="AR522" s="79"/>
      <c r="AS522" s="79"/>
      <c r="AT522" s="80"/>
      <c r="AU522" s="52">
        <f t="shared" si="81"/>
        <v>0</v>
      </c>
    </row>
    <row r="523" spans="1:47" ht="15" customHeight="1">
      <c r="A523" s="53" t="s">
        <v>66</v>
      </c>
      <c r="B523" s="54">
        <v>512</v>
      </c>
      <c r="C523" s="55" t="s">
        <v>579</v>
      </c>
      <c r="D523" s="56" t="s">
        <v>83</v>
      </c>
      <c r="E523" s="55" t="s">
        <v>278</v>
      </c>
      <c r="F523" s="57">
        <v>43813</v>
      </c>
      <c r="G523" s="58">
        <v>26089</v>
      </c>
      <c r="H523" s="59">
        <f t="shared" si="82"/>
        <v>47.852054794520548</v>
      </c>
      <c r="I523" s="60" t="s">
        <v>189</v>
      </c>
      <c r="J523" s="61" t="s">
        <v>71</v>
      </c>
      <c r="K523" s="62" t="s">
        <v>71</v>
      </c>
      <c r="L523" s="63" t="s">
        <v>71</v>
      </c>
      <c r="M523" s="64" t="str">
        <f t="shared" si="83"/>
        <v>2-2-2</v>
      </c>
      <c r="N523" s="81" t="s">
        <v>121</v>
      </c>
      <c r="O523" s="66">
        <v>43191</v>
      </c>
      <c r="P523" s="67">
        <v>0.11999999999999993</v>
      </c>
      <c r="Q523" s="68" t="s">
        <v>190</v>
      </c>
      <c r="R523" s="68" t="s">
        <v>108</v>
      </c>
      <c r="S523" s="68" t="s">
        <v>109</v>
      </c>
      <c r="T523" s="69">
        <v>46</v>
      </c>
      <c r="U523" s="68"/>
      <c r="V523" s="70">
        <v>200952</v>
      </c>
      <c r="W523" s="70">
        <v>0</v>
      </c>
      <c r="X523" s="70">
        <v>0</v>
      </c>
      <c r="Y523" s="70">
        <v>0</v>
      </c>
      <c r="Z523" s="70">
        <v>0</v>
      </c>
      <c r="AA523" s="70">
        <v>514333</v>
      </c>
      <c r="AB523" s="71">
        <f t="shared" si="84"/>
        <v>514333</v>
      </c>
      <c r="AC523" s="71">
        <f t="shared" si="77"/>
        <v>514333</v>
      </c>
      <c r="AD523" s="72">
        <f t="shared" si="78"/>
        <v>365</v>
      </c>
      <c r="AE523" s="73">
        <f>ROUND(VLOOKUP(Q523,'[1]Average Cost'!$A$3:$V$26,HLOOKUP('[1]Master Sheet'!E523,'[1]Average Cost'!$B$1:$V$2,2,0)),0)</f>
        <v>462385</v>
      </c>
      <c r="AF523" s="74">
        <f t="shared" si="79"/>
        <v>1.1123479351622565</v>
      </c>
      <c r="AG523" s="68" t="str">
        <f t="shared" si="85"/>
        <v>Greater than 100%</v>
      </c>
      <c r="AH523" s="75">
        <v>553606.51289999997</v>
      </c>
      <c r="AI523" s="75">
        <v>553606.51289999997</v>
      </c>
      <c r="AJ523" s="75">
        <v>549655</v>
      </c>
      <c r="AK523" s="76">
        <f t="shared" si="80"/>
        <v>0.9290587953991537</v>
      </c>
      <c r="AL523" s="39" t="str">
        <f t="shared" si="86"/>
        <v>90% - 110%</v>
      </c>
      <c r="AM523" s="77" t="str">
        <f t="shared" si="87"/>
        <v>Close to Market Reference</v>
      </c>
      <c r="AN523" s="78" t="s">
        <v>118</v>
      </c>
      <c r="AO523" s="78" t="s">
        <v>580</v>
      </c>
      <c r="AP523" s="78" t="s">
        <v>118</v>
      </c>
      <c r="AQ523" s="49"/>
      <c r="AR523" s="79"/>
      <c r="AS523" s="79"/>
      <c r="AT523" s="80"/>
      <c r="AU523" s="52">
        <f t="shared" si="81"/>
        <v>0</v>
      </c>
    </row>
    <row r="524" spans="1:47" ht="15" customHeight="1">
      <c r="A524" s="53" t="s">
        <v>66</v>
      </c>
      <c r="B524" s="54">
        <v>513</v>
      </c>
      <c r="C524" s="55" t="s">
        <v>134</v>
      </c>
      <c r="D524" s="56" t="s">
        <v>68</v>
      </c>
      <c r="E524" s="55" t="s">
        <v>111</v>
      </c>
      <c r="F524" s="57">
        <v>40331</v>
      </c>
      <c r="G524" s="58">
        <v>27534</v>
      </c>
      <c r="H524" s="59">
        <f t="shared" si="82"/>
        <v>43.893150684931506</v>
      </c>
      <c r="I524" s="60" t="s">
        <v>194</v>
      </c>
      <c r="J524" s="61" t="s">
        <v>85</v>
      </c>
      <c r="K524" s="62" t="s">
        <v>71</v>
      </c>
      <c r="L524" s="63" t="s">
        <v>71</v>
      </c>
      <c r="M524" s="64" t="str">
        <f t="shared" si="83"/>
        <v>3-2-2</v>
      </c>
      <c r="N524" s="65">
        <v>42736</v>
      </c>
      <c r="O524" s="66">
        <v>43191</v>
      </c>
      <c r="P524" s="67">
        <v>6.965312593981636E-2</v>
      </c>
      <c r="Q524" s="68" t="s">
        <v>113</v>
      </c>
      <c r="R524" s="68" t="s">
        <v>114</v>
      </c>
      <c r="S524" s="68" t="s">
        <v>115</v>
      </c>
      <c r="T524" s="69">
        <v>48</v>
      </c>
      <c r="U524" s="68"/>
      <c r="V524" s="70">
        <v>219876</v>
      </c>
      <c r="W524" s="70">
        <v>0</v>
      </c>
      <c r="X524" s="70">
        <v>45000</v>
      </c>
      <c r="Y524" s="70">
        <v>54972</v>
      </c>
      <c r="Z524" s="70">
        <v>15000</v>
      </c>
      <c r="AA524" s="70">
        <v>616598</v>
      </c>
      <c r="AB524" s="71">
        <f t="shared" si="84"/>
        <v>561626</v>
      </c>
      <c r="AC524" s="71">
        <f t="shared" ref="AC524:AC587" si="88">AB524-W524</f>
        <v>561626</v>
      </c>
      <c r="AD524" s="72">
        <f t="shared" ref="AD524:AD587" si="89">IF(($AE$10-F524)+1&gt;365,365,($AE$10-F524)+1)</f>
        <v>365</v>
      </c>
      <c r="AE524" s="73">
        <f>ROUND(VLOOKUP(Q524,'[1]Average Cost'!$A$3:$V$26,HLOOKUP('[1]Master Sheet'!E524,'[1]Average Cost'!$B$1:$V$2,2,0)),0)</f>
        <v>545677</v>
      </c>
      <c r="AF524" s="74">
        <f t="shared" ref="AF524:AF587" si="90">AB524/AE524</f>
        <v>1.02922791321606</v>
      </c>
      <c r="AG524" s="68" t="str">
        <f t="shared" si="85"/>
        <v>Greater than 100%</v>
      </c>
      <c r="AH524" s="75">
        <v>811167.42264999996</v>
      </c>
      <c r="AI524" s="75">
        <v>811167.42264999996</v>
      </c>
      <c r="AJ524" s="75">
        <v>565293</v>
      </c>
      <c r="AK524" s="76">
        <f t="shared" ref="AK524:AK587" si="91">AB524/AH524</f>
        <v>0.69236754869324757</v>
      </c>
      <c r="AL524" s="39" t="str">
        <f t="shared" si="86"/>
        <v>50% - 70%</v>
      </c>
      <c r="AM524" s="77" t="str">
        <f t="shared" si="87"/>
        <v>Lower Range</v>
      </c>
      <c r="AN524" s="78" t="s">
        <v>76</v>
      </c>
      <c r="AO524" s="78"/>
      <c r="AP524" s="78" t="s">
        <v>76</v>
      </c>
      <c r="AQ524" s="49"/>
      <c r="AR524" s="79"/>
      <c r="AS524" s="79"/>
      <c r="AT524" s="80"/>
      <c r="AU524" s="52">
        <f t="shared" ref="AU524:AU587" si="92">AT524/AH524</f>
        <v>0</v>
      </c>
    </row>
    <row r="525" spans="1:47" ht="15" customHeight="1">
      <c r="A525" s="53" t="s">
        <v>66</v>
      </c>
      <c r="B525" s="54">
        <v>514</v>
      </c>
      <c r="C525" s="55" t="s">
        <v>167</v>
      </c>
      <c r="D525" s="56" t="s">
        <v>83</v>
      </c>
      <c r="E525" s="55" t="s">
        <v>111</v>
      </c>
      <c r="F525" s="57">
        <v>42156</v>
      </c>
      <c r="G525" s="58">
        <v>31301</v>
      </c>
      <c r="H525" s="59">
        <f t="shared" ref="H525:H588" si="93">($I$10-G525)/365</f>
        <v>33.57260273972603</v>
      </c>
      <c r="I525" s="60" t="s">
        <v>581</v>
      </c>
      <c r="J525" s="61" t="s">
        <v>71</v>
      </c>
      <c r="K525" s="62" t="s">
        <v>85</v>
      </c>
      <c r="L525" s="63" t="s">
        <v>129</v>
      </c>
      <c r="M525" s="64" t="str">
        <f t="shared" ref="M525:M588" si="94">LEFT(J525,1)&amp;"-"&amp;LEFT(K525,1)&amp;"-"&amp;LEFT(L525,1)</f>
        <v>2-3-1</v>
      </c>
      <c r="N525" s="65">
        <v>42095</v>
      </c>
      <c r="O525" s="66">
        <v>43191</v>
      </c>
      <c r="P525" s="67">
        <v>9.9999999999999992E-2</v>
      </c>
      <c r="Q525" s="68" t="s">
        <v>113</v>
      </c>
      <c r="R525" s="68" t="s">
        <v>114</v>
      </c>
      <c r="S525" s="68" t="s">
        <v>115</v>
      </c>
      <c r="T525" s="69">
        <v>46</v>
      </c>
      <c r="U525" s="68"/>
      <c r="V525" s="70">
        <v>126576</v>
      </c>
      <c r="W525" s="70">
        <v>0</v>
      </c>
      <c r="X525" s="70">
        <v>31500</v>
      </c>
      <c r="Y525" s="70">
        <v>0</v>
      </c>
      <c r="Z525" s="70">
        <v>10500</v>
      </c>
      <c r="AA525" s="70">
        <v>328394</v>
      </c>
      <c r="AB525" s="71">
        <f t="shared" ref="AB525:AB588" si="95">AA525-Y525</f>
        <v>328394</v>
      </c>
      <c r="AC525" s="71">
        <f t="shared" si="88"/>
        <v>328394</v>
      </c>
      <c r="AD525" s="72">
        <f t="shared" si="89"/>
        <v>365</v>
      </c>
      <c r="AE525" s="73">
        <f>ROUND(VLOOKUP(Q525,'[1]Average Cost'!$A$3:$V$26,HLOOKUP('[1]Master Sheet'!E525,'[1]Average Cost'!$B$1:$V$2,2,0)),0)</f>
        <v>362968</v>
      </c>
      <c r="AF525" s="74">
        <f t="shared" si="90"/>
        <v>0.90474642392717819</v>
      </c>
      <c r="AG525" s="68" t="str">
        <f t="shared" ref="AG525:AG588" si="96">IF(AF525&lt;60%,"Less than 60%",IF(AF525&lt;80%,"60%-80%",IF(AF525&lt;100%,"80%-100%","Greater than 100%")))</f>
        <v>80%-100%</v>
      </c>
      <c r="AH525" s="75">
        <v>587277.26769999997</v>
      </c>
      <c r="AI525" s="75">
        <v>587277.26769999997</v>
      </c>
      <c r="AJ525" s="75">
        <v>404172</v>
      </c>
      <c r="AK525" s="76">
        <f t="shared" si="91"/>
        <v>0.55918050648565909</v>
      </c>
      <c r="AL525" s="39" t="str">
        <f t="shared" ref="AL525:AL588" si="97">IF(AK525&lt;50%,"25% - 50%",IF(AK525&lt;70%,"50% - 70%",IF(AK525&lt;90%,"70% - 90%",IF(AK525&lt;110%,"90% - 110%",IF(AK525&lt;130%,"110% - 130%","&gt;130%")))))</f>
        <v>50% - 70%</v>
      </c>
      <c r="AM525" s="77" t="str">
        <f t="shared" ref="AM525:AM588" si="98">IF(AK525&lt;70%,"Lower Range",IF(AK525&lt;85%,"Lower Middle Range",IF(AK525&lt;100%,"Close to Market Reference",IF(AK525&lt;115%,"Upper Middle Range","Upper Range"))))</f>
        <v>Lower Range</v>
      </c>
      <c r="AN525" s="78" t="s">
        <v>76</v>
      </c>
      <c r="AO525" s="78"/>
      <c r="AP525" s="78" t="s">
        <v>76</v>
      </c>
      <c r="AQ525" s="49"/>
      <c r="AR525" s="79"/>
      <c r="AS525" s="79"/>
      <c r="AT525" s="80"/>
      <c r="AU525" s="52">
        <f t="shared" si="92"/>
        <v>0</v>
      </c>
    </row>
    <row r="526" spans="1:47" ht="15" customHeight="1">
      <c r="A526" s="53" t="s">
        <v>66</v>
      </c>
      <c r="B526" s="54">
        <v>515</v>
      </c>
      <c r="C526" s="55" t="s">
        <v>197</v>
      </c>
      <c r="D526" s="56" t="s">
        <v>78</v>
      </c>
      <c r="E526" s="55" t="s">
        <v>111</v>
      </c>
      <c r="F526" s="57">
        <v>41424</v>
      </c>
      <c r="G526" s="58">
        <v>31213</v>
      </c>
      <c r="H526" s="59">
        <f t="shared" si="93"/>
        <v>33.813698630136983</v>
      </c>
      <c r="I526" s="60" t="s">
        <v>242</v>
      </c>
      <c r="J526" s="61" t="s">
        <v>85</v>
      </c>
      <c r="K526" s="62" t="s">
        <v>85</v>
      </c>
      <c r="L526" s="63" t="s">
        <v>81</v>
      </c>
      <c r="M526" s="64" t="str">
        <f t="shared" si="94"/>
        <v>3-3-4</v>
      </c>
      <c r="N526" s="65">
        <v>42826</v>
      </c>
      <c r="O526" s="66">
        <v>43191</v>
      </c>
      <c r="P526" s="67">
        <v>0.13072175960893895</v>
      </c>
      <c r="Q526" s="68" t="s">
        <v>113</v>
      </c>
      <c r="R526" s="68" t="s">
        <v>114</v>
      </c>
      <c r="S526" s="68" t="s">
        <v>115</v>
      </c>
      <c r="T526" s="69">
        <v>51</v>
      </c>
      <c r="U526" s="68"/>
      <c r="V526" s="70">
        <v>351132</v>
      </c>
      <c r="W526" s="70">
        <v>0</v>
      </c>
      <c r="X526" s="70">
        <v>90000</v>
      </c>
      <c r="Y526" s="70">
        <v>142344</v>
      </c>
      <c r="Z526" s="70">
        <v>30000</v>
      </c>
      <c r="AA526" s="70">
        <v>1107270</v>
      </c>
      <c r="AB526" s="71">
        <f t="shared" si="95"/>
        <v>964926</v>
      </c>
      <c r="AC526" s="71">
        <f t="shared" si="88"/>
        <v>964926</v>
      </c>
      <c r="AD526" s="72">
        <f t="shared" si="89"/>
        <v>365</v>
      </c>
      <c r="AE526" s="73">
        <f>ROUND(VLOOKUP(Q526,'[1]Average Cost'!$A$3:$V$26,HLOOKUP('[1]Master Sheet'!E526,'[1]Average Cost'!$B$1:$V$2,2,0)),0)</f>
        <v>1326659</v>
      </c>
      <c r="AF526" s="74">
        <f t="shared" si="90"/>
        <v>0.72733535897318002</v>
      </c>
      <c r="AG526" s="68" t="str">
        <f t="shared" si="96"/>
        <v>60%-80%</v>
      </c>
      <c r="AH526" s="75">
        <v>1659111.5808325</v>
      </c>
      <c r="AI526" s="75">
        <v>1659111.5808325</v>
      </c>
      <c r="AJ526" s="75">
        <v>1371427</v>
      </c>
      <c r="AK526" s="76">
        <f t="shared" si="91"/>
        <v>0.58159198642675058</v>
      </c>
      <c r="AL526" s="39" t="str">
        <f t="shared" si="97"/>
        <v>50% - 70%</v>
      </c>
      <c r="AM526" s="77" t="str">
        <f t="shared" si="98"/>
        <v>Lower Range</v>
      </c>
      <c r="AN526" s="78" t="s">
        <v>76</v>
      </c>
      <c r="AO526" s="78"/>
      <c r="AP526" s="78" t="s">
        <v>76</v>
      </c>
      <c r="AQ526" s="49"/>
      <c r="AR526" s="79"/>
      <c r="AS526" s="79"/>
      <c r="AT526" s="80"/>
      <c r="AU526" s="52">
        <f t="shared" si="92"/>
        <v>0</v>
      </c>
    </row>
    <row r="527" spans="1:47" ht="15" customHeight="1">
      <c r="A527" s="53" t="s">
        <v>66</v>
      </c>
      <c r="B527" s="54">
        <v>516</v>
      </c>
      <c r="C527" s="55" t="s">
        <v>152</v>
      </c>
      <c r="D527" s="56" t="s">
        <v>83</v>
      </c>
      <c r="E527" s="55" t="s">
        <v>111</v>
      </c>
      <c r="F527" s="57">
        <v>44380</v>
      </c>
      <c r="G527" s="58">
        <v>33543</v>
      </c>
      <c r="H527" s="59">
        <f t="shared" si="93"/>
        <v>27.43013698630137</v>
      </c>
      <c r="I527" s="60" t="s">
        <v>582</v>
      </c>
      <c r="J527" s="61">
        <v>0</v>
      </c>
      <c r="K527" s="62" t="s">
        <v>71</v>
      </c>
      <c r="L527" s="63" t="s">
        <v>85</v>
      </c>
      <c r="M527" s="64" t="str">
        <f t="shared" si="94"/>
        <v>0-2-3</v>
      </c>
      <c r="N527" s="81" t="s">
        <v>121</v>
      </c>
      <c r="O527" s="66">
        <v>43191</v>
      </c>
      <c r="P527" s="67">
        <v>6.4547945205479448E-2</v>
      </c>
      <c r="Q527" s="68" t="s">
        <v>125</v>
      </c>
      <c r="R527" s="68" t="s">
        <v>126</v>
      </c>
      <c r="S527" s="68" t="s">
        <v>127</v>
      </c>
      <c r="T527" s="69">
        <v>46</v>
      </c>
      <c r="U527" s="68"/>
      <c r="V527" s="70">
        <v>139248</v>
      </c>
      <c r="W527" s="70">
        <v>0</v>
      </c>
      <c r="X527" s="70">
        <v>31500</v>
      </c>
      <c r="Y527" s="70">
        <v>0</v>
      </c>
      <c r="Z527" s="70">
        <v>10500</v>
      </c>
      <c r="AA527" s="70">
        <v>360069</v>
      </c>
      <c r="AB527" s="71">
        <f t="shared" si="95"/>
        <v>360069</v>
      </c>
      <c r="AC527" s="71">
        <f t="shared" si="88"/>
        <v>360069</v>
      </c>
      <c r="AD527" s="72">
        <f t="shared" si="89"/>
        <v>365</v>
      </c>
      <c r="AE527" s="73">
        <f>ROUND(VLOOKUP(Q527,'[1]Average Cost'!$A$3:$V$26,HLOOKUP('[1]Master Sheet'!E527,'[1]Average Cost'!$B$1:$V$2,2,0)),0)</f>
        <v>367306</v>
      </c>
      <c r="AF527" s="74">
        <f t="shared" si="90"/>
        <v>0.98029708199702703</v>
      </c>
      <c r="AG527" s="68" t="str">
        <f t="shared" si="96"/>
        <v>80%-100%</v>
      </c>
      <c r="AH527" s="75">
        <v>587277.26769999997</v>
      </c>
      <c r="AI527" s="75">
        <v>587277.26769999997</v>
      </c>
      <c r="AJ527" s="75">
        <v>464552</v>
      </c>
      <c r="AK527" s="76">
        <f t="shared" si="91"/>
        <v>0.61311584800509389</v>
      </c>
      <c r="AL527" s="39" t="str">
        <f t="shared" si="97"/>
        <v>50% - 70%</v>
      </c>
      <c r="AM527" s="77" t="str">
        <f t="shared" si="98"/>
        <v>Lower Range</v>
      </c>
      <c r="AN527" s="78" t="s">
        <v>118</v>
      </c>
      <c r="AO527" s="78" t="s">
        <v>583</v>
      </c>
      <c r="AP527" s="78" t="s">
        <v>118</v>
      </c>
      <c r="AQ527" s="49"/>
      <c r="AR527" s="79"/>
      <c r="AS527" s="79"/>
      <c r="AT527" s="80"/>
      <c r="AU527" s="52">
        <f t="shared" si="92"/>
        <v>0</v>
      </c>
    </row>
    <row r="528" spans="1:47" ht="15" customHeight="1">
      <c r="A528" s="53" t="s">
        <v>66</v>
      </c>
      <c r="B528" s="25">
        <v>517</v>
      </c>
      <c r="C528" s="55" t="s">
        <v>134</v>
      </c>
      <c r="D528" s="56" t="s">
        <v>68</v>
      </c>
      <c r="E528" s="55" t="s">
        <v>111</v>
      </c>
      <c r="F528" s="57">
        <v>44031</v>
      </c>
      <c r="G528" s="58">
        <v>30002</v>
      </c>
      <c r="H528" s="59">
        <f t="shared" si="93"/>
        <v>37.131506849315066</v>
      </c>
      <c r="I528" s="60" t="s">
        <v>584</v>
      </c>
      <c r="J528" s="61" t="s">
        <v>85</v>
      </c>
      <c r="K528" s="62" t="s">
        <v>71</v>
      </c>
      <c r="L528" s="63" t="s">
        <v>85</v>
      </c>
      <c r="M528" s="64" t="str">
        <f t="shared" si="94"/>
        <v>3-2-3</v>
      </c>
      <c r="N528" s="81" t="s">
        <v>121</v>
      </c>
      <c r="O528" s="66">
        <v>43191</v>
      </c>
      <c r="P528" s="67">
        <v>5.8194274327278209E-2</v>
      </c>
      <c r="Q528" s="68" t="s">
        <v>125</v>
      </c>
      <c r="R528" s="68" t="s">
        <v>126</v>
      </c>
      <c r="S528" s="68" t="s">
        <v>127</v>
      </c>
      <c r="T528" s="69">
        <v>48</v>
      </c>
      <c r="U528" s="68"/>
      <c r="V528" s="70">
        <v>408408</v>
      </c>
      <c r="W528" s="70">
        <v>0</v>
      </c>
      <c r="X528" s="70">
        <v>45000</v>
      </c>
      <c r="Y528" s="70">
        <v>102108</v>
      </c>
      <c r="Z528" s="70">
        <v>15000</v>
      </c>
      <c r="AA528" s="70">
        <v>1135082</v>
      </c>
      <c r="AB528" s="71">
        <f t="shared" si="95"/>
        <v>1032974</v>
      </c>
      <c r="AC528" s="71">
        <f t="shared" si="88"/>
        <v>1032974</v>
      </c>
      <c r="AD528" s="72">
        <f t="shared" si="89"/>
        <v>365</v>
      </c>
      <c r="AE528" s="73">
        <f>ROUND(VLOOKUP(Q528,'[1]Average Cost'!$A$3:$V$26,HLOOKUP('[1]Master Sheet'!E528,'[1]Average Cost'!$B$1:$V$2,2,0)),0)</f>
        <v>739403</v>
      </c>
      <c r="AF528" s="74">
        <f t="shared" si="90"/>
        <v>1.397037880560398</v>
      </c>
      <c r="AG528" s="68" t="str">
        <f t="shared" si="96"/>
        <v>Greater than 100%</v>
      </c>
      <c r="AH528" s="75">
        <v>784257.75</v>
      </c>
      <c r="AI528" s="75">
        <v>784257.75</v>
      </c>
      <c r="AJ528" s="75">
        <v>637854</v>
      </c>
      <c r="AK528" s="76">
        <f t="shared" si="91"/>
        <v>1.3171358523393617</v>
      </c>
      <c r="AL528" s="39" t="str">
        <f t="shared" si="97"/>
        <v>&gt;130%</v>
      </c>
      <c r="AM528" s="77" t="str">
        <f t="shared" si="98"/>
        <v>Upper Range</v>
      </c>
      <c r="AN528" s="78" t="s">
        <v>118</v>
      </c>
      <c r="AO528" s="78" t="s">
        <v>585</v>
      </c>
      <c r="AP528" s="78" t="s">
        <v>76</v>
      </c>
      <c r="AQ528" s="49"/>
      <c r="AR528" s="79"/>
      <c r="AS528" s="79"/>
      <c r="AT528" s="80"/>
      <c r="AU528" s="52">
        <f t="shared" si="92"/>
        <v>0</v>
      </c>
    </row>
    <row r="529" spans="1:47" ht="15" customHeight="1">
      <c r="A529" s="53" t="s">
        <v>66</v>
      </c>
      <c r="B529" s="54">
        <v>518</v>
      </c>
      <c r="C529" s="55" t="s">
        <v>586</v>
      </c>
      <c r="D529" s="56" t="s">
        <v>83</v>
      </c>
      <c r="E529" s="55" t="s">
        <v>273</v>
      </c>
      <c r="F529" s="57">
        <v>44450</v>
      </c>
      <c r="G529" s="58">
        <v>32180</v>
      </c>
      <c r="H529" s="59">
        <f t="shared" si="93"/>
        <v>31.164383561643834</v>
      </c>
      <c r="I529" s="60" t="s">
        <v>365</v>
      </c>
      <c r="J529" s="61">
        <v>0</v>
      </c>
      <c r="K529" s="62" t="s">
        <v>71</v>
      </c>
      <c r="L529" s="63" t="s">
        <v>71</v>
      </c>
      <c r="M529" s="64" t="str">
        <f t="shared" si="94"/>
        <v>0-2-2</v>
      </c>
      <c r="N529" s="81" t="s">
        <v>121</v>
      </c>
      <c r="O529" s="66">
        <v>43191</v>
      </c>
      <c r="P529" s="67">
        <v>5.506849315068494E-2</v>
      </c>
      <c r="Q529" s="68" t="s">
        <v>73</v>
      </c>
      <c r="R529" s="38" t="s">
        <v>74</v>
      </c>
      <c r="S529" s="38" t="s">
        <v>75</v>
      </c>
      <c r="T529" s="69">
        <v>46</v>
      </c>
      <c r="U529" s="68"/>
      <c r="V529" s="70">
        <v>177252</v>
      </c>
      <c r="W529" s="70">
        <v>0</v>
      </c>
      <c r="X529" s="70">
        <v>0</v>
      </c>
      <c r="Y529" s="70">
        <v>0</v>
      </c>
      <c r="Z529" s="70">
        <v>0</v>
      </c>
      <c r="AA529" s="70">
        <v>455089</v>
      </c>
      <c r="AB529" s="71">
        <f t="shared" si="95"/>
        <v>455089</v>
      </c>
      <c r="AC529" s="71">
        <f t="shared" si="88"/>
        <v>455089</v>
      </c>
      <c r="AD529" s="72">
        <f t="shared" si="89"/>
        <v>365</v>
      </c>
      <c r="AE529" s="73">
        <f>ROUND(VLOOKUP(Q529,'[1]Average Cost'!$A$3:$V$26,HLOOKUP('[1]Master Sheet'!E529,'[1]Average Cost'!$B$1:$V$2,2,0)),0)</f>
        <v>480167</v>
      </c>
      <c r="AF529" s="74">
        <f t="shared" si="90"/>
        <v>0.94777233754089718</v>
      </c>
      <c r="AG529" s="68" t="str">
        <f t="shared" si="96"/>
        <v>80%-100%</v>
      </c>
      <c r="AH529" s="75">
        <v>499780.75</v>
      </c>
      <c r="AI529" s="75">
        <v>499780.75</v>
      </c>
      <c r="AJ529" s="75">
        <v>638569</v>
      </c>
      <c r="AK529" s="76">
        <f t="shared" si="91"/>
        <v>0.91057728814084982</v>
      </c>
      <c r="AL529" s="39" t="str">
        <f t="shared" si="97"/>
        <v>90% - 110%</v>
      </c>
      <c r="AM529" s="77" t="str">
        <f t="shared" si="98"/>
        <v>Close to Market Reference</v>
      </c>
      <c r="AN529" s="78" t="s">
        <v>76</v>
      </c>
      <c r="AO529" s="78"/>
      <c r="AP529" s="78" t="s">
        <v>76</v>
      </c>
      <c r="AQ529" s="49"/>
      <c r="AR529" s="79"/>
      <c r="AS529" s="79"/>
      <c r="AT529" s="80"/>
      <c r="AU529" s="52">
        <f t="shared" si="92"/>
        <v>0</v>
      </c>
    </row>
    <row r="530" spans="1:47" ht="15" customHeight="1">
      <c r="A530" s="53" t="s">
        <v>66</v>
      </c>
      <c r="B530" s="54">
        <v>519</v>
      </c>
      <c r="C530" s="55" t="s">
        <v>67</v>
      </c>
      <c r="D530" s="56" t="s">
        <v>91</v>
      </c>
      <c r="E530" s="55" t="s">
        <v>256</v>
      </c>
      <c r="F530" s="57">
        <v>43898</v>
      </c>
      <c r="G530" s="58">
        <v>31194</v>
      </c>
      <c r="H530" s="59">
        <f t="shared" si="93"/>
        <v>33.865753424657534</v>
      </c>
      <c r="I530" s="60" t="s">
        <v>587</v>
      </c>
      <c r="J530" s="61" t="s">
        <v>71</v>
      </c>
      <c r="K530" s="62" t="s">
        <v>85</v>
      </c>
      <c r="L530" s="63" t="s">
        <v>85</v>
      </c>
      <c r="M530" s="64" t="str">
        <f t="shared" si="94"/>
        <v>2-3-3</v>
      </c>
      <c r="N530" s="81" t="s">
        <v>121</v>
      </c>
      <c r="O530" s="66">
        <v>43191</v>
      </c>
      <c r="P530" s="67">
        <v>0.1275</v>
      </c>
      <c r="Q530" s="68" t="s">
        <v>177</v>
      </c>
      <c r="R530" s="68" t="s">
        <v>178</v>
      </c>
      <c r="S530" s="68" t="s">
        <v>179</v>
      </c>
      <c r="T530" s="69">
        <v>49</v>
      </c>
      <c r="U530" s="68"/>
      <c r="V530" s="70">
        <v>485508</v>
      </c>
      <c r="W530" s="70">
        <v>0</v>
      </c>
      <c r="X530" s="70">
        <v>0</v>
      </c>
      <c r="Y530" s="70">
        <v>121380</v>
      </c>
      <c r="Z530" s="70">
        <v>0</v>
      </c>
      <c r="AA530" s="70">
        <v>1347111</v>
      </c>
      <c r="AB530" s="71">
        <f t="shared" si="95"/>
        <v>1225731</v>
      </c>
      <c r="AC530" s="71">
        <f t="shared" si="88"/>
        <v>1225731</v>
      </c>
      <c r="AD530" s="72">
        <f t="shared" si="89"/>
        <v>365</v>
      </c>
      <c r="AE530" s="73">
        <f>ROUND(VLOOKUP(Q530,'[1]Average Cost'!$A$3:$V$26,HLOOKUP('[1]Master Sheet'!E530,'[1]Average Cost'!$B$1:$V$2,2,0)),0)</f>
        <v>1090263</v>
      </c>
      <c r="AF530" s="74">
        <f t="shared" si="90"/>
        <v>1.1242525885955958</v>
      </c>
      <c r="AG530" s="68" t="str">
        <f t="shared" si="96"/>
        <v>Greater than 100%</v>
      </c>
      <c r="AH530" s="75">
        <v>1405865.719755</v>
      </c>
      <c r="AI530" s="75">
        <v>1405865.719755</v>
      </c>
      <c r="AJ530" s="75">
        <v>1000465</v>
      </c>
      <c r="AK530" s="76">
        <f t="shared" si="91"/>
        <v>0.87186918549632753</v>
      </c>
      <c r="AL530" s="39" t="str">
        <f t="shared" si="97"/>
        <v>70% - 90%</v>
      </c>
      <c r="AM530" s="77" t="str">
        <f t="shared" si="98"/>
        <v>Close to Market Reference</v>
      </c>
      <c r="AN530" s="78" t="s">
        <v>76</v>
      </c>
      <c r="AO530" s="78"/>
      <c r="AP530" s="78" t="s">
        <v>76</v>
      </c>
      <c r="AQ530" s="49"/>
      <c r="AR530" s="79"/>
      <c r="AS530" s="79"/>
      <c r="AT530" s="80"/>
      <c r="AU530" s="52">
        <f t="shared" si="92"/>
        <v>0</v>
      </c>
    </row>
    <row r="531" spans="1:47" ht="15" customHeight="1">
      <c r="A531" s="53" t="s">
        <v>66</v>
      </c>
      <c r="B531" s="54">
        <v>520</v>
      </c>
      <c r="C531" s="55" t="s">
        <v>147</v>
      </c>
      <c r="D531" s="56" t="s">
        <v>148</v>
      </c>
      <c r="E531" s="55" t="s">
        <v>175</v>
      </c>
      <c r="F531" s="57">
        <v>43862</v>
      </c>
      <c r="G531" s="58">
        <v>26693</v>
      </c>
      <c r="H531" s="59">
        <f t="shared" si="93"/>
        <v>46.197260273972603</v>
      </c>
      <c r="I531" s="60" t="s">
        <v>176</v>
      </c>
      <c r="J531" s="61" t="s">
        <v>85</v>
      </c>
      <c r="K531" s="62" t="s">
        <v>85</v>
      </c>
      <c r="L531" s="63" t="s">
        <v>71</v>
      </c>
      <c r="M531" s="64" t="str">
        <f t="shared" si="94"/>
        <v>3-3-2</v>
      </c>
      <c r="N531" s="81" t="s">
        <v>121</v>
      </c>
      <c r="O531" s="66">
        <v>43191</v>
      </c>
      <c r="P531" s="67">
        <v>0.12</v>
      </c>
      <c r="Q531" s="68" t="s">
        <v>177</v>
      </c>
      <c r="R531" s="68" t="s">
        <v>178</v>
      </c>
      <c r="S531" s="68" t="s">
        <v>179</v>
      </c>
      <c r="T531" s="69">
        <v>54</v>
      </c>
      <c r="U531" s="68"/>
      <c r="V531" s="70">
        <v>1056264</v>
      </c>
      <c r="W531" s="70">
        <v>0</v>
      </c>
      <c r="X531" s="70">
        <v>0</v>
      </c>
      <c r="Y531" s="70">
        <v>541680</v>
      </c>
      <c r="Z531" s="70">
        <v>0</v>
      </c>
      <c r="AA531" s="70">
        <v>3265983</v>
      </c>
      <c r="AB531" s="71">
        <f t="shared" si="95"/>
        <v>2724303</v>
      </c>
      <c r="AC531" s="71">
        <f t="shared" si="88"/>
        <v>2724303</v>
      </c>
      <c r="AD531" s="72">
        <f t="shared" si="89"/>
        <v>365</v>
      </c>
      <c r="AE531" s="73">
        <f>ROUND(VLOOKUP(Q531,'[1]Average Cost'!$A$3:$V$26,HLOOKUP('[1]Master Sheet'!E531,'[1]Average Cost'!$B$1:$V$2,2,0)),0)</f>
        <v>3296345</v>
      </c>
      <c r="AF531" s="74">
        <f t="shared" si="90"/>
        <v>0.82646173261597311</v>
      </c>
      <c r="AG531" s="68" t="str">
        <f t="shared" si="96"/>
        <v>80%-100%</v>
      </c>
      <c r="AH531" s="75">
        <v>2771803.02</v>
      </c>
      <c r="AI531" s="75">
        <v>2771803.02</v>
      </c>
      <c r="AJ531" s="75">
        <v>2546343</v>
      </c>
      <c r="AK531" s="76">
        <f t="shared" si="91"/>
        <v>0.98286313289318805</v>
      </c>
      <c r="AL531" s="39" t="str">
        <f t="shared" si="97"/>
        <v>90% - 110%</v>
      </c>
      <c r="AM531" s="77" t="str">
        <f t="shared" si="98"/>
        <v>Close to Market Reference</v>
      </c>
      <c r="AN531" s="78" t="s">
        <v>76</v>
      </c>
      <c r="AO531" s="78"/>
      <c r="AP531" s="78" t="s">
        <v>76</v>
      </c>
      <c r="AQ531" s="49"/>
      <c r="AR531" s="79"/>
      <c r="AS531" s="79"/>
      <c r="AT531" s="80"/>
      <c r="AU531" s="52">
        <f t="shared" si="92"/>
        <v>0</v>
      </c>
    </row>
    <row r="532" spans="1:47" ht="15" customHeight="1">
      <c r="A532" s="53" t="s">
        <v>66</v>
      </c>
      <c r="B532" s="54">
        <v>521</v>
      </c>
      <c r="C532" s="55" t="s">
        <v>198</v>
      </c>
      <c r="D532" s="56" t="s">
        <v>331</v>
      </c>
      <c r="E532" s="55" t="s">
        <v>273</v>
      </c>
      <c r="F532" s="57">
        <v>44667</v>
      </c>
      <c r="G532" s="58">
        <v>29711</v>
      </c>
      <c r="H532" s="59">
        <f t="shared" si="93"/>
        <v>37.92876712328767</v>
      </c>
      <c r="I532" s="60" t="s">
        <v>421</v>
      </c>
      <c r="J532" s="61">
        <v>0</v>
      </c>
      <c r="K532" s="62">
        <v>0</v>
      </c>
      <c r="L532" s="63" t="s">
        <v>81</v>
      </c>
      <c r="M532" s="64" t="str">
        <f t="shared" si="94"/>
        <v>0-0-4</v>
      </c>
      <c r="N532" s="81" t="s">
        <v>72</v>
      </c>
      <c r="O532" s="62" t="s">
        <v>72</v>
      </c>
      <c r="P532" s="67">
        <v>0</v>
      </c>
      <c r="Q532" s="68" t="s">
        <v>177</v>
      </c>
      <c r="R532" s="68" t="s">
        <v>178</v>
      </c>
      <c r="S532" s="68" t="s">
        <v>179</v>
      </c>
      <c r="T532" s="69">
        <v>55</v>
      </c>
      <c r="U532" s="68"/>
      <c r="V532" s="70">
        <v>1266672</v>
      </c>
      <c r="W532" s="70">
        <v>0</v>
      </c>
      <c r="X532" s="70">
        <v>0</v>
      </c>
      <c r="Y532" s="70">
        <v>633336</v>
      </c>
      <c r="Z532" s="70">
        <v>0</v>
      </c>
      <c r="AA532" s="70">
        <v>3815949</v>
      </c>
      <c r="AB532" s="71">
        <f t="shared" si="95"/>
        <v>3182613</v>
      </c>
      <c r="AC532" s="71">
        <f t="shared" si="88"/>
        <v>3182613</v>
      </c>
      <c r="AD532" s="72">
        <f t="shared" si="89"/>
        <v>350</v>
      </c>
      <c r="AE532" s="73">
        <f>ROUND(VLOOKUP(Q532,'[1]Average Cost'!$A$3:$V$26,HLOOKUP('[1]Master Sheet'!E532,'[1]Average Cost'!$B$1:$V$2,2,0)),0)</f>
        <v>3602423</v>
      </c>
      <c r="AF532" s="74">
        <f t="shared" si="90"/>
        <v>0.88346454594588142</v>
      </c>
      <c r="AG532" s="68" t="str">
        <f t="shared" si="96"/>
        <v>80%-100%</v>
      </c>
      <c r="AH532" s="75">
        <v>3750790.1304562502</v>
      </c>
      <c r="AI532" s="75">
        <v>3750790.1304562502</v>
      </c>
      <c r="AJ532" s="75">
        <v>3245417</v>
      </c>
      <c r="AK532" s="76">
        <f t="shared" si="91"/>
        <v>0.848518016019431</v>
      </c>
      <c r="AL532" s="39" t="str">
        <f t="shared" si="97"/>
        <v>70% - 90%</v>
      </c>
      <c r="AM532" s="77" t="str">
        <f t="shared" si="98"/>
        <v>Lower Middle Range</v>
      </c>
      <c r="AN532" s="78" t="s">
        <v>76</v>
      </c>
      <c r="AO532" s="78"/>
      <c r="AP532" s="78" t="s">
        <v>76</v>
      </c>
      <c r="AQ532" s="49"/>
      <c r="AR532" s="79"/>
      <c r="AS532" s="79"/>
      <c r="AT532" s="80"/>
      <c r="AU532" s="52">
        <f t="shared" si="92"/>
        <v>0</v>
      </c>
    </row>
    <row r="533" spans="1:47" ht="15" customHeight="1">
      <c r="A533" s="53" t="s">
        <v>66</v>
      </c>
      <c r="B533" s="54">
        <v>522</v>
      </c>
      <c r="C533" s="55" t="s">
        <v>82</v>
      </c>
      <c r="D533" s="56" t="s">
        <v>95</v>
      </c>
      <c r="E533" s="55" t="s">
        <v>105</v>
      </c>
      <c r="F533" s="57">
        <v>42770</v>
      </c>
      <c r="G533" s="58">
        <v>30103</v>
      </c>
      <c r="H533" s="59">
        <f t="shared" si="93"/>
        <v>36.854794520547948</v>
      </c>
      <c r="I533" s="60" t="s">
        <v>106</v>
      </c>
      <c r="J533" s="61" t="s">
        <v>85</v>
      </c>
      <c r="K533" s="62" t="s">
        <v>85</v>
      </c>
      <c r="L533" s="63" t="s">
        <v>71</v>
      </c>
      <c r="M533" s="64" t="str">
        <f t="shared" si="94"/>
        <v>3-3-2</v>
      </c>
      <c r="N533" s="65">
        <v>42826</v>
      </c>
      <c r="O533" s="66">
        <v>43191</v>
      </c>
      <c r="P533" s="67">
        <v>0.12471023727774475</v>
      </c>
      <c r="Q533" s="68" t="s">
        <v>107</v>
      </c>
      <c r="R533" s="68" t="s">
        <v>108</v>
      </c>
      <c r="S533" s="68" t="s">
        <v>109</v>
      </c>
      <c r="T533" s="69">
        <v>47</v>
      </c>
      <c r="U533" s="68"/>
      <c r="V533" s="70">
        <v>245496</v>
      </c>
      <c r="W533" s="70">
        <v>0</v>
      </c>
      <c r="X533" s="70">
        <v>0</v>
      </c>
      <c r="Y533" s="70">
        <v>61380</v>
      </c>
      <c r="Z533" s="70">
        <v>0</v>
      </c>
      <c r="AA533" s="70">
        <v>687073</v>
      </c>
      <c r="AB533" s="71">
        <f t="shared" si="95"/>
        <v>625693</v>
      </c>
      <c r="AC533" s="71">
        <f t="shared" si="88"/>
        <v>625693</v>
      </c>
      <c r="AD533" s="72">
        <f t="shared" si="89"/>
        <v>365</v>
      </c>
      <c r="AE533" s="73">
        <f>ROUND(VLOOKUP(Q533,'[1]Average Cost'!$A$3:$V$26,HLOOKUP('[1]Master Sheet'!E533,'[1]Average Cost'!$B$1:$V$2,2,0)),0)</f>
        <v>578873</v>
      </c>
      <c r="AF533" s="74">
        <f t="shared" si="90"/>
        <v>1.0808812986613645</v>
      </c>
      <c r="AG533" s="68" t="str">
        <f t="shared" si="96"/>
        <v>Greater than 100%</v>
      </c>
      <c r="AH533" s="75">
        <v>780288.01023999997</v>
      </c>
      <c r="AI533" s="75">
        <v>780288.01023999997</v>
      </c>
      <c r="AJ533" s="75">
        <v>678774</v>
      </c>
      <c r="AK533" s="76">
        <f t="shared" si="91"/>
        <v>0.80187442558235666</v>
      </c>
      <c r="AL533" s="39" t="str">
        <f t="shared" si="97"/>
        <v>70% - 90%</v>
      </c>
      <c r="AM533" s="77" t="str">
        <f t="shared" si="98"/>
        <v>Lower Middle Range</v>
      </c>
      <c r="AN533" s="78" t="s">
        <v>76</v>
      </c>
      <c r="AO533" s="78"/>
      <c r="AP533" s="78" t="s">
        <v>76</v>
      </c>
      <c r="AQ533" s="49"/>
      <c r="AR533" s="79"/>
      <c r="AS533" s="79"/>
      <c r="AT533" s="80"/>
      <c r="AU533" s="52">
        <f t="shared" si="92"/>
        <v>0</v>
      </c>
    </row>
    <row r="534" spans="1:47" ht="15" customHeight="1">
      <c r="A534" s="53" t="s">
        <v>66</v>
      </c>
      <c r="B534" s="25">
        <v>523</v>
      </c>
      <c r="C534" s="55" t="s">
        <v>116</v>
      </c>
      <c r="D534" s="56" t="s">
        <v>117</v>
      </c>
      <c r="E534" s="55" t="s">
        <v>111</v>
      </c>
      <c r="F534" s="57">
        <v>44485</v>
      </c>
      <c r="G534" s="58">
        <v>30978</v>
      </c>
      <c r="H534" s="59">
        <f t="shared" si="93"/>
        <v>34.457534246575342</v>
      </c>
      <c r="I534" s="60" t="s">
        <v>588</v>
      </c>
      <c r="J534" s="61">
        <v>0</v>
      </c>
      <c r="K534" s="62">
        <v>0</v>
      </c>
      <c r="L534" s="63" t="s">
        <v>85</v>
      </c>
      <c r="M534" s="64" t="str">
        <f t="shared" si="94"/>
        <v>0-0-3</v>
      </c>
      <c r="N534" s="81" t="s">
        <v>121</v>
      </c>
      <c r="O534" s="62" t="s">
        <v>72</v>
      </c>
      <c r="P534" s="67">
        <v>0</v>
      </c>
      <c r="Q534" s="68" t="s">
        <v>113</v>
      </c>
      <c r="R534" s="68" t="s">
        <v>114</v>
      </c>
      <c r="S534" s="68" t="s">
        <v>115</v>
      </c>
      <c r="T534" s="69">
        <v>50</v>
      </c>
      <c r="U534" s="68"/>
      <c r="V534" s="70">
        <v>399636</v>
      </c>
      <c r="W534" s="70">
        <v>0</v>
      </c>
      <c r="X534" s="70">
        <v>67500</v>
      </c>
      <c r="Y534" s="70">
        <v>99912</v>
      </c>
      <c r="Z534" s="70">
        <v>22500</v>
      </c>
      <c r="AA534" s="70">
        <v>1110959</v>
      </c>
      <c r="AB534" s="71">
        <f t="shared" si="95"/>
        <v>1011047</v>
      </c>
      <c r="AC534" s="71">
        <f t="shared" si="88"/>
        <v>1011047</v>
      </c>
      <c r="AD534" s="72">
        <f t="shared" si="89"/>
        <v>365</v>
      </c>
      <c r="AE534" s="73">
        <f>ROUND(VLOOKUP(Q534,'[1]Average Cost'!$A$3:$V$26,HLOOKUP('[1]Master Sheet'!E534,'[1]Average Cost'!$B$1:$V$2,2,0)),0)</f>
        <v>1001963</v>
      </c>
      <c r="AF534" s="74">
        <f t="shared" si="90"/>
        <v>1.0090662030434256</v>
      </c>
      <c r="AG534" s="68" t="str">
        <f t="shared" si="96"/>
        <v>Greater than 100%</v>
      </c>
      <c r="AH534" s="75">
        <v>1169974</v>
      </c>
      <c r="AI534" s="75">
        <v>1123452.75</v>
      </c>
      <c r="AJ534" s="75">
        <v>1169974</v>
      </c>
      <c r="AK534" s="76">
        <f t="shared" si="91"/>
        <v>0.86416193864137147</v>
      </c>
      <c r="AL534" s="39" t="str">
        <f t="shared" si="97"/>
        <v>70% - 90%</v>
      </c>
      <c r="AM534" s="77" t="str">
        <f t="shared" si="98"/>
        <v>Close to Market Reference</v>
      </c>
      <c r="AN534" s="78" t="s">
        <v>76</v>
      </c>
      <c r="AO534" s="78"/>
      <c r="AP534" s="78" t="s">
        <v>76</v>
      </c>
      <c r="AQ534" s="49"/>
      <c r="AR534" s="79"/>
      <c r="AS534" s="79"/>
      <c r="AT534" s="80"/>
      <c r="AU534" s="52">
        <f t="shared" si="92"/>
        <v>0</v>
      </c>
    </row>
    <row r="535" spans="1:47" ht="15" customHeight="1">
      <c r="A535" s="53" t="s">
        <v>66</v>
      </c>
      <c r="B535" s="54">
        <v>524</v>
      </c>
      <c r="C535" s="55" t="s">
        <v>104</v>
      </c>
      <c r="D535" s="56" t="s">
        <v>83</v>
      </c>
      <c r="E535" s="55" t="s">
        <v>79</v>
      </c>
      <c r="F535" s="57">
        <v>44478</v>
      </c>
      <c r="G535" s="58">
        <v>33175</v>
      </c>
      <c r="H535" s="59">
        <f t="shared" si="93"/>
        <v>28.438356164383563</v>
      </c>
      <c r="I535" s="60" t="s">
        <v>138</v>
      </c>
      <c r="J535" s="61">
        <v>0</v>
      </c>
      <c r="K535" s="62">
        <v>0</v>
      </c>
      <c r="L535" s="63" t="s">
        <v>71</v>
      </c>
      <c r="M535" s="64" t="str">
        <f t="shared" si="94"/>
        <v>0-0-2</v>
      </c>
      <c r="N535" s="81" t="s">
        <v>121</v>
      </c>
      <c r="O535" s="62" t="s">
        <v>72</v>
      </c>
      <c r="P535" s="67">
        <v>0</v>
      </c>
      <c r="Q535" s="68" t="s">
        <v>122</v>
      </c>
      <c r="R535" s="68" t="s">
        <v>108</v>
      </c>
      <c r="S535" s="68" t="s">
        <v>109</v>
      </c>
      <c r="T535" s="69">
        <v>46</v>
      </c>
      <c r="U535" s="68"/>
      <c r="V535" s="70">
        <v>159996</v>
      </c>
      <c r="W535" s="70">
        <v>0</v>
      </c>
      <c r="X535" s="70">
        <v>0</v>
      </c>
      <c r="Y535" s="70">
        <v>0</v>
      </c>
      <c r="Z535" s="70">
        <v>0</v>
      </c>
      <c r="AA535" s="70">
        <v>411953</v>
      </c>
      <c r="AB535" s="71">
        <f t="shared" si="95"/>
        <v>411953</v>
      </c>
      <c r="AC535" s="71">
        <f t="shared" si="88"/>
        <v>411953</v>
      </c>
      <c r="AD535" s="72">
        <f t="shared" si="89"/>
        <v>365</v>
      </c>
      <c r="AE535" s="73">
        <f>ROUND(VLOOKUP(Q535,'[1]Average Cost'!$A$3:$V$26,HLOOKUP('[1]Master Sheet'!E535,'[1]Average Cost'!$B$1:$V$2,2,0)),0)</f>
        <v>316818</v>
      </c>
      <c r="AF535" s="74">
        <f t="shared" si="90"/>
        <v>1.3002828122139525</v>
      </c>
      <c r="AG535" s="68" t="str">
        <f t="shared" si="96"/>
        <v>Greater than 100%</v>
      </c>
      <c r="AH535" s="75">
        <v>628119.5</v>
      </c>
      <c r="AI535" s="75">
        <v>628119.5</v>
      </c>
      <c r="AJ535" s="75">
        <v>593177</v>
      </c>
      <c r="AK535" s="76">
        <f t="shared" si="91"/>
        <v>0.65585131491698634</v>
      </c>
      <c r="AL535" s="39" t="str">
        <f t="shared" si="97"/>
        <v>50% - 70%</v>
      </c>
      <c r="AM535" s="77" t="str">
        <f t="shared" si="98"/>
        <v>Lower Range</v>
      </c>
      <c r="AN535" s="78" t="s">
        <v>76</v>
      </c>
      <c r="AO535" s="78"/>
      <c r="AP535" s="78" t="s">
        <v>135</v>
      </c>
      <c r="AQ535" s="49"/>
      <c r="AR535" s="79"/>
      <c r="AS535" s="79"/>
      <c r="AT535" s="80"/>
      <c r="AU535" s="52">
        <f t="shared" si="92"/>
        <v>0</v>
      </c>
    </row>
    <row r="536" spans="1:47" ht="15" customHeight="1">
      <c r="A536" s="53" t="s">
        <v>66</v>
      </c>
      <c r="B536" s="54">
        <v>525</v>
      </c>
      <c r="C536" s="55" t="s">
        <v>172</v>
      </c>
      <c r="D536" s="56" t="s">
        <v>173</v>
      </c>
      <c r="E536" s="55" t="s">
        <v>149</v>
      </c>
      <c r="F536" s="57">
        <v>40848</v>
      </c>
      <c r="G536" s="58">
        <v>32257</v>
      </c>
      <c r="H536" s="59">
        <f t="shared" si="93"/>
        <v>30.953424657534246</v>
      </c>
      <c r="I536" s="60" t="s">
        <v>250</v>
      </c>
      <c r="J536" s="61" t="s">
        <v>71</v>
      </c>
      <c r="K536" s="62" t="s">
        <v>71</v>
      </c>
      <c r="L536" s="63" t="s">
        <v>71</v>
      </c>
      <c r="M536" s="64" t="str">
        <f t="shared" si="94"/>
        <v>2-2-2</v>
      </c>
      <c r="N536" s="65" t="s">
        <v>86</v>
      </c>
      <c r="O536" s="66">
        <v>43191</v>
      </c>
      <c r="P536" s="67">
        <v>7.2499999999999995E-2</v>
      </c>
      <c r="Q536" s="68" t="s">
        <v>151</v>
      </c>
      <c r="R536" s="68" t="s">
        <v>126</v>
      </c>
      <c r="S536" s="68" t="s">
        <v>127</v>
      </c>
      <c r="T536" s="69">
        <v>44</v>
      </c>
      <c r="U536" s="68"/>
      <c r="V536" s="70">
        <v>115824</v>
      </c>
      <c r="W536" s="70">
        <v>0</v>
      </c>
      <c r="X536" s="70">
        <v>0</v>
      </c>
      <c r="Y536" s="70">
        <v>0</v>
      </c>
      <c r="Z536" s="70">
        <v>0</v>
      </c>
      <c r="AA536" s="70">
        <v>301519</v>
      </c>
      <c r="AB536" s="71">
        <f t="shared" si="95"/>
        <v>301519</v>
      </c>
      <c r="AC536" s="71">
        <f t="shared" si="88"/>
        <v>301519</v>
      </c>
      <c r="AD536" s="72">
        <f t="shared" si="89"/>
        <v>365</v>
      </c>
      <c r="AE536" s="73">
        <f>ROUND(VLOOKUP(Q536,'[1]Average Cost'!$A$3:$V$26,HLOOKUP('[1]Master Sheet'!E536,'[1]Average Cost'!$B$1:$V$2,2,0)),0)</f>
        <v>349645</v>
      </c>
      <c r="AF536" s="74">
        <f t="shared" si="90"/>
        <v>0.86235753407027127</v>
      </c>
      <c r="AG536" s="68" t="str">
        <f t="shared" si="96"/>
        <v>80%-100%</v>
      </c>
      <c r="AH536" s="75">
        <v>338646.37994999997</v>
      </c>
      <c r="AI536" s="75">
        <v>338646.37994999997</v>
      </c>
      <c r="AJ536" s="75">
        <v>309807</v>
      </c>
      <c r="AK536" s="76">
        <f t="shared" si="91"/>
        <v>0.89036534229162079</v>
      </c>
      <c r="AL536" s="39" t="str">
        <f t="shared" si="97"/>
        <v>70% - 90%</v>
      </c>
      <c r="AM536" s="77" t="str">
        <f t="shared" si="98"/>
        <v>Close to Market Reference</v>
      </c>
      <c r="AN536" s="78" t="s">
        <v>76</v>
      </c>
      <c r="AO536" s="78"/>
      <c r="AP536" s="78" t="s">
        <v>76</v>
      </c>
      <c r="AQ536" s="49"/>
      <c r="AR536" s="79"/>
      <c r="AS536" s="79"/>
      <c r="AT536" s="80"/>
      <c r="AU536" s="52">
        <f t="shared" si="92"/>
        <v>0</v>
      </c>
    </row>
    <row r="537" spans="1:47" ht="15" customHeight="1">
      <c r="A537" s="53" t="s">
        <v>66</v>
      </c>
      <c r="B537" s="54">
        <v>526</v>
      </c>
      <c r="C537" s="55" t="s">
        <v>116</v>
      </c>
      <c r="D537" s="56" t="s">
        <v>117</v>
      </c>
      <c r="E537" s="55" t="s">
        <v>79</v>
      </c>
      <c r="F537" s="57">
        <v>44716</v>
      </c>
      <c r="G537" s="58">
        <v>28346</v>
      </c>
      <c r="H537" s="59">
        <f t="shared" si="93"/>
        <v>41.668493150684931</v>
      </c>
      <c r="I537" s="60" t="s">
        <v>100</v>
      </c>
      <c r="J537" s="61">
        <v>0</v>
      </c>
      <c r="K537" s="62">
        <v>0</v>
      </c>
      <c r="L537" s="63" t="s">
        <v>71</v>
      </c>
      <c r="M537" s="64" t="str">
        <f t="shared" si="94"/>
        <v>0-0-2</v>
      </c>
      <c r="N537" s="81" t="s">
        <v>72</v>
      </c>
      <c r="O537" s="62" t="s">
        <v>72</v>
      </c>
      <c r="P537" s="67">
        <v>0</v>
      </c>
      <c r="Q537" s="68" t="s">
        <v>101</v>
      </c>
      <c r="R537" s="68" t="s">
        <v>141</v>
      </c>
      <c r="S537" s="68" t="s">
        <v>142</v>
      </c>
      <c r="T537" s="69">
        <v>50</v>
      </c>
      <c r="U537" s="68"/>
      <c r="V537" s="70">
        <v>381816</v>
      </c>
      <c r="W537" s="70">
        <v>0</v>
      </c>
      <c r="X537" s="70">
        <v>0</v>
      </c>
      <c r="Y537" s="70">
        <v>95460</v>
      </c>
      <c r="Z537" s="70">
        <v>0</v>
      </c>
      <c r="AA537" s="70">
        <v>1061944</v>
      </c>
      <c r="AB537" s="71">
        <f t="shared" si="95"/>
        <v>966484</v>
      </c>
      <c r="AC537" s="71">
        <f t="shared" si="88"/>
        <v>966484</v>
      </c>
      <c r="AD537" s="72">
        <f t="shared" si="89"/>
        <v>301</v>
      </c>
      <c r="AE537" s="73">
        <f>ROUND(VLOOKUP(Q537,'[1]Average Cost'!$A$3:$V$26,HLOOKUP('[1]Master Sheet'!E537,'[1]Average Cost'!$B$1:$V$2,2,0)),0)</f>
        <v>1021496</v>
      </c>
      <c r="AF537" s="74">
        <f t="shared" si="90"/>
        <v>0.94614565304220477</v>
      </c>
      <c r="AG537" s="68" t="str">
        <f t="shared" si="96"/>
        <v>80%-100%</v>
      </c>
      <c r="AH537" s="75">
        <v>1622546.5</v>
      </c>
      <c r="AI537" s="75">
        <v>1622546.5</v>
      </c>
      <c r="AJ537" s="75">
        <v>1356038</v>
      </c>
      <c r="AK537" s="76">
        <f t="shared" si="91"/>
        <v>0.59565873766945976</v>
      </c>
      <c r="AL537" s="39" t="str">
        <f t="shared" si="97"/>
        <v>50% - 70%</v>
      </c>
      <c r="AM537" s="77" t="str">
        <f t="shared" si="98"/>
        <v>Lower Range</v>
      </c>
      <c r="AN537" s="78" t="s">
        <v>76</v>
      </c>
      <c r="AO537" s="78"/>
      <c r="AP537" s="78" t="s">
        <v>76</v>
      </c>
      <c r="AQ537" s="49"/>
      <c r="AR537" s="79"/>
      <c r="AS537" s="79"/>
      <c r="AT537" s="80"/>
      <c r="AU537" s="52">
        <f t="shared" si="92"/>
        <v>0</v>
      </c>
    </row>
    <row r="538" spans="1:47" ht="15" customHeight="1">
      <c r="A538" s="53" t="s">
        <v>66</v>
      </c>
      <c r="B538" s="54">
        <v>527</v>
      </c>
      <c r="C538" s="55" t="s">
        <v>99</v>
      </c>
      <c r="D538" s="56">
        <v>11</v>
      </c>
      <c r="E538" s="55" t="s">
        <v>79</v>
      </c>
      <c r="F538" s="57">
        <v>43739</v>
      </c>
      <c r="G538" s="58">
        <v>28995</v>
      </c>
      <c r="H538" s="59">
        <f t="shared" si="93"/>
        <v>39.890410958904113</v>
      </c>
      <c r="I538" s="60" t="s">
        <v>128</v>
      </c>
      <c r="J538" s="61" t="s">
        <v>85</v>
      </c>
      <c r="K538" s="62" t="s">
        <v>81</v>
      </c>
      <c r="L538" s="63" t="s">
        <v>81</v>
      </c>
      <c r="M538" s="64" t="str">
        <f t="shared" si="94"/>
        <v>3-4-4</v>
      </c>
      <c r="N538" s="65">
        <v>43191</v>
      </c>
      <c r="O538" s="66">
        <v>43191</v>
      </c>
      <c r="P538" s="67">
        <v>8.900000000000001E-2</v>
      </c>
      <c r="Q538" s="68" t="s">
        <v>131</v>
      </c>
      <c r="R538" s="68" t="s">
        <v>102</v>
      </c>
      <c r="S538" s="68" t="s">
        <v>103</v>
      </c>
      <c r="T538" s="69">
        <v>62</v>
      </c>
      <c r="U538" s="68"/>
      <c r="V538" s="70">
        <v>3967764</v>
      </c>
      <c r="W538" s="70">
        <v>0</v>
      </c>
      <c r="X538" s="70">
        <v>0</v>
      </c>
      <c r="Y538" s="70">
        <v>1983876</v>
      </c>
      <c r="Z538" s="70">
        <v>0</v>
      </c>
      <c r="AA538" s="70">
        <v>11923195</v>
      </c>
      <c r="AB538" s="71">
        <f t="shared" si="95"/>
        <v>9939319</v>
      </c>
      <c r="AC538" s="71">
        <f t="shared" si="88"/>
        <v>9939319</v>
      </c>
      <c r="AD538" s="72">
        <f t="shared" si="89"/>
        <v>365</v>
      </c>
      <c r="AE538" s="73">
        <f>ROUND(VLOOKUP(Q538,'[1]Average Cost'!$A$3:$V$26,HLOOKUP('[1]Master Sheet'!E538,'[1]Average Cost'!$B$1:$V$2,2,0)),0)</f>
        <v>11903273</v>
      </c>
      <c r="AF538" s="74">
        <f t="shared" si="90"/>
        <v>0.83500722868407706</v>
      </c>
      <c r="AG538" s="68" t="str">
        <f t="shared" si="96"/>
        <v>80%-100%</v>
      </c>
      <c r="AH538" s="75">
        <v>11497127</v>
      </c>
      <c r="AI538" s="75">
        <v>11497127</v>
      </c>
      <c r="AJ538" s="75">
        <v>10306608</v>
      </c>
      <c r="AK538" s="76">
        <f t="shared" si="91"/>
        <v>0.86450458449315204</v>
      </c>
      <c r="AL538" s="39" t="str">
        <f t="shared" si="97"/>
        <v>70% - 90%</v>
      </c>
      <c r="AM538" s="77" t="str">
        <f t="shared" si="98"/>
        <v>Close to Market Reference</v>
      </c>
      <c r="AN538" s="78" t="s">
        <v>76</v>
      </c>
      <c r="AO538" s="78"/>
      <c r="AP538" s="78" t="s">
        <v>76</v>
      </c>
      <c r="AQ538" s="49"/>
      <c r="AR538" s="79"/>
      <c r="AS538" s="79"/>
      <c r="AT538" s="80"/>
      <c r="AU538" s="52">
        <f t="shared" si="92"/>
        <v>0</v>
      </c>
    </row>
    <row r="539" spans="1:47" ht="15" customHeight="1">
      <c r="A539" s="53" t="s">
        <v>66</v>
      </c>
      <c r="B539" s="54">
        <v>528</v>
      </c>
      <c r="C539" s="55" t="s">
        <v>67</v>
      </c>
      <c r="D539" s="56" t="s">
        <v>68</v>
      </c>
      <c r="E539" s="55" t="s">
        <v>390</v>
      </c>
      <c r="F539" s="57">
        <v>42309</v>
      </c>
      <c r="G539" s="58">
        <v>30890</v>
      </c>
      <c r="H539" s="59">
        <f t="shared" si="93"/>
        <v>34.698630136986303</v>
      </c>
      <c r="I539" s="60" t="s">
        <v>204</v>
      </c>
      <c r="J539" s="61" t="s">
        <v>71</v>
      </c>
      <c r="K539" s="62" t="s">
        <v>85</v>
      </c>
      <c r="L539" s="63" t="s">
        <v>81</v>
      </c>
      <c r="M539" s="64" t="str">
        <f t="shared" si="94"/>
        <v>2-3-4</v>
      </c>
      <c r="N539" s="65">
        <v>42736</v>
      </c>
      <c r="O539" s="66">
        <v>43191</v>
      </c>
      <c r="P539" s="67">
        <v>0.2</v>
      </c>
      <c r="Q539" s="68" t="s">
        <v>73</v>
      </c>
      <c r="R539" s="38" t="s">
        <v>74</v>
      </c>
      <c r="S539" s="38" t="s">
        <v>75</v>
      </c>
      <c r="T539" s="69">
        <v>48</v>
      </c>
      <c r="U539" s="68"/>
      <c r="V539" s="70">
        <v>226104</v>
      </c>
      <c r="W539" s="70">
        <v>0</v>
      </c>
      <c r="X539" s="70">
        <v>0</v>
      </c>
      <c r="Y539" s="70">
        <v>56532</v>
      </c>
      <c r="Z539" s="70">
        <v>0</v>
      </c>
      <c r="AA539" s="70">
        <v>633749</v>
      </c>
      <c r="AB539" s="71">
        <f t="shared" si="95"/>
        <v>577217</v>
      </c>
      <c r="AC539" s="71">
        <f t="shared" si="88"/>
        <v>577217</v>
      </c>
      <c r="AD539" s="72">
        <f t="shared" si="89"/>
        <v>365</v>
      </c>
      <c r="AE539" s="73">
        <f>ROUND(VLOOKUP(Q539,'[1]Average Cost'!$A$3:$V$26,HLOOKUP('[1]Master Sheet'!E539,'[1]Average Cost'!$B$1:$V$2,2,0)),0)</f>
        <v>646385</v>
      </c>
      <c r="AF539" s="74">
        <f t="shared" si="90"/>
        <v>0.89299256634977608</v>
      </c>
      <c r="AG539" s="68" t="str">
        <f t="shared" si="96"/>
        <v>80%-100%</v>
      </c>
      <c r="AH539" s="75">
        <v>1040452</v>
      </c>
      <c r="AI539" s="75">
        <v>1031401.0812</v>
      </c>
      <c r="AJ539" s="75">
        <v>1040452</v>
      </c>
      <c r="AK539" s="76">
        <f t="shared" si="91"/>
        <v>0.55477523230288373</v>
      </c>
      <c r="AL539" s="39" t="str">
        <f t="shared" si="97"/>
        <v>50% - 70%</v>
      </c>
      <c r="AM539" s="77" t="str">
        <f t="shared" si="98"/>
        <v>Lower Range</v>
      </c>
      <c r="AN539" s="78" t="s">
        <v>118</v>
      </c>
      <c r="AO539" s="78" t="s">
        <v>589</v>
      </c>
      <c r="AP539" s="78" t="s">
        <v>76</v>
      </c>
      <c r="AQ539" s="49"/>
      <c r="AR539" s="79"/>
      <c r="AS539" s="79"/>
      <c r="AT539" s="80"/>
      <c r="AU539" s="52">
        <f t="shared" si="92"/>
        <v>0</v>
      </c>
    </row>
    <row r="540" spans="1:47" ht="15" customHeight="1">
      <c r="A540" s="53" t="s">
        <v>66</v>
      </c>
      <c r="B540" s="25">
        <v>529</v>
      </c>
      <c r="C540" s="55" t="s">
        <v>67</v>
      </c>
      <c r="D540" s="56" t="s">
        <v>68</v>
      </c>
      <c r="E540" s="55" t="s">
        <v>372</v>
      </c>
      <c r="F540" s="57">
        <v>43386</v>
      </c>
      <c r="G540" s="58">
        <v>32092</v>
      </c>
      <c r="H540" s="59">
        <f t="shared" si="93"/>
        <v>31.405479452054795</v>
      </c>
      <c r="I540" s="60" t="s">
        <v>284</v>
      </c>
      <c r="J540" s="61" t="s">
        <v>85</v>
      </c>
      <c r="K540" s="62" t="s">
        <v>129</v>
      </c>
      <c r="L540" s="63" t="s">
        <v>71</v>
      </c>
      <c r="M540" s="64" t="str">
        <f t="shared" si="94"/>
        <v>3-1-2</v>
      </c>
      <c r="N540" s="65">
        <v>42826</v>
      </c>
      <c r="O540" s="66" t="s">
        <v>130</v>
      </c>
      <c r="P540" s="67">
        <v>0</v>
      </c>
      <c r="Q540" s="68" t="s">
        <v>73</v>
      </c>
      <c r="R540" s="38" t="s">
        <v>74</v>
      </c>
      <c r="S540" s="38" t="s">
        <v>75</v>
      </c>
      <c r="T540" s="69">
        <v>48</v>
      </c>
      <c r="U540" s="68"/>
      <c r="V540" s="70">
        <v>154440</v>
      </c>
      <c r="W540" s="70">
        <v>0</v>
      </c>
      <c r="X540" s="70">
        <v>0</v>
      </c>
      <c r="Y540" s="70">
        <v>35856</v>
      </c>
      <c r="Z540" s="70">
        <v>0</v>
      </c>
      <c r="AA540" s="70">
        <v>406387</v>
      </c>
      <c r="AB540" s="71">
        <f t="shared" si="95"/>
        <v>370531</v>
      </c>
      <c r="AC540" s="71">
        <f t="shared" si="88"/>
        <v>370531</v>
      </c>
      <c r="AD540" s="72">
        <f t="shared" si="89"/>
        <v>365</v>
      </c>
      <c r="AE540" s="73">
        <f>ROUND(VLOOKUP(Q540,'[1]Average Cost'!$A$3:$V$26,HLOOKUP('[1]Master Sheet'!E540,'[1]Average Cost'!$B$1:$V$2,2,0)),0)</f>
        <v>646385</v>
      </c>
      <c r="AF540" s="74">
        <f t="shared" si="90"/>
        <v>0.57323576506261753</v>
      </c>
      <c r="AG540" s="68" t="str">
        <f t="shared" si="96"/>
        <v>Less than 60%</v>
      </c>
      <c r="AH540" s="75">
        <v>1040452</v>
      </c>
      <c r="AI540" s="75">
        <v>1031401.0812</v>
      </c>
      <c r="AJ540" s="75">
        <v>1040452</v>
      </c>
      <c r="AK540" s="76">
        <f t="shared" si="91"/>
        <v>0.3561250302753034</v>
      </c>
      <c r="AL540" s="39" t="str">
        <f t="shared" si="97"/>
        <v>25% - 50%</v>
      </c>
      <c r="AM540" s="77" t="str">
        <f t="shared" si="98"/>
        <v>Lower Range</v>
      </c>
      <c r="AN540" s="78" t="s">
        <v>76</v>
      </c>
      <c r="AO540" s="78"/>
      <c r="AP540" s="78" t="s">
        <v>76</v>
      </c>
      <c r="AQ540" s="49"/>
      <c r="AR540" s="79"/>
      <c r="AS540" s="79"/>
      <c r="AT540" s="80"/>
      <c r="AU540" s="52">
        <f t="shared" si="92"/>
        <v>0</v>
      </c>
    </row>
    <row r="541" spans="1:47" ht="15" customHeight="1">
      <c r="A541" s="53" t="s">
        <v>66</v>
      </c>
      <c r="B541" s="54">
        <v>530</v>
      </c>
      <c r="C541" s="55" t="s">
        <v>134</v>
      </c>
      <c r="D541" s="56" t="s">
        <v>68</v>
      </c>
      <c r="E541" s="55" t="s">
        <v>79</v>
      </c>
      <c r="F541" s="57">
        <v>42476</v>
      </c>
      <c r="G541" s="58">
        <v>27301</v>
      </c>
      <c r="H541" s="59">
        <f t="shared" si="93"/>
        <v>44.531506849315072</v>
      </c>
      <c r="I541" s="60" t="s">
        <v>213</v>
      </c>
      <c r="J541" s="61" t="s">
        <v>71</v>
      </c>
      <c r="K541" s="62" t="s">
        <v>71</v>
      </c>
      <c r="L541" s="63" t="s">
        <v>85</v>
      </c>
      <c r="M541" s="64" t="str">
        <f t="shared" si="94"/>
        <v>2-2-3</v>
      </c>
      <c r="N541" s="65">
        <v>42095</v>
      </c>
      <c r="O541" s="66">
        <v>43191</v>
      </c>
      <c r="P541" s="67">
        <v>0.10891551560576011</v>
      </c>
      <c r="Q541" s="68" t="s">
        <v>87</v>
      </c>
      <c r="R541" s="68" t="s">
        <v>88</v>
      </c>
      <c r="S541" s="68" t="s">
        <v>89</v>
      </c>
      <c r="T541" s="69">
        <v>48</v>
      </c>
      <c r="U541" s="68"/>
      <c r="V541" s="70">
        <v>208728</v>
      </c>
      <c r="W541" s="70">
        <v>0</v>
      </c>
      <c r="X541" s="70">
        <v>0</v>
      </c>
      <c r="Y541" s="70">
        <v>52176</v>
      </c>
      <c r="Z541" s="70">
        <v>0</v>
      </c>
      <c r="AA541" s="70">
        <v>585948</v>
      </c>
      <c r="AB541" s="71">
        <f t="shared" si="95"/>
        <v>533772</v>
      </c>
      <c r="AC541" s="71">
        <f t="shared" si="88"/>
        <v>533772</v>
      </c>
      <c r="AD541" s="72">
        <f t="shared" si="89"/>
        <v>365</v>
      </c>
      <c r="AE541" s="73">
        <f>ROUND(VLOOKUP(Q541,'[1]Average Cost'!$A$3:$V$26,HLOOKUP('[1]Master Sheet'!E541,'[1]Average Cost'!$B$1:$V$2,2,0)),0)</f>
        <v>494548</v>
      </c>
      <c r="AF541" s="74">
        <f t="shared" si="90"/>
        <v>1.0793128270663312</v>
      </c>
      <c r="AG541" s="68" t="str">
        <f t="shared" si="96"/>
        <v>Greater than 100%</v>
      </c>
      <c r="AH541" s="75">
        <v>884944.25</v>
      </c>
      <c r="AI541" s="75">
        <v>884944.25</v>
      </c>
      <c r="AJ541" s="75">
        <v>648969</v>
      </c>
      <c r="AK541" s="76">
        <f t="shared" si="91"/>
        <v>0.60317019970467067</v>
      </c>
      <c r="AL541" s="39" t="str">
        <f t="shared" si="97"/>
        <v>50% - 70%</v>
      </c>
      <c r="AM541" s="77" t="str">
        <f t="shared" si="98"/>
        <v>Lower Range</v>
      </c>
      <c r="AN541" s="78" t="s">
        <v>76</v>
      </c>
      <c r="AO541" s="78"/>
      <c r="AP541" s="78" t="s">
        <v>135</v>
      </c>
      <c r="AQ541" s="49"/>
      <c r="AR541" s="79"/>
      <c r="AS541" s="79"/>
      <c r="AT541" s="80"/>
      <c r="AU541" s="52">
        <f t="shared" si="92"/>
        <v>0</v>
      </c>
    </row>
    <row r="542" spans="1:47" ht="15" customHeight="1">
      <c r="A542" s="53" t="s">
        <v>66</v>
      </c>
      <c r="B542" s="54">
        <v>531</v>
      </c>
      <c r="C542" s="55" t="s">
        <v>134</v>
      </c>
      <c r="D542" s="56" t="s">
        <v>68</v>
      </c>
      <c r="E542" s="55" t="s">
        <v>111</v>
      </c>
      <c r="F542" s="57">
        <v>41610</v>
      </c>
      <c r="G542" s="58">
        <v>26222</v>
      </c>
      <c r="H542" s="59">
        <f t="shared" si="93"/>
        <v>47.487671232876714</v>
      </c>
      <c r="I542" s="60" t="s">
        <v>328</v>
      </c>
      <c r="J542" s="61" t="s">
        <v>129</v>
      </c>
      <c r="K542" s="62" t="s">
        <v>71</v>
      </c>
      <c r="L542" s="63" t="s">
        <v>71</v>
      </c>
      <c r="M542" s="64" t="str">
        <f t="shared" si="94"/>
        <v>1-2-2</v>
      </c>
      <c r="N542" s="65">
        <v>42095</v>
      </c>
      <c r="O542" s="66">
        <v>43191</v>
      </c>
      <c r="P542" s="67">
        <v>8.8749695445031862E-2</v>
      </c>
      <c r="Q542" s="68" t="s">
        <v>113</v>
      </c>
      <c r="R542" s="68" t="s">
        <v>114</v>
      </c>
      <c r="S542" s="68" t="s">
        <v>115</v>
      </c>
      <c r="T542" s="69">
        <v>48</v>
      </c>
      <c r="U542" s="68"/>
      <c r="V542" s="70">
        <v>134868</v>
      </c>
      <c r="W542" s="70">
        <v>0</v>
      </c>
      <c r="X542" s="70">
        <v>45000</v>
      </c>
      <c r="Y542" s="70">
        <v>33720</v>
      </c>
      <c r="Z542" s="70">
        <v>15000</v>
      </c>
      <c r="AA542" s="70">
        <v>382852</v>
      </c>
      <c r="AB542" s="71">
        <f t="shared" si="95"/>
        <v>349132</v>
      </c>
      <c r="AC542" s="71">
        <f t="shared" si="88"/>
        <v>349132</v>
      </c>
      <c r="AD542" s="72">
        <f t="shared" si="89"/>
        <v>365</v>
      </c>
      <c r="AE542" s="73">
        <f>ROUND(VLOOKUP(Q542,'[1]Average Cost'!$A$3:$V$26,HLOOKUP('[1]Master Sheet'!E542,'[1]Average Cost'!$B$1:$V$2,2,0)),0)</f>
        <v>545677</v>
      </c>
      <c r="AF542" s="74">
        <f t="shared" si="90"/>
        <v>0.63981439569562215</v>
      </c>
      <c r="AG542" s="68" t="str">
        <f t="shared" si="96"/>
        <v>60%-80%</v>
      </c>
      <c r="AH542" s="75">
        <v>811167.42264999996</v>
      </c>
      <c r="AI542" s="75">
        <v>811167.42264999996</v>
      </c>
      <c r="AJ542" s="75">
        <v>565293</v>
      </c>
      <c r="AK542" s="76">
        <f t="shared" si="91"/>
        <v>0.43040683125491147</v>
      </c>
      <c r="AL542" s="39" t="str">
        <f t="shared" si="97"/>
        <v>25% - 50%</v>
      </c>
      <c r="AM542" s="77" t="str">
        <f t="shared" si="98"/>
        <v>Lower Range</v>
      </c>
      <c r="AN542" s="78" t="s">
        <v>76</v>
      </c>
      <c r="AO542" s="78"/>
      <c r="AP542" s="78" t="s">
        <v>76</v>
      </c>
      <c r="AQ542" s="49"/>
      <c r="AR542" s="79"/>
      <c r="AS542" s="79"/>
      <c r="AT542" s="80"/>
      <c r="AU542" s="52">
        <f t="shared" si="92"/>
        <v>0</v>
      </c>
    </row>
    <row r="543" spans="1:47" ht="15" customHeight="1">
      <c r="A543" s="53" t="s">
        <v>66</v>
      </c>
      <c r="B543" s="54">
        <v>532</v>
      </c>
      <c r="C543" s="55" t="s">
        <v>104</v>
      </c>
      <c r="D543" s="56" t="s">
        <v>83</v>
      </c>
      <c r="E543" s="55" t="s">
        <v>111</v>
      </c>
      <c r="F543" s="57">
        <v>44031</v>
      </c>
      <c r="G543" s="58">
        <v>32441</v>
      </c>
      <c r="H543" s="59">
        <f t="shared" si="93"/>
        <v>30.449315068493149</v>
      </c>
      <c r="I543" s="60" t="s">
        <v>557</v>
      </c>
      <c r="J543" s="61" t="s">
        <v>71</v>
      </c>
      <c r="K543" s="62" t="s">
        <v>71</v>
      </c>
      <c r="L543" s="63" t="s">
        <v>85</v>
      </c>
      <c r="M543" s="64" t="str">
        <f t="shared" si="94"/>
        <v>2-2-3</v>
      </c>
      <c r="N543" s="81" t="s">
        <v>121</v>
      </c>
      <c r="O543" s="66">
        <v>43191</v>
      </c>
      <c r="P543" s="67">
        <v>0.13999999999999999</v>
      </c>
      <c r="Q543" s="68" t="s">
        <v>125</v>
      </c>
      <c r="R543" s="68" t="s">
        <v>126</v>
      </c>
      <c r="S543" s="68" t="s">
        <v>127</v>
      </c>
      <c r="T543" s="69">
        <v>46</v>
      </c>
      <c r="U543" s="68"/>
      <c r="V543" s="70">
        <v>146892</v>
      </c>
      <c r="W543" s="70">
        <v>0</v>
      </c>
      <c r="X543" s="70">
        <v>31500</v>
      </c>
      <c r="Y543" s="70">
        <v>0</v>
      </c>
      <c r="Z543" s="70">
        <v>10500</v>
      </c>
      <c r="AA543" s="70">
        <v>379198</v>
      </c>
      <c r="AB543" s="71">
        <f t="shared" si="95"/>
        <v>379198</v>
      </c>
      <c r="AC543" s="71">
        <f t="shared" si="88"/>
        <v>379198</v>
      </c>
      <c r="AD543" s="72">
        <f t="shared" si="89"/>
        <v>365</v>
      </c>
      <c r="AE543" s="73">
        <f>ROUND(VLOOKUP(Q543,'[1]Average Cost'!$A$3:$V$26,HLOOKUP('[1]Master Sheet'!E543,'[1]Average Cost'!$B$1:$V$2,2,0)),0)</f>
        <v>367306</v>
      </c>
      <c r="AF543" s="74">
        <f t="shared" si="90"/>
        <v>1.0323762748226275</v>
      </c>
      <c r="AG543" s="68" t="str">
        <f t="shared" si="96"/>
        <v>Greater than 100%</v>
      </c>
      <c r="AH543" s="75">
        <v>587277.26769999997</v>
      </c>
      <c r="AI543" s="75">
        <v>587277.26769999997</v>
      </c>
      <c r="AJ543" s="75">
        <v>464552</v>
      </c>
      <c r="AK543" s="76">
        <f t="shared" si="91"/>
        <v>0.64568819679515754</v>
      </c>
      <c r="AL543" s="39" t="str">
        <f t="shared" si="97"/>
        <v>50% - 70%</v>
      </c>
      <c r="AM543" s="77" t="str">
        <f t="shared" si="98"/>
        <v>Lower Range</v>
      </c>
      <c r="AN543" s="78" t="s">
        <v>76</v>
      </c>
      <c r="AO543" s="78"/>
      <c r="AP543" s="78" t="s">
        <v>135</v>
      </c>
      <c r="AQ543" s="49"/>
      <c r="AR543" s="79"/>
      <c r="AS543" s="79"/>
      <c r="AT543" s="80"/>
      <c r="AU543" s="52">
        <f t="shared" si="92"/>
        <v>0</v>
      </c>
    </row>
    <row r="544" spans="1:47" ht="15" customHeight="1">
      <c r="A544" s="53" t="s">
        <v>66</v>
      </c>
      <c r="B544" s="54">
        <v>533</v>
      </c>
      <c r="C544" s="55" t="s">
        <v>265</v>
      </c>
      <c r="D544" s="56" t="s">
        <v>331</v>
      </c>
      <c r="E544" s="55" t="s">
        <v>111</v>
      </c>
      <c r="F544" s="57">
        <v>44661</v>
      </c>
      <c r="G544" s="58">
        <v>26199</v>
      </c>
      <c r="H544" s="59">
        <f t="shared" si="93"/>
        <v>47.550684931506851</v>
      </c>
      <c r="I544" s="60" t="s">
        <v>584</v>
      </c>
      <c r="J544" s="61">
        <v>0</v>
      </c>
      <c r="K544" s="62">
        <v>0</v>
      </c>
      <c r="L544" s="63" t="s">
        <v>71</v>
      </c>
      <c r="M544" s="64" t="str">
        <f t="shared" si="94"/>
        <v>0-0-2</v>
      </c>
      <c r="N544" s="81" t="s">
        <v>72</v>
      </c>
      <c r="O544" s="62" t="s">
        <v>72</v>
      </c>
      <c r="P544" s="67">
        <v>0</v>
      </c>
      <c r="Q544" s="68" t="s">
        <v>125</v>
      </c>
      <c r="R544" s="68" t="s">
        <v>126</v>
      </c>
      <c r="S544" s="68" t="s">
        <v>127</v>
      </c>
      <c r="T544" s="69">
        <v>55</v>
      </c>
      <c r="U544" s="68"/>
      <c r="V544" s="70">
        <v>1113048</v>
      </c>
      <c r="W544" s="70">
        <v>0</v>
      </c>
      <c r="X544" s="70">
        <v>135000</v>
      </c>
      <c r="Y544" s="70">
        <v>417396</v>
      </c>
      <c r="Z544" s="70">
        <v>45000</v>
      </c>
      <c r="AA544" s="70">
        <v>3215949</v>
      </c>
      <c r="AB544" s="71">
        <f t="shared" si="95"/>
        <v>2798553</v>
      </c>
      <c r="AC544" s="71">
        <f t="shared" si="88"/>
        <v>2798553</v>
      </c>
      <c r="AD544" s="72">
        <f t="shared" si="89"/>
        <v>356</v>
      </c>
      <c r="AE544" s="73">
        <f>ROUND(VLOOKUP(Q544,'[1]Average Cost'!$A$3:$V$26,HLOOKUP('[1]Master Sheet'!E544,'[1]Average Cost'!$B$1:$V$2,2,0)),0)</f>
        <v>3050007</v>
      </c>
      <c r="AF544" s="74">
        <f t="shared" si="90"/>
        <v>0.91755625478892344</v>
      </c>
      <c r="AG544" s="68" t="str">
        <f t="shared" si="96"/>
        <v>80%-100%</v>
      </c>
      <c r="AH544" s="75">
        <v>2934632.2250000001</v>
      </c>
      <c r="AI544" s="75">
        <v>2934632.2250000001</v>
      </c>
      <c r="AJ544" s="75">
        <v>2609243</v>
      </c>
      <c r="AK544" s="76">
        <f t="shared" si="91"/>
        <v>0.95362988798366377</v>
      </c>
      <c r="AL544" s="39" t="str">
        <f t="shared" si="97"/>
        <v>90% - 110%</v>
      </c>
      <c r="AM544" s="77" t="str">
        <f t="shared" si="98"/>
        <v>Close to Market Reference</v>
      </c>
      <c r="AN544" s="78" t="s">
        <v>76</v>
      </c>
      <c r="AO544" s="78"/>
      <c r="AP544" s="78" t="s">
        <v>76</v>
      </c>
      <c r="AQ544" s="49"/>
      <c r="AR544" s="79"/>
      <c r="AS544" s="79"/>
      <c r="AT544" s="80"/>
      <c r="AU544" s="52">
        <f t="shared" si="92"/>
        <v>0</v>
      </c>
    </row>
    <row r="545" spans="1:47" ht="15" customHeight="1">
      <c r="A545" s="53" t="s">
        <v>66</v>
      </c>
      <c r="B545" s="54">
        <v>534</v>
      </c>
      <c r="C545" s="55" t="s">
        <v>144</v>
      </c>
      <c r="D545" s="56" t="s">
        <v>145</v>
      </c>
      <c r="E545" s="55" t="s">
        <v>111</v>
      </c>
      <c r="F545" s="57">
        <v>43316</v>
      </c>
      <c r="G545" s="58">
        <v>31649</v>
      </c>
      <c r="H545" s="59">
        <f t="shared" si="93"/>
        <v>32.61917808219178</v>
      </c>
      <c r="I545" s="60" t="s">
        <v>590</v>
      </c>
      <c r="J545" s="61" t="s">
        <v>71</v>
      </c>
      <c r="K545" s="62" t="s">
        <v>85</v>
      </c>
      <c r="L545" s="63" t="s">
        <v>81</v>
      </c>
      <c r="M545" s="64" t="str">
        <f t="shared" si="94"/>
        <v>2-3-4</v>
      </c>
      <c r="N545" s="81" t="s">
        <v>121</v>
      </c>
      <c r="O545" s="66">
        <v>43191</v>
      </c>
      <c r="P545" s="67">
        <v>0.09</v>
      </c>
      <c r="Q545" s="68" t="s">
        <v>125</v>
      </c>
      <c r="R545" s="68" t="s">
        <v>126</v>
      </c>
      <c r="S545" s="68" t="s">
        <v>127</v>
      </c>
      <c r="T545" s="69">
        <v>45</v>
      </c>
      <c r="U545" s="68"/>
      <c r="V545" s="70">
        <v>122016</v>
      </c>
      <c r="W545" s="70">
        <v>0</v>
      </c>
      <c r="X545" s="70">
        <v>13500</v>
      </c>
      <c r="Y545" s="70">
        <v>0</v>
      </c>
      <c r="Z545" s="70">
        <v>4500</v>
      </c>
      <c r="AA545" s="70">
        <v>316996</v>
      </c>
      <c r="AB545" s="71">
        <f t="shared" si="95"/>
        <v>316996</v>
      </c>
      <c r="AC545" s="71">
        <f t="shared" si="88"/>
        <v>316996</v>
      </c>
      <c r="AD545" s="72">
        <f t="shared" si="89"/>
        <v>365</v>
      </c>
      <c r="AE545" s="73">
        <f>ROUND(VLOOKUP(Q545,'[1]Average Cost'!$A$3:$V$26,HLOOKUP('[1]Master Sheet'!E545,'[1]Average Cost'!$B$1:$V$2,2,0)),0)</f>
        <v>274452</v>
      </c>
      <c r="AF545" s="74">
        <f t="shared" si="90"/>
        <v>1.1550143558800809</v>
      </c>
      <c r="AG545" s="68" t="str">
        <f t="shared" si="96"/>
        <v>Greater than 100%</v>
      </c>
      <c r="AH545" s="75">
        <v>469627.65854499995</v>
      </c>
      <c r="AI545" s="75">
        <v>469627.65854499995</v>
      </c>
      <c r="AJ545" s="75">
        <v>366996</v>
      </c>
      <c r="AK545" s="76">
        <f t="shared" si="91"/>
        <v>0.67499431567151891</v>
      </c>
      <c r="AL545" s="39" t="str">
        <f t="shared" si="97"/>
        <v>50% - 70%</v>
      </c>
      <c r="AM545" s="77" t="str">
        <f t="shared" si="98"/>
        <v>Lower Range</v>
      </c>
      <c r="AN545" s="78" t="s">
        <v>118</v>
      </c>
      <c r="AO545" s="78" t="s">
        <v>591</v>
      </c>
      <c r="AP545" s="78" t="s">
        <v>135</v>
      </c>
      <c r="AQ545" s="49"/>
      <c r="AR545" s="79"/>
      <c r="AS545" s="79"/>
      <c r="AT545" s="80"/>
      <c r="AU545" s="52">
        <f t="shared" si="92"/>
        <v>0</v>
      </c>
    </row>
    <row r="546" spans="1:47" ht="15" customHeight="1">
      <c r="A546" s="53" t="s">
        <v>66</v>
      </c>
      <c r="B546" s="25">
        <v>535</v>
      </c>
      <c r="C546" s="55" t="s">
        <v>116</v>
      </c>
      <c r="D546" s="56" t="s">
        <v>117</v>
      </c>
      <c r="E546" s="55" t="s">
        <v>79</v>
      </c>
      <c r="F546" s="57">
        <v>44359</v>
      </c>
      <c r="G546" s="58">
        <v>32516</v>
      </c>
      <c r="H546" s="59">
        <f t="shared" si="93"/>
        <v>30.243835616438357</v>
      </c>
      <c r="I546" s="60" t="s">
        <v>128</v>
      </c>
      <c r="J546" s="61">
        <v>0</v>
      </c>
      <c r="K546" s="62" t="s">
        <v>85</v>
      </c>
      <c r="L546" s="63" t="s">
        <v>85</v>
      </c>
      <c r="M546" s="64" t="str">
        <f t="shared" si="94"/>
        <v>0-3-3</v>
      </c>
      <c r="N546" s="81" t="s">
        <v>121</v>
      </c>
      <c r="O546" s="66">
        <v>43191</v>
      </c>
      <c r="P546" s="67">
        <v>8.1999999999999976E-2</v>
      </c>
      <c r="Q546" s="68" t="s">
        <v>131</v>
      </c>
      <c r="R546" s="68" t="s">
        <v>132</v>
      </c>
      <c r="S546" s="68" t="s">
        <v>133</v>
      </c>
      <c r="T546" s="69">
        <v>50</v>
      </c>
      <c r="U546" s="68"/>
      <c r="V546" s="70">
        <v>377712</v>
      </c>
      <c r="W546" s="70">
        <v>0</v>
      </c>
      <c r="X546" s="70">
        <v>0</v>
      </c>
      <c r="Y546" s="70">
        <v>94428</v>
      </c>
      <c r="Z546" s="70">
        <v>0</v>
      </c>
      <c r="AA546" s="70">
        <v>1050658</v>
      </c>
      <c r="AB546" s="71">
        <f t="shared" si="95"/>
        <v>956230</v>
      </c>
      <c r="AC546" s="71">
        <f t="shared" si="88"/>
        <v>956230</v>
      </c>
      <c r="AD546" s="72">
        <f t="shared" si="89"/>
        <v>365</v>
      </c>
      <c r="AE546" s="73">
        <f>ROUND(VLOOKUP(Q546,'[1]Average Cost'!$A$3:$V$26,HLOOKUP('[1]Master Sheet'!E546,'[1]Average Cost'!$B$1:$V$2,2,0)),0)</f>
        <v>1091363</v>
      </c>
      <c r="AF546" s="74">
        <f t="shared" si="90"/>
        <v>0.87617960293687802</v>
      </c>
      <c r="AG546" s="68" t="str">
        <f t="shared" si="96"/>
        <v>80%-100%</v>
      </c>
      <c r="AH546" s="75">
        <v>1417369</v>
      </c>
      <c r="AI546" s="75">
        <v>1302648.4476000001</v>
      </c>
      <c r="AJ546" s="75">
        <v>1417369</v>
      </c>
      <c r="AK546" s="76">
        <f t="shared" si="91"/>
        <v>0.67465141399310979</v>
      </c>
      <c r="AL546" s="39" t="str">
        <f t="shared" si="97"/>
        <v>50% - 70%</v>
      </c>
      <c r="AM546" s="77" t="str">
        <f t="shared" si="98"/>
        <v>Lower Range</v>
      </c>
      <c r="AN546" s="78" t="s">
        <v>76</v>
      </c>
      <c r="AO546" s="78"/>
      <c r="AP546" s="78" t="s">
        <v>135</v>
      </c>
      <c r="AQ546" s="49"/>
      <c r="AR546" s="79"/>
      <c r="AS546" s="79"/>
      <c r="AT546" s="80"/>
      <c r="AU546" s="52">
        <f t="shared" si="92"/>
        <v>0</v>
      </c>
    </row>
    <row r="547" spans="1:47" ht="15" customHeight="1">
      <c r="A547" s="53" t="s">
        <v>66</v>
      </c>
      <c r="B547" s="54">
        <v>536</v>
      </c>
      <c r="C547" s="55" t="s">
        <v>67</v>
      </c>
      <c r="D547" s="56" t="s">
        <v>68</v>
      </c>
      <c r="E547" s="55" t="s">
        <v>592</v>
      </c>
      <c r="F547" s="57">
        <v>43820</v>
      </c>
      <c r="G547" s="58">
        <v>26154</v>
      </c>
      <c r="H547" s="59">
        <f t="shared" si="93"/>
        <v>47.673972602739724</v>
      </c>
      <c r="I547" s="60" t="s">
        <v>421</v>
      </c>
      <c r="J547" s="61" t="s">
        <v>85</v>
      </c>
      <c r="K547" s="62" t="s">
        <v>85</v>
      </c>
      <c r="L547" s="63" t="s">
        <v>81</v>
      </c>
      <c r="M547" s="64" t="str">
        <f t="shared" si="94"/>
        <v>3-3-4</v>
      </c>
      <c r="N547" s="81" t="s">
        <v>121</v>
      </c>
      <c r="O547" s="66">
        <v>43191</v>
      </c>
      <c r="P547" s="67">
        <v>9.5000000000000015E-2</v>
      </c>
      <c r="Q547" s="68" t="s">
        <v>177</v>
      </c>
      <c r="R547" s="68" t="s">
        <v>178</v>
      </c>
      <c r="S547" s="68" t="s">
        <v>179</v>
      </c>
      <c r="T547" s="69">
        <v>48</v>
      </c>
      <c r="U547" s="68"/>
      <c r="V547" s="70">
        <v>351516</v>
      </c>
      <c r="W547" s="70">
        <v>0</v>
      </c>
      <c r="X547" s="70">
        <v>0</v>
      </c>
      <c r="Y547" s="70">
        <v>87876</v>
      </c>
      <c r="Z547" s="70">
        <v>0</v>
      </c>
      <c r="AA547" s="70">
        <v>978615</v>
      </c>
      <c r="AB547" s="71">
        <f t="shared" si="95"/>
        <v>890739</v>
      </c>
      <c r="AC547" s="71">
        <f t="shared" si="88"/>
        <v>890739</v>
      </c>
      <c r="AD547" s="72">
        <f t="shared" si="89"/>
        <v>365</v>
      </c>
      <c r="AE547" s="73">
        <f>ROUND(VLOOKUP(Q547,'[1]Average Cost'!$A$3:$V$26,HLOOKUP('[1]Master Sheet'!E547,'[1]Average Cost'!$B$1:$V$2,2,0)),0)</f>
        <v>876337</v>
      </c>
      <c r="AF547" s="74">
        <f t="shared" si="90"/>
        <v>1.0164343169351517</v>
      </c>
      <c r="AG547" s="68" t="str">
        <f t="shared" si="96"/>
        <v>Greater than 100%</v>
      </c>
      <c r="AH547" s="75">
        <v>1031401.0812</v>
      </c>
      <c r="AI547" s="75">
        <v>1031401.0812</v>
      </c>
      <c r="AJ547" s="75">
        <v>1020726</v>
      </c>
      <c r="AK547" s="76">
        <f t="shared" si="91"/>
        <v>0.86362038612918224</v>
      </c>
      <c r="AL547" s="39" t="str">
        <f t="shared" si="97"/>
        <v>70% - 90%</v>
      </c>
      <c r="AM547" s="77" t="str">
        <f t="shared" si="98"/>
        <v>Close to Market Reference</v>
      </c>
      <c r="AN547" s="78" t="s">
        <v>76</v>
      </c>
      <c r="AO547" s="78"/>
      <c r="AP547" s="78" t="s">
        <v>76</v>
      </c>
      <c r="AQ547" s="49"/>
      <c r="AR547" s="79"/>
      <c r="AS547" s="79"/>
      <c r="AT547" s="80"/>
      <c r="AU547" s="52">
        <f t="shared" si="92"/>
        <v>0</v>
      </c>
    </row>
    <row r="548" spans="1:47" ht="15" customHeight="1">
      <c r="A548" s="53" t="s">
        <v>66</v>
      </c>
      <c r="B548" s="54">
        <v>537</v>
      </c>
      <c r="C548" s="55" t="s">
        <v>67</v>
      </c>
      <c r="D548" s="56" t="s">
        <v>68</v>
      </c>
      <c r="E548" s="55" t="s">
        <v>289</v>
      </c>
      <c r="F548" s="57">
        <v>42784</v>
      </c>
      <c r="G548" s="58">
        <v>31514</v>
      </c>
      <c r="H548" s="59">
        <f t="shared" si="93"/>
        <v>32.989041095890414</v>
      </c>
      <c r="I548" s="60" t="s">
        <v>593</v>
      </c>
      <c r="J548" s="61" t="s">
        <v>85</v>
      </c>
      <c r="K548" s="62" t="s">
        <v>71</v>
      </c>
      <c r="L548" s="63" t="s">
        <v>85</v>
      </c>
      <c r="M548" s="64" t="str">
        <f t="shared" si="94"/>
        <v>3-2-3</v>
      </c>
      <c r="N548" s="65" t="s">
        <v>124</v>
      </c>
      <c r="O548" s="66">
        <v>43191</v>
      </c>
      <c r="P548" s="67">
        <v>7.2500000000000009E-2</v>
      </c>
      <c r="Q548" s="68" t="s">
        <v>177</v>
      </c>
      <c r="R548" s="68" t="s">
        <v>178</v>
      </c>
      <c r="S548" s="68" t="s">
        <v>179</v>
      </c>
      <c r="T548" s="69">
        <v>48</v>
      </c>
      <c r="U548" s="68"/>
      <c r="V548" s="70">
        <v>403728</v>
      </c>
      <c r="W548" s="70">
        <v>0</v>
      </c>
      <c r="X548" s="70">
        <v>0</v>
      </c>
      <c r="Y548" s="70">
        <v>100932</v>
      </c>
      <c r="Z548" s="70">
        <v>0</v>
      </c>
      <c r="AA548" s="70">
        <v>1122211</v>
      </c>
      <c r="AB548" s="71">
        <f t="shared" si="95"/>
        <v>1021279</v>
      </c>
      <c r="AC548" s="71">
        <f t="shared" si="88"/>
        <v>1021279</v>
      </c>
      <c r="AD548" s="72">
        <f t="shared" si="89"/>
        <v>365</v>
      </c>
      <c r="AE548" s="73">
        <f>ROUND(VLOOKUP(Q548,'[1]Average Cost'!$A$3:$V$26,HLOOKUP('[1]Master Sheet'!E548,'[1]Average Cost'!$B$1:$V$2,2,0)),0)</f>
        <v>876337</v>
      </c>
      <c r="AF548" s="74">
        <f t="shared" si="90"/>
        <v>1.1653952760182442</v>
      </c>
      <c r="AG548" s="68" t="str">
        <f t="shared" si="96"/>
        <v>Greater than 100%</v>
      </c>
      <c r="AH548" s="75">
        <v>1031401.0812</v>
      </c>
      <c r="AI548" s="75">
        <v>1031401.0812</v>
      </c>
      <c r="AJ548" s="75">
        <v>1020726</v>
      </c>
      <c r="AK548" s="76">
        <f t="shared" si="91"/>
        <v>0.99018608630095351</v>
      </c>
      <c r="AL548" s="39" t="str">
        <f t="shared" si="97"/>
        <v>90% - 110%</v>
      </c>
      <c r="AM548" s="77" t="str">
        <f t="shared" si="98"/>
        <v>Close to Market Reference</v>
      </c>
      <c r="AN548" s="78" t="s">
        <v>76</v>
      </c>
      <c r="AO548" s="78"/>
      <c r="AP548" s="78" t="s">
        <v>76</v>
      </c>
      <c r="AQ548" s="49"/>
      <c r="AR548" s="79"/>
      <c r="AS548" s="79"/>
      <c r="AT548" s="80"/>
      <c r="AU548" s="52">
        <f t="shared" si="92"/>
        <v>0</v>
      </c>
    </row>
    <row r="549" spans="1:47" ht="15" customHeight="1">
      <c r="A549" s="53" t="s">
        <v>66</v>
      </c>
      <c r="B549" s="54">
        <v>538</v>
      </c>
      <c r="C549" s="55" t="s">
        <v>579</v>
      </c>
      <c r="D549" s="56" t="s">
        <v>83</v>
      </c>
      <c r="E549" s="55" t="s">
        <v>278</v>
      </c>
      <c r="F549" s="57">
        <v>44636</v>
      </c>
      <c r="G549" s="58">
        <v>32433</v>
      </c>
      <c r="H549" s="59">
        <f t="shared" si="93"/>
        <v>30.471232876712328</v>
      </c>
      <c r="I549" s="60" t="s">
        <v>573</v>
      </c>
      <c r="J549" s="61">
        <v>0</v>
      </c>
      <c r="K549" s="62">
        <v>0</v>
      </c>
      <c r="L549" s="63" t="s">
        <v>71</v>
      </c>
      <c r="M549" s="64" t="str">
        <f t="shared" si="94"/>
        <v>0-0-2</v>
      </c>
      <c r="N549" s="81" t="s">
        <v>72</v>
      </c>
      <c r="O549" s="62" t="s">
        <v>72</v>
      </c>
      <c r="P549" s="67">
        <v>0</v>
      </c>
      <c r="Q549" s="68" t="s">
        <v>107</v>
      </c>
      <c r="R549" s="68" t="s">
        <v>108</v>
      </c>
      <c r="S549" s="68" t="s">
        <v>109</v>
      </c>
      <c r="T549" s="69">
        <v>46</v>
      </c>
      <c r="U549" s="68"/>
      <c r="V549" s="70">
        <v>200004</v>
      </c>
      <c r="W549" s="70">
        <v>0</v>
      </c>
      <c r="X549" s="70">
        <v>0</v>
      </c>
      <c r="Y549" s="70">
        <v>0</v>
      </c>
      <c r="Z549" s="70">
        <v>0</v>
      </c>
      <c r="AA549" s="70">
        <v>511953</v>
      </c>
      <c r="AB549" s="71">
        <f t="shared" si="95"/>
        <v>511953</v>
      </c>
      <c r="AC549" s="71">
        <f t="shared" si="88"/>
        <v>511953</v>
      </c>
      <c r="AD549" s="72">
        <f t="shared" si="89"/>
        <v>365</v>
      </c>
      <c r="AE549" s="73">
        <f>ROUND(VLOOKUP(Q549,'[1]Average Cost'!$A$3:$V$26,HLOOKUP('[1]Master Sheet'!E549,'[1]Average Cost'!$B$1:$V$2,2,0)),0)</f>
        <v>532955</v>
      </c>
      <c r="AF549" s="74">
        <f t="shared" si="90"/>
        <v>0.96059329586925724</v>
      </c>
      <c r="AG549" s="68" t="str">
        <f t="shared" si="96"/>
        <v>80%-100%</v>
      </c>
      <c r="AH549" s="75">
        <v>614929.19200000004</v>
      </c>
      <c r="AI549" s="75">
        <v>614929.19200000004</v>
      </c>
      <c r="AJ549" s="75">
        <v>557251</v>
      </c>
      <c r="AK549" s="76">
        <f t="shared" si="91"/>
        <v>0.83253975687008852</v>
      </c>
      <c r="AL549" s="39" t="str">
        <f t="shared" si="97"/>
        <v>70% - 90%</v>
      </c>
      <c r="AM549" s="77" t="str">
        <f t="shared" si="98"/>
        <v>Lower Middle Range</v>
      </c>
      <c r="AN549" s="78" t="s">
        <v>76</v>
      </c>
      <c r="AO549" s="78"/>
      <c r="AP549" s="78" t="s">
        <v>76</v>
      </c>
      <c r="AQ549" s="49"/>
      <c r="AR549" s="79"/>
      <c r="AS549" s="79"/>
      <c r="AT549" s="80"/>
      <c r="AU549" s="52">
        <f t="shared" si="92"/>
        <v>0</v>
      </c>
    </row>
    <row r="550" spans="1:47" ht="15" customHeight="1">
      <c r="A550" s="53" t="s">
        <v>66</v>
      </c>
      <c r="B550" s="54">
        <v>539</v>
      </c>
      <c r="C550" s="55" t="s">
        <v>197</v>
      </c>
      <c r="D550" s="56" t="s">
        <v>78</v>
      </c>
      <c r="E550" s="55" t="s">
        <v>111</v>
      </c>
      <c r="F550" s="57">
        <v>40634</v>
      </c>
      <c r="G550" s="58">
        <v>28199</v>
      </c>
      <c r="H550" s="59">
        <f t="shared" si="93"/>
        <v>42.07123287671233</v>
      </c>
      <c r="I550" s="60" t="s">
        <v>326</v>
      </c>
      <c r="J550" s="61" t="s">
        <v>85</v>
      </c>
      <c r="K550" s="62" t="s">
        <v>81</v>
      </c>
      <c r="L550" s="63" t="s">
        <v>85</v>
      </c>
      <c r="M550" s="64" t="str">
        <f t="shared" si="94"/>
        <v>3-4-3</v>
      </c>
      <c r="N550" s="65">
        <v>43191</v>
      </c>
      <c r="O550" s="66">
        <v>43191</v>
      </c>
      <c r="P550" s="67">
        <v>0.12374999999999997</v>
      </c>
      <c r="Q550" s="68" t="s">
        <v>327</v>
      </c>
      <c r="R550" s="68" t="s">
        <v>114</v>
      </c>
      <c r="S550" s="68" t="s">
        <v>115</v>
      </c>
      <c r="T550" s="69">
        <v>51</v>
      </c>
      <c r="U550" s="68"/>
      <c r="V550" s="70">
        <v>414804</v>
      </c>
      <c r="W550" s="70">
        <v>0</v>
      </c>
      <c r="X550" s="70">
        <v>90000</v>
      </c>
      <c r="Y550" s="70">
        <v>168168</v>
      </c>
      <c r="Z550" s="70">
        <v>30000</v>
      </c>
      <c r="AA550" s="70">
        <v>1305197</v>
      </c>
      <c r="AB550" s="71">
        <f t="shared" si="95"/>
        <v>1137029</v>
      </c>
      <c r="AC550" s="71">
        <f t="shared" si="88"/>
        <v>1137029</v>
      </c>
      <c r="AD550" s="72">
        <f t="shared" si="89"/>
        <v>365</v>
      </c>
      <c r="AE550" s="73">
        <f>ROUND(VLOOKUP(Q550,'[1]Average Cost'!$A$3:$V$26,HLOOKUP('[1]Master Sheet'!E550,'[1]Average Cost'!$B$1:$V$2,2,0)),0)</f>
        <v>1418447</v>
      </c>
      <c r="AF550" s="74">
        <f t="shared" si="90"/>
        <v>0.80160132877717671</v>
      </c>
      <c r="AG550" s="68" t="str">
        <f t="shared" si="96"/>
        <v>80%-100%</v>
      </c>
      <c r="AH550" s="75">
        <v>2141381.2000000002</v>
      </c>
      <c r="AI550" s="75">
        <v>2141381.2000000002</v>
      </c>
      <c r="AJ550" s="75">
        <v>1420848</v>
      </c>
      <c r="AK550" s="76">
        <f t="shared" si="91"/>
        <v>0.53097925768658094</v>
      </c>
      <c r="AL550" s="39" t="str">
        <f t="shared" si="97"/>
        <v>50% - 70%</v>
      </c>
      <c r="AM550" s="77" t="str">
        <f t="shared" si="98"/>
        <v>Lower Range</v>
      </c>
      <c r="AN550" s="78" t="s">
        <v>76</v>
      </c>
      <c r="AO550" s="78"/>
      <c r="AP550" s="78" t="s">
        <v>135</v>
      </c>
      <c r="AQ550" s="49"/>
      <c r="AR550" s="79"/>
      <c r="AS550" s="79"/>
      <c r="AT550" s="80"/>
      <c r="AU550" s="52">
        <f t="shared" si="92"/>
        <v>0</v>
      </c>
    </row>
    <row r="551" spans="1:47" ht="15" customHeight="1">
      <c r="A551" s="53" t="s">
        <v>66</v>
      </c>
      <c r="B551" s="54">
        <v>540</v>
      </c>
      <c r="C551" s="55" t="s">
        <v>134</v>
      </c>
      <c r="D551" s="56" t="s">
        <v>68</v>
      </c>
      <c r="E551" s="55" t="s">
        <v>79</v>
      </c>
      <c r="F551" s="57">
        <v>42931</v>
      </c>
      <c r="G551" s="58">
        <v>29768</v>
      </c>
      <c r="H551" s="59">
        <f t="shared" si="93"/>
        <v>37.772602739726025</v>
      </c>
      <c r="I551" s="60" t="s">
        <v>100</v>
      </c>
      <c r="J551" s="61" t="s">
        <v>71</v>
      </c>
      <c r="K551" s="62" t="s">
        <v>71</v>
      </c>
      <c r="L551" s="63" t="s">
        <v>85</v>
      </c>
      <c r="M551" s="64" t="str">
        <f t="shared" si="94"/>
        <v>2-2-3</v>
      </c>
      <c r="N551" s="65">
        <v>42736</v>
      </c>
      <c r="O551" s="66">
        <v>43191</v>
      </c>
      <c r="P551" s="67">
        <v>5.3472684619490167E-2</v>
      </c>
      <c r="Q551" s="68" t="s">
        <v>101</v>
      </c>
      <c r="R551" s="68" t="s">
        <v>141</v>
      </c>
      <c r="S551" s="68" t="s">
        <v>142</v>
      </c>
      <c r="T551" s="69">
        <v>48</v>
      </c>
      <c r="U551" s="68"/>
      <c r="V551" s="70">
        <v>261672</v>
      </c>
      <c r="W551" s="70">
        <v>0</v>
      </c>
      <c r="X551" s="70">
        <v>0</v>
      </c>
      <c r="Y551" s="70">
        <v>65424</v>
      </c>
      <c r="Z551" s="70">
        <v>0</v>
      </c>
      <c r="AA551" s="70">
        <v>731564</v>
      </c>
      <c r="AB551" s="71">
        <f t="shared" si="95"/>
        <v>666140</v>
      </c>
      <c r="AC551" s="71">
        <f t="shared" si="88"/>
        <v>666140</v>
      </c>
      <c r="AD551" s="72">
        <f t="shared" si="89"/>
        <v>365</v>
      </c>
      <c r="AE551" s="73">
        <f>ROUND(VLOOKUP(Q551,'[1]Average Cost'!$A$3:$V$26,HLOOKUP('[1]Master Sheet'!E551,'[1]Average Cost'!$B$1:$V$2,2,0)),0)</f>
        <v>767328</v>
      </c>
      <c r="AF551" s="74">
        <f t="shared" si="90"/>
        <v>0.86812940489595058</v>
      </c>
      <c r="AG551" s="68" t="str">
        <f t="shared" si="96"/>
        <v>80%-100%</v>
      </c>
      <c r="AH551" s="75">
        <v>1008445.993425</v>
      </c>
      <c r="AI551" s="75">
        <v>1008445.993425</v>
      </c>
      <c r="AJ551" s="75">
        <v>938353</v>
      </c>
      <c r="AK551" s="76">
        <f t="shared" si="91"/>
        <v>0.66056090692331371</v>
      </c>
      <c r="AL551" s="39" t="str">
        <f t="shared" si="97"/>
        <v>50% - 70%</v>
      </c>
      <c r="AM551" s="77" t="str">
        <f t="shared" si="98"/>
        <v>Lower Range</v>
      </c>
      <c r="AN551" s="78" t="s">
        <v>118</v>
      </c>
      <c r="AO551" s="78" t="s">
        <v>594</v>
      </c>
      <c r="AP551" s="78" t="s">
        <v>76</v>
      </c>
      <c r="AQ551" s="49"/>
      <c r="AR551" s="79"/>
      <c r="AS551" s="79"/>
      <c r="AT551" s="80"/>
      <c r="AU551" s="52">
        <f t="shared" si="92"/>
        <v>0</v>
      </c>
    </row>
    <row r="552" spans="1:47" ht="15" customHeight="1">
      <c r="A552" s="53" t="s">
        <v>66</v>
      </c>
      <c r="B552" s="25">
        <v>541</v>
      </c>
      <c r="C552" s="55" t="s">
        <v>110</v>
      </c>
      <c r="D552" s="56" t="s">
        <v>95</v>
      </c>
      <c r="E552" s="55" t="s">
        <v>79</v>
      </c>
      <c r="F552" s="57">
        <v>44270</v>
      </c>
      <c r="G552" s="58">
        <v>32427</v>
      </c>
      <c r="H552" s="59">
        <f t="shared" si="93"/>
        <v>30.487671232876714</v>
      </c>
      <c r="I552" s="60" t="s">
        <v>433</v>
      </c>
      <c r="J552" s="61">
        <v>0</v>
      </c>
      <c r="K552" s="62" t="s">
        <v>71</v>
      </c>
      <c r="L552" s="63" t="s">
        <v>71</v>
      </c>
      <c r="M552" s="64" t="str">
        <f t="shared" si="94"/>
        <v>0-2-2</v>
      </c>
      <c r="N552" s="81" t="s">
        <v>121</v>
      </c>
      <c r="O552" s="66">
        <v>43191</v>
      </c>
      <c r="P552" s="67">
        <v>3.7499999999999999E-2</v>
      </c>
      <c r="Q552" s="68" t="s">
        <v>218</v>
      </c>
      <c r="R552" s="68" t="s">
        <v>219</v>
      </c>
      <c r="S552" s="68" t="s">
        <v>220</v>
      </c>
      <c r="T552" s="69">
        <v>47</v>
      </c>
      <c r="U552" s="68"/>
      <c r="V552" s="70">
        <v>301812</v>
      </c>
      <c r="W552" s="70">
        <v>0</v>
      </c>
      <c r="X552" s="70">
        <v>0</v>
      </c>
      <c r="Y552" s="70">
        <v>75456</v>
      </c>
      <c r="Z552" s="70">
        <v>0</v>
      </c>
      <c r="AA552" s="70">
        <v>841943</v>
      </c>
      <c r="AB552" s="71">
        <f t="shared" si="95"/>
        <v>766487</v>
      </c>
      <c r="AC552" s="71">
        <f t="shared" si="88"/>
        <v>766487</v>
      </c>
      <c r="AD552" s="72">
        <f t="shared" si="89"/>
        <v>365</v>
      </c>
      <c r="AE552" s="73">
        <f>ROUND(VLOOKUP(Q552,'[1]Average Cost'!$A$3:$V$26,HLOOKUP('[1]Master Sheet'!E552,'[1]Average Cost'!$B$1:$V$2,2,0)),0)</f>
        <v>647213</v>
      </c>
      <c r="AF552" s="74">
        <f t="shared" si="90"/>
        <v>1.184288634498998</v>
      </c>
      <c r="AG552" s="68" t="str">
        <f t="shared" si="96"/>
        <v>Greater than 100%</v>
      </c>
      <c r="AH552" s="75">
        <v>818934.83750000002</v>
      </c>
      <c r="AI552" s="75">
        <v>818934.83750000002</v>
      </c>
      <c r="AJ552" s="75">
        <v>545020</v>
      </c>
      <c r="AK552" s="76">
        <f t="shared" si="91"/>
        <v>0.93595603081179213</v>
      </c>
      <c r="AL552" s="39" t="str">
        <f t="shared" si="97"/>
        <v>90% - 110%</v>
      </c>
      <c r="AM552" s="77" t="str">
        <f t="shared" si="98"/>
        <v>Close to Market Reference</v>
      </c>
      <c r="AN552" s="78" t="s">
        <v>76</v>
      </c>
      <c r="AO552" s="78"/>
      <c r="AP552" s="78" t="s">
        <v>76</v>
      </c>
      <c r="AQ552" s="49"/>
      <c r="AR552" s="79"/>
      <c r="AS552" s="79"/>
      <c r="AT552" s="80"/>
      <c r="AU552" s="52">
        <f t="shared" si="92"/>
        <v>0</v>
      </c>
    </row>
    <row r="553" spans="1:47" ht="15" customHeight="1">
      <c r="A553" s="53" t="s">
        <v>66</v>
      </c>
      <c r="B553" s="54">
        <v>542</v>
      </c>
      <c r="C553" s="55" t="s">
        <v>116</v>
      </c>
      <c r="D553" s="56" t="s">
        <v>117</v>
      </c>
      <c r="E553" s="55" t="s">
        <v>79</v>
      </c>
      <c r="F553" s="57">
        <v>44317</v>
      </c>
      <c r="G553" s="58">
        <v>32054</v>
      </c>
      <c r="H553" s="59">
        <f t="shared" si="93"/>
        <v>31.509589041095889</v>
      </c>
      <c r="I553" s="60" t="s">
        <v>223</v>
      </c>
      <c r="J553" s="61">
        <v>0</v>
      </c>
      <c r="K553" s="62" t="s">
        <v>71</v>
      </c>
      <c r="L553" s="63" t="s">
        <v>85</v>
      </c>
      <c r="M553" s="64" t="str">
        <f t="shared" si="94"/>
        <v>0-2-3</v>
      </c>
      <c r="N553" s="81" t="s">
        <v>121</v>
      </c>
      <c r="O553" s="66">
        <v>43191</v>
      </c>
      <c r="P553" s="67">
        <v>7.4904109589041104E-2</v>
      </c>
      <c r="Q553" s="68" t="s">
        <v>224</v>
      </c>
      <c r="R553" s="68" t="s">
        <v>108</v>
      </c>
      <c r="S553" s="68" t="s">
        <v>109</v>
      </c>
      <c r="T553" s="69">
        <v>50</v>
      </c>
      <c r="U553" s="68"/>
      <c r="V553" s="70">
        <v>351780</v>
      </c>
      <c r="W553" s="70">
        <v>0</v>
      </c>
      <c r="X553" s="70">
        <v>0</v>
      </c>
      <c r="Y553" s="70">
        <v>87948</v>
      </c>
      <c r="Z553" s="70">
        <v>0</v>
      </c>
      <c r="AA553" s="70">
        <v>979364</v>
      </c>
      <c r="AB553" s="71">
        <f t="shared" si="95"/>
        <v>891416</v>
      </c>
      <c r="AC553" s="71">
        <f t="shared" si="88"/>
        <v>891416</v>
      </c>
      <c r="AD553" s="72">
        <f t="shared" si="89"/>
        <v>365</v>
      </c>
      <c r="AE553" s="73">
        <f>ROUND(VLOOKUP(Q553,'[1]Average Cost'!$A$3:$V$26,HLOOKUP('[1]Master Sheet'!E553,'[1]Average Cost'!$B$1:$V$2,2,0)),0)</f>
        <v>919173</v>
      </c>
      <c r="AF553" s="74">
        <f t="shared" si="90"/>
        <v>0.96980220263214867</v>
      </c>
      <c r="AG553" s="68" t="str">
        <f t="shared" si="96"/>
        <v>80%-100%</v>
      </c>
      <c r="AH553" s="75">
        <v>1354273.7394000001</v>
      </c>
      <c r="AI553" s="75">
        <v>1354273.7394000001</v>
      </c>
      <c r="AJ553" s="75">
        <v>1140547</v>
      </c>
      <c r="AK553" s="76">
        <f t="shared" si="91"/>
        <v>0.65822438556250418</v>
      </c>
      <c r="AL553" s="39" t="str">
        <f t="shared" si="97"/>
        <v>50% - 70%</v>
      </c>
      <c r="AM553" s="77" t="str">
        <f t="shared" si="98"/>
        <v>Lower Range</v>
      </c>
      <c r="AN553" s="78" t="s">
        <v>76</v>
      </c>
      <c r="AO553" s="78"/>
      <c r="AP553" s="78" t="s">
        <v>76</v>
      </c>
      <c r="AQ553" s="49"/>
      <c r="AR553" s="79"/>
      <c r="AS553" s="79"/>
      <c r="AT553" s="80"/>
      <c r="AU553" s="52">
        <f t="shared" si="92"/>
        <v>0</v>
      </c>
    </row>
    <row r="554" spans="1:47" ht="15" customHeight="1">
      <c r="A554" s="53" t="s">
        <v>66</v>
      </c>
      <c r="B554" s="54">
        <v>543</v>
      </c>
      <c r="C554" s="55" t="s">
        <v>167</v>
      </c>
      <c r="D554" s="56" t="s">
        <v>83</v>
      </c>
      <c r="E554" s="55" t="s">
        <v>79</v>
      </c>
      <c r="F554" s="57">
        <v>41657</v>
      </c>
      <c r="G554" s="58">
        <v>31645</v>
      </c>
      <c r="H554" s="59">
        <f t="shared" si="93"/>
        <v>32.630136986301373</v>
      </c>
      <c r="I554" s="60" t="s">
        <v>223</v>
      </c>
      <c r="J554" s="61" t="s">
        <v>71</v>
      </c>
      <c r="K554" s="62" t="s">
        <v>129</v>
      </c>
      <c r="L554" s="63" t="s">
        <v>71</v>
      </c>
      <c r="M554" s="64" t="str">
        <f t="shared" si="94"/>
        <v>2-1-2</v>
      </c>
      <c r="N554" s="65" t="s">
        <v>86</v>
      </c>
      <c r="O554" s="66">
        <v>43191</v>
      </c>
      <c r="P554" s="67">
        <v>0.02</v>
      </c>
      <c r="Q554" s="68" t="s">
        <v>224</v>
      </c>
      <c r="R554" s="68" t="s">
        <v>108</v>
      </c>
      <c r="S554" s="68" t="s">
        <v>109</v>
      </c>
      <c r="T554" s="69">
        <v>46</v>
      </c>
      <c r="U554" s="68"/>
      <c r="V554" s="70">
        <v>173160</v>
      </c>
      <c r="W554" s="70">
        <v>0</v>
      </c>
      <c r="X554" s="70">
        <v>0</v>
      </c>
      <c r="Y554" s="70">
        <v>0</v>
      </c>
      <c r="Z554" s="70">
        <v>0</v>
      </c>
      <c r="AA554" s="70">
        <v>444849</v>
      </c>
      <c r="AB554" s="71">
        <f t="shared" si="95"/>
        <v>444849</v>
      </c>
      <c r="AC554" s="71">
        <f t="shared" si="88"/>
        <v>444849</v>
      </c>
      <c r="AD554" s="72">
        <f t="shared" si="89"/>
        <v>365</v>
      </c>
      <c r="AE554" s="73">
        <f>ROUND(VLOOKUP(Q554,'[1]Average Cost'!$A$3:$V$26,HLOOKUP('[1]Master Sheet'!E554,'[1]Average Cost'!$B$1:$V$2,2,0)),0)</f>
        <v>390927</v>
      </c>
      <c r="AF554" s="74">
        <f t="shared" si="90"/>
        <v>1.1379336807127673</v>
      </c>
      <c r="AG554" s="68" t="str">
        <f t="shared" si="96"/>
        <v>Greater than 100%</v>
      </c>
      <c r="AH554" s="75">
        <v>589965</v>
      </c>
      <c r="AI554" s="75">
        <v>577034.06099999999</v>
      </c>
      <c r="AJ554" s="75">
        <v>589965</v>
      </c>
      <c r="AK554" s="76">
        <f t="shared" si="91"/>
        <v>0.75402608629325474</v>
      </c>
      <c r="AL554" s="39" t="str">
        <f t="shared" si="97"/>
        <v>70% - 90%</v>
      </c>
      <c r="AM554" s="77" t="str">
        <f t="shared" si="98"/>
        <v>Lower Middle Range</v>
      </c>
      <c r="AN554" s="78" t="s">
        <v>76</v>
      </c>
      <c r="AO554" s="78"/>
      <c r="AP554" s="78" t="s">
        <v>76</v>
      </c>
      <c r="AQ554" s="49"/>
      <c r="AR554" s="79"/>
      <c r="AS554" s="79"/>
      <c r="AT554" s="80"/>
      <c r="AU554" s="52">
        <f t="shared" si="92"/>
        <v>0</v>
      </c>
    </row>
    <row r="555" spans="1:47" ht="15" customHeight="1">
      <c r="A555" s="53" t="s">
        <v>66</v>
      </c>
      <c r="B555" s="54">
        <v>544</v>
      </c>
      <c r="C555" s="55" t="s">
        <v>595</v>
      </c>
      <c r="D555" s="56" t="s">
        <v>173</v>
      </c>
      <c r="E555" s="55" t="s">
        <v>111</v>
      </c>
      <c r="F555" s="57">
        <v>41730</v>
      </c>
      <c r="G555" s="58">
        <v>30316</v>
      </c>
      <c r="H555" s="59">
        <f t="shared" si="93"/>
        <v>36.271232876712325</v>
      </c>
      <c r="I555" s="60" t="s">
        <v>326</v>
      </c>
      <c r="J555" s="61" t="s">
        <v>71</v>
      </c>
      <c r="K555" s="62" t="s">
        <v>71</v>
      </c>
      <c r="L555" s="63" t="s">
        <v>71</v>
      </c>
      <c r="M555" s="64" t="str">
        <f t="shared" si="94"/>
        <v>2-2-2</v>
      </c>
      <c r="N555" s="65" t="s">
        <v>86</v>
      </c>
      <c r="O555" s="66">
        <v>43191</v>
      </c>
      <c r="P555" s="67">
        <v>0.06</v>
      </c>
      <c r="Q555" s="68" t="s">
        <v>327</v>
      </c>
      <c r="R555" s="68" t="s">
        <v>114</v>
      </c>
      <c r="S555" s="68" t="s">
        <v>115</v>
      </c>
      <c r="T555" s="69">
        <v>44</v>
      </c>
      <c r="U555" s="68"/>
      <c r="V555" s="70">
        <v>108012</v>
      </c>
      <c r="W555" s="70">
        <v>0</v>
      </c>
      <c r="X555" s="70">
        <v>22500</v>
      </c>
      <c r="Y555" s="70">
        <v>0</v>
      </c>
      <c r="Z555" s="70">
        <v>7500</v>
      </c>
      <c r="AA555" s="70">
        <v>256799.64</v>
      </c>
      <c r="AB555" s="71">
        <f t="shared" si="95"/>
        <v>256799.64</v>
      </c>
      <c r="AC555" s="71">
        <f t="shared" si="88"/>
        <v>256799.64</v>
      </c>
      <c r="AD555" s="72">
        <f t="shared" si="89"/>
        <v>365</v>
      </c>
      <c r="AE555" s="73">
        <f>ROUND(VLOOKUP(Q555,'[1]Average Cost'!$A$3:$V$26,HLOOKUP('[1]Master Sheet'!E555,'[1]Average Cost'!$B$1:$V$2,2,0)),0)</f>
        <v>264101</v>
      </c>
      <c r="AF555" s="74">
        <f t="shared" si="90"/>
        <v>0.97235391005713734</v>
      </c>
      <c r="AG555" s="68" t="str">
        <f t="shared" si="96"/>
        <v>80%-100%</v>
      </c>
      <c r="AH555" s="75">
        <v>336004</v>
      </c>
      <c r="AI555" s="75">
        <v>297691</v>
      </c>
      <c r="AJ555" s="75">
        <v>336004</v>
      </c>
      <c r="AK555" s="76">
        <f t="shared" si="91"/>
        <v>0.76427554433875788</v>
      </c>
      <c r="AL555" s="39" t="str">
        <f t="shared" si="97"/>
        <v>70% - 90%</v>
      </c>
      <c r="AM555" s="77" t="str">
        <f t="shared" si="98"/>
        <v>Lower Middle Range</v>
      </c>
      <c r="AN555" s="78" t="s">
        <v>76</v>
      </c>
      <c r="AO555" s="78"/>
      <c r="AP555" s="78" t="s">
        <v>118</v>
      </c>
      <c r="AQ555" s="49"/>
      <c r="AR555" s="79"/>
      <c r="AS555" s="79"/>
      <c r="AT555" s="80"/>
      <c r="AU555" s="52">
        <f t="shared" si="92"/>
        <v>0</v>
      </c>
    </row>
    <row r="556" spans="1:47" ht="15" customHeight="1">
      <c r="A556" s="53" t="s">
        <v>66</v>
      </c>
      <c r="B556" s="54">
        <v>545</v>
      </c>
      <c r="C556" s="55" t="s">
        <v>377</v>
      </c>
      <c r="D556" s="56" t="s">
        <v>145</v>
      </c>
      <c r="E556" s="55" t="s">
        <v>79</v>
      </c>
      <c r="F556" s="57">
        <v>37988</v>
      </c>
      <c r="G556" s="58">
        <v>27499</v>
      </c>
      <c r="H556" s="59">
        <f t="shared" si="93"/>
        <v>43.989041095890414</v>
      </c>
      <c r="I556" s="60" t="s">
        <v>100</v>
      </c>
      <c r="J556" s="61" t="s">
        <v>71</v>
      </c>
      <c r="K556" s="62" t="s">
        <v>85</v>
      </c>
      <c r="L556" s="63" t="s">
        <v>85</v>
      </c>
      <c r="M556" s="64" t="str">
        <f t="shared" si="94"/>
        <v>2-3-3</v>
      </c>
      <c r="N556" s="65">
        <v>43191</v>
      </c>
      <c r="O556" s="66">
        <v>43191</v>
      </c>
      <c r="P556" s="67">
        <v>0.12</v>
      </c>
      <c r="Q556" s="68" t="s">
        <v>101</v>
      </c>
      <c r="R556" s="68" t="s">
        <v>141</v>
      </c>
      <c r="S556" s="68" t="s">
        <v>142</v>
      </c>
      <c r="T556" s="69">
        <v>45</v>
      </c>
      <c r="U556" s="68"/>
      <c r="V556" s="70">
        <v>125280</v>
      </c>
      <c r="W556" s="70">
        <v>0</v>
      </c>
      <c r="X556" s="70">
        <v>0</v>
      </c>
      <c r="Y556" s="70">
        <v>0</v>
      </c>
      <c r="Z556" s="70">
        <v>0</v>
      </c>
      <c r="AA556" s="70">
        <v>325153</v>
      </c>
      <c r="AB556" s="71">
        <f t="shared" si="95"/>
        <v>325153</v>
      </c>
      <c r="AC556" s="71">
        <f t="shared" si="88"/>
        <v>325153</v>
      </c>
      <c r="AD556" s="72">
        <f t="shared" si="89"/>
        <v>365</v>
      </c>
      <c r="AE556" s="73">
        <f>ROUND(VLOOKUP(Q556,'[1]Average Cost'!$A$3:$V$26,HLOOKUP('[1]Master Sheet'!E556,'[1]Average Cost'!$B$1:$V$2,2,0)),0)</f>
        <v>311515</v>
      </c>
      <c r="AF556" s="74">
        <f t="shared" si="90"/>
        <v>1.0437795932780123</v>
      </c>
      <c r="AG556" s="68" t="str">
        <f t="shared" si="96"/>
        <v>Greater than 100%</v>
      </c>
      <c r="AH556" s="75">
        <v>494390</v>
      </c>
      <c r="AI556" s="75">
        <v>471796.75</v>
      </c>
      <c r="AJ556" s="75">
        <v>494390</v>
      </c>
      <c r="AK556" s="76">
        <f t="shared" si="91"/>
        <v>0.65768522826108944</v>
      </c>
      <c r="AL556" s="39" t="str">
        <f t="shared" si="97"/>
        <v>50% - 70%</v>
      </c>
      <c r="AM556" s="77" t="str">
        <f t="shared" si="98"/>
        <v>Lower Range</v>
      </c>
      <c r="AN556" s="78" t="s">
        <v>76</v>
      </c>
      <c r="AO556" s="78"/>
      <c r="AP556" s="78" t="s">
        <v>76</v>
      </c>
      <c r="AQ556" s="49"/>
      <c r="AR556" s="79"/>
      <c r="AS556" s="79"/>
      <c r="AT556" s="80"/>
      <c r="AU556" s="52">
        <f t="shared" si="92"/>
        <v>0</v>
      </c>
    </row>
    <row r="557" spans="1:47" ht="15" customHeight="1">
      <c r="A557" s="53" t="s">
        <v>66</v>
      </c>
      <c r="B557" s="54">
        <v>546</v>
      </c>
      <c r="C557" s="55" t="s">
        <v>354</v>
      </c>
      <c r="D557" s="56" t="s">
        <v>355</v>
      </c>
      <c r="E557" s="55" t="s">
        <v>79</v>
      </c>
      <c r="F557" s="57">
        <v>44478</v>
      </c>
      <c r="G557" s="58">
        <v>27487</v>
      </c>
      <c r="H557" s="59">
        <f t="shared" si="93"/>
        <v>44.021917808219179</v>
      </c>
      <c r="I557" s="60" t="s">
        <v>100</v>
      </c>
      <c r="J557" s="61">
        <v>0</v>
      </c>
      <c r="K557" s="62">
        <v>0</v>
      </c>
      <c r="L557" s="63" t="s">
        <v>85</v>
      </c>
      <c r="M557" s="64" t="str">
        <f t="shared" si="94"/>
        <v>0-0-3</v>
      </c>
      <c r="N557" s="81" t="s">
        <v>121</v>
      </c>
      <c r="O557" s="62" t="s">
        <v>72</v>
      </c>
      <c r="P557" s="67">
        <v>0</v>
      </c>
      <c r="Q557" s="68" t="s">
        <v>101</v>
      </c>
      <c r="R557" s="68" t="s">
        <v>141</v>
      </c>
      <c r="S557" s="68" t="s">
        <v>142</v>
      </c>
      <c r="T557" s="69">
        <v>58</v>
      </c>
      <c r="U557" s="68"/>
      <c r="V557" s="70">
        <v>1599996</v>
      </c>
      <c r="W557" s="70">
        <v>0</v>
      </c>
      <c r="X557" s="70">
        <v>0</v>
      </c>
      <c r="Y557" s="70">
        <v>800004</v>
      </c>
      <c r="Z557" s="70">
        <v>0</v>
      </c>
      <c r="AA557" s="70">
        <v>4819934</v>
      </c>
      <c r="AB557" s="71">
        <f t="shared" si="95"/>
        <v>4019930</v>
      </c>
      <c r="AC557" s="71">
        <f t="shared" si="88"/>
        <v>4019930</v>
      </c>
      <c r="AD557" s="72">
        <f t="shared" si="89"/>
        <v>365</v>
      </c>
      <c r="AE557" s="73">
        <f>ROUND(VLOOKUP(Q557,'[1]Average Cost'!$A$3:$V$26,HLOOKUP('[1]Master Sheet'!E557,'[1]Average Cost'!$B$1:$V$2,2,0)),0)</f>
        <v>4800012</v>
      </c>
      <c r="AF557" s="74">
        <f t="shared" si="90"/>
        <v>0.83748332295835926</v>
      </c>
      <c r="AG557" s="68" t="str">
        <f t="shared" si="96"/>
        <v>80%-100%</v>
      </c>
      <c r="AH557" s="75">
        <v>7178030.0228000004</v>
      </c>
      <c r="AI557" s="75">
        <v>7178030.0228000004</v>
      </c>
      <c r="AJ557" s="75">
        <v>5750638</v>
      </c>
      <c r="AK557" s="76">
        <f t="shared" si="91"/>
        <v>0.56003248624361546</v>
      </c>
      <c r="AL557" s="39" t="str">
        <f t="shared" si="97"/>
        <v>50% - 70%</v>
      </c>
      <c r="AM557" s="77" t="str">
        <f t="shared" si="98"/>
        <v>Lower Range</v>
      </c>
      <c r="AN557" s="78" t="s">
        <v>76</v>
      </c>
      <c r="AO557" s="78"/>
      <c r="AP557" s="78" t="s">
        <v>76</v>
      </c>
      <c r="AQ557" s="49"/>
      <c r="AR557" s="79"/>
      <c r="AS557" s="79"/>
      <c r="AT557" s="80"/>
      <c r="AU557" s="52">
        <f t="shared" si="92"/>
        <v>0</v>
      </c>
    </row>
    <row r="558" spans="1:47" ht="15" customHeight="1">
      <c r="A558" s="53" t="s">
        <v>66</v>
      </c>
      <c r="B558" s="25">
        <v>547</v>
      </c>
      <c r="C558" s="55" t="s">
        <v>82</v>
      </c>
      <c r="D558" s="56" t="s">
        <v>95</v>
      </c>
      <c r="E558" s="55" t="s">
        <v>149</v>
      </c>
      <c r="F558" s="57">
        <v>42567</v>
      </c>
      <c r="G558" s="58">
        <v>31055</v>
      </c>
      <c r="H558" s="59">
        <f t="shared" si="93"/>
        <v>34.246575342465754</v>
      </c>
      <c r="I558" s="60" t="s">
        <v>485</v>
      </c>
      <c r="J558" s="61" t="s">
        <v>71</v>
      </c>
      <c r="K558" s="62" t="s">
        <v>85</v>
      </c>
      <c r="L558" s="63" t="s">
        <v>85</v>
      </c>
      <c r="M558" s="64" t="str">
        <f t="shared" si="94"/>
        <v>2-3-3</v>
      </c>
      <c r="N558" s="65">
        <v>42095</v>
      </c>
      <c r="O558" s="66">
        <v>43191</v>
      </c>
      <c r="P558" s="67">
        <v>0.11166584439701767</v>
      </c>
      <c r="Q558" s="68" t="s">
        <v>224</v>
      </c>
      <c r="R558" s="68" t="s">
        <v>108</v>
      </c>
      <c r="S558" s="68" t="s">
        <v>109</v>
      </c>
      <c r="T558" s="69">
        <v>47</v>
      </c>
      <c r="U558" s="68"/>
      <c r="V558" s="70">
        <v>218772</v>
      </c>
      <c r="W558" s="70">
        <v>0</v>
      </c>
      <c r="X558" s="70">
        <v>0</v>
      </c>
      <c r="Y558" s="70">
        <v>54696</v>
      </c>
      <c r="Z558" s="70">
        <v>0</v>
      </c>
      <c r="AA558" s="70">
        <v>613581</v>
      </c>
      <c r="AB558" s="71">
        <f t="shared" si="95"/>
        <v>558885</v>
      </c>
      <c r="AC558" s="71">
        <f t="shared" si="88"/>
        <v>558885</v>
      </c>
      <c r="AD558" s="72">
        <f t="shared" si="89"/>
        <v>365</v>
      </c>
      <c r="AE558" s="73">
        <f>ROUND(VLOOKUP(Q558,'[1]Average Cost'!$A$3:$V$26,HLOOKUP('[1]Master Sheet'!E558,'[1]Average Cost'!$B$1:$V$2,2,0)),0)</f>
        <v>482694</v>
      </c>
      <c r="AF558" s="74">
        <f t="shared" si="90"/>
        <v>1.1578453430123432</v>
      </c>
      <c r="AG558" s="68" t="str">
        <f t="shared" si="96"/>
        <v>Greater than 100%</v>
      </c>
      <c r="AH558" s="75">
        <v>732202.60991999996</v>
      </c>
      <c r="AI558" s="75">
        <v>732202.60991999996</v>
      </c>
      <c r="AJ558" s="75">
        <v>690259</v>
      </c>
      <c r="AK558" s="76">
        <f t="shared" si="91"/>
        <v>0.76329282691448408</v>
      </c>
      <c r="AL558" s="39" t="str">
        <f t="shared" si="97"/>
        <v>70% - 90%</v>
      </c>
      <c r="AM558" s="77" t="str">
        <f t="shared" si="98"/>
        <v>Lower Middle Range</v>
      </c>
      <c r="AN558" s="78" t="s">
        <v>118</v>
      </c>
      <c r="AO558" s="78" t="s">
        <v>596</v>
      </c>
      <c r="AP558" s="78" t="s">
        <v>76</v>
      </c>
      <c r="AQ558" s="49"/>
      <c r="AR558" s="79"/>
      <c r="AS558" s="79"/>
      <c r="AT558" s="80"/>
      <c r="AU558" s="52">
        <f t="shared" si="92"/>
        <v>0</v>
      </c>
    </row>
    <row r="559" spans="1:47" ht="15" customHeight="1">
      <c r="A559" s="53" t="s">
        <v>66</v>
      </c>
      <c r="B559" s="54">
        <v>548</v>
      </c>
      <c r="C559" s="55" t="s">
        <v>67</v>
      </c>
      <c r="D559" s="56" t="s">
        <v>68</v>
      </c>
      <c r="E559" s="55" t="s">
        <v>597</v>
      </c>
      <c r="F559" s="57">
        <v>44409</v>
      </c>
      <c r="G559" s="58">
        <v>28146</v>
      </c>
      <c r="H559" s="59">
        <f t="shared" si="93"/>
        <v>42.216438356164382</v>
      </c>
      <c r="I559" s="60" t="s">
        <v>277</v>
      </c>
      <c r="J559" s="61">
        <v>0</v>
      </c>
      <c r="K559" s="62" t="s">
        <v>71</v>
      </c>
      <c r="L559" s="63" t="s">
        <v>85</v>
      </c>
      <c r="M559" s="64" t="str">
        <f t="shared" si="94"/>
        <v>0-2-3</v>
      </c>
      <c r="N559" s="81" t="s">
        <v>121</v>
      </c>
      <c r="O559" s="66">
        <v>43191</v>
      </c>
      <c r="P559" s="67">
        <v>2.6520547945205482E-2</v>
      </c>
      <c r="Q559" s="68" t="s">
        <v>73</v>
      </c>
      <c r="R559" s="38" t="s">
        <v>74</v>
      </c>
      <c r="S559" s="38" t="s">
        <v>75</v>
      </c>
      <c r="T559" s="69">
        <v>48</v>
      </c>
      <c r="U559" s="68"/>
      <c r="V559" s="70">
        <v>246360</v>
      </c>
      <c r="W559" s="70">
        <v>0</v>
      </c>
      <c r="X559" s="70">
        <v>0</v>
      </c>
      <c r="Y559" s="70">
        <v>61596</v>
      </c>
      <c r="Z559" s="70">
        <v>0</v>
      </c>
      <c r="AA559" s="70">
        <v>689450</v>
      </c>
      <c r="AB559" s="71">
        <f t="shared" si="95"/>
        <v>627854</v>
      </c>
      <c r="AC559" s="71">
        <f t="shared" si="88"/>
        <v>627854</v>
      </c>
      <c r="AD559" s="72">
        <f t="shared" si="89"/>
        <v>365</v>
      </c>
      <c r="AE559" s="73">
        <f>ROUND(VLOOKUP(Q559,'[1]Average Cost'!$A$3:$V$26,HLOOKUP('[1]Master Sheet'!E559,'[1]Average Cost'!$B$1:$V$2,2,0)),0)</f>
        <v>646385</v>
      </c>
      <c r="AF559" s="74">
        <f t="shared" si="90"/>
        <v>0.97133132730493432</v>
      </c>
      <c r="AG559" s="68" t="str">
        <f t="shared" si="96"/>
        <v>80%-100%</v>
      </c>
      <c r="AH559" s="75">
        <v>1040452</v>
      </c>
      <c r="AI559" s="75">
        <v>1031401.0812</v>
      </c>
      <c r="AJ559" s="75">
        <v>1040452</v>
      </c>
      <c r="AK559" s="76">
        <f t="shared" si="91"/>
        <v>0.60344350340044517</v>
      </c>
      <c r="AL559" s="39" t="str">
        <f t="shared" si="97"/>
        <v>50% - 70%</v>
      </c>
      <c r="AM559" s="77" t="str">
        <f t="shared" si="98"/>
        <v>Lower Range</v>
      </c>
      <c r="AN559" s="78" t="s">
        <v>76</v>
      </c>
      <c r="AO559" s="78"/>
      <c r="AP559" s="78" t="s">
        <v>76</v>
      </c>
      <c r="AQ559" s="49"/>
      <c r="AR559" s="79"/>
      <c r="AS559" s="79"/>
      <c r="AT559" s="80"/>
      <c r="AU559" s="52">
        <f t="shared" si="92"/>
        <v>0</v>
      </c>
    </row>
    <row r="560" spans="1:47" ht="15" customHeight="1">
      <c r="A560" s="53" t="s">
        <v>66</v>
      </c>
      <c r="B560" s="54">
        <v>549</v>
      </c>
      <c r="C560" s="55" t="s">
        <v>67</v>
      </c>
      <c r="D560" s="56" t="s">
        <v>68</v>
      </c>
      <c r="E560" s="55" t="s">
        <v>598</v>
      </c>
      <c r="F560" s="57">
        <v>44716</v>
      </c>
      <c r="G560" s="58">
        <v>32952</v>
      </c>
      <c r="H560" s="59">
        <f t="shared" si="93"/>
        <v>29.049315068493151</v>
      </c>
      <c r="I560" s="60" t="s">
        <v>188</v>
      </c>
      <c r="J560" s="61">
        <v>0</v>
      </c>
      <c r="K560" s="62">
        <v>0</v>
      </c>
      <c r="L560" s="63" t="s">
        <v>71</v>
      </c>
      <c r="M560" s="64" t="str">
        <f t="shared" si="94"/>
        <v>0-0-2</v>
      </c>
      <c r="N560" s="81" t="s">
        <v>72</v>
      </c>
      <c r="O560" s="62" t="s">
        <v>72</v>
      </c>
      <c r="P560" s="67">
        <v>0</v>
      </c>
      <c r="Q560" s="68" t="s">
        <v>73</v>
      </c>
      <c r="R560" s="38" t="s">
        <v>74</v>
      </c>
      <c r="S560" s="38" t="s">
        <v>75</v>
      </c>
      <c r="T560" s="69">
        <v>48</v>
      </c>
      <c r="U560" s="68"/>
      <c r="V560" s="70">
        <v>261816</v>
      </c>
      <c r="W560" s="70">
        <v>0</v>
      </c>
      <c r="X560" s="70">
        <v>0</v>
      </c>
      <c r="Y560" s="70">
        <v>65460</v>
      </c>
      <c r="Z560" s="70">
        <v>0</v>
      </c>
      <c r="AA560" s="70">
        <v>731948</v>
      </c>
      <c r="AB560" s="71">
        <f t="shared" si="95"/>
        <v>666488</v>
      </c>
      <c r="AC560" s="71">
        <f t="shared" si="88"/>
        <v>666488</v>
      </c>
      <c r="AD560" s="72">
        <f t="shared" si="89"/>
        <v>301</v>
      </c>
      <c r="AE560" s="73">
        <f>ROUND(VLOOKUP(Q560,'[1]Average Cost'!$A$3:$V$26,HLOOKUP('[1]Master Sheet'!E560,'[1]Average Cost'!$B$1:$V$2,2,0)),0)</f>
        <v>646385</v>
      </c>
      <c r="AF560" s="74">
        <f t="shared" si="90"/>
        <v>1.0311006598234798</v>
      </c>
      <c r="AG560" s="68" t="str">
        <f t="shared" si="96"/>
        <v>Greater than 100%</v>
      </c>
      <c r="AH560" s="75">
        <v>1040452</v>
      </c>
      <c r="AI560" s="75">
        <v>1031401.0812</v>
      </c>
      <c r="AJ560" s="75">
        <v>1040452</v>
      </c>
      <c r="AK560" s="76">
        <f t="shared" si="91"/>
        <v>0.64057544221165419</v>
      </c>
      <c r="AL560" s="39" t="str">
        <f t="shared" si="97"/>
        <v>50% - 70%</v>
      </c>
      <c r="AM560" s="77" t="str">
        <f t="shared" si="98"/>
        <v>Lower Range</v>
      </c>
      <c r="AN560" s="78" t="s">
        <v>76</v>
      </c>
      <c r="AO560" s="78"/>
      <c r="AP560" s="78" t="s">
        <v>76</v>
      </c>
      <c r="AQ560" s="49"/>
      <c r="AR560" s="79"/>
      <c r="AS560" s="79"/>
      <c r="AT560" s="80"/>
      <c r="AU560" s="52">
        <f t="shared" si="92"/>
        <v>0</v>
      </c>
    </row>
    <row r="561" spans="1:47" ht="15" customHeight="1">
      <c r="A561" s="53" t="s">
        <v>66</v>
      </c>
      <c r="B561" s="54">
        <v>550</v>
      </c>
      <c r="C561" s="55" t="s">
        <v>82</v>
      </c>
      <c r="D561" s="56" t="s">
        <v>83</v>
      </c>
      <c r="E561" s="55" t="s">
        <v>599</v>
      </c>
      <c r="F561" s="57">
        <v>41518</v>
      </c>
      <c r="G561" s="58">
        <v>30280</v>
      </c>
      <c r="H561" s="59">
        <f t="shared" si="93"/>
        <v>36.369863013698627</v>
      </c>
      <c r="I561" s="60" t="s">
        <v>352</v>
      </c>
      <c r="J561" s="61" t="s">
        <v>81</v>
      </c>
      <c r="K561" s="62" t="s">
        <v>71</v>
      </c>
      <c r="L561" s="63" t="s">
        <v>85</v>
      </c>
      <c r="M561" s="64" t="str">
        <f t="shared" si="94"/>
        <v>4-2-3</v>
      </c>
      <c r="N561" s="65">
        <v>42095</v>
      </c>
      <c r="O561" s="66">
        <v>43191</v>
      </c>
      <c r="P561" s="67">
        <v>9.5000000000000001E-2</v>
      </c>
      <c r="Q561" s="68" t="s">
        <v>87</v>
      </c>
      <c r="R561" s="68" t="s">
        <v>88</v>
      </c>
      <c r="S561" s="68" t="s">
        <v>89</v>
      </c>
      <c r="T561" s="69">
        <v>46</v>
      </c>
      <c r="U561" s="68"/>
      <c r="V561" s="70">
        <v>99768</v>
      </c>
      <c r="W561" s="70">
        <v>0</v>
      </c>
      <c r="X561" s="70">
        <v>0</v>
      </c>
      <c r="Y561" s="70">
        <v>0</v>
      </c>
      <c r="Z561" s="70">
        <v>0</v>
      </c>
      <c r="AA561" s="70">
        <v>261376.04</v>
      </c>
      <c r="AB561" s="71">
        <f t="shared" si="95"/>
        <v>261376.04</v>
      </c>
      <c r="AC561" s="71">
        <f t="shared" si="88"/>
        <v>261376.04</v>
      </c>
      <c r="AD561" s="72">
        <f t="shared" si="89"/>
        <v>365</v>
      </c>
      <c r="AE561" s="73">
        <f>ROUND(VLOOKUP(Q561,'[1]Average Cost'!$A$3:$V$26,HLOOKUP('[1]Master Sheet'!E561,'[1]Average Cost'!$B$1:$V$2,2,0)),0)</f>
        <v>293696</v>
      </c>
      <c r="AF561" s="74">
        <f t="shared" si="90"/>
        <v>0.88995437459141424</v>
      </c>
      <c r="AG561" s="68" t="str">
        <f t="shared" si="96"/>
        <v>80%-100%</v>
      </c>
      <c r="AH561" s="75">
        <v>512626</v>
      </c>
      <c r="AI561" s="75">
        <v>449515</v>
      </c>
      <c r="AJ561" s="75">
        <v>512626</v>
      </c>
      <c r="AK561" s="76">
        <f t="shared" si="91"/>
        <v>0.50987667422253258</v>
      </c>
      <c r="AL561" s="39" t="str">
        <f t="shared" si="97"/>
        <v>50% - 70%</v>
      </c>
      <c r="AM561" s="77" t="str">
        <f t="shared" si="98"/>
        <v>Lower Range</v>
      </c>
      <c r="AN561" s="78" t="s">
        <v>118</v>
      </c>
      <c r="AO561" s="78" t="s">
        <v>600</v>
      </c>
      <c r="AP561" s="78" t="s">
        <v>76</v>
      </c>
      <c r="AQ561" s="49"/>
      <c r="AR561" s="79"/>
      <c r="AS561" s="79"/>
      <c r="AT561" s="80"/>
      <c r="AU561" s="52">
        <f t="shared" si="92"/>
        <v>0</v>
      </c>
    </row>
    <row r="562" spans="1:47" ht="15" customHeight="1">
      <c r="A562" s="53" t="s">
        <v>66</v>
      </c>
      <c r="B562" s="54">
        <v>551</v>
      </c>
      <c r="C562" s="55" t="s">
        <v>104</v>
      </c>
      <c r="D562" s="56" t="s">
        <v>145</v>
      </c>
      <c r="E562" s="55" t="s">
        <v>601</v>
      </c>
      <c r="F562" s="57">
        <v>41365</v>
      </c>
      <c r="G562" s="58">
        <v>30061</v>
      </c>
      <c r="H562" s="59">
        <f t="shared" si="93"/>
        <v>36.969863013698628</v>
      </c>
      <c r="I562" s="60" t="s">
        <v>602</v>
      </c>
      <c r="J562" s="61" t="s">
        <v>71</v>
      </c>
      <c r="K562" s="62" t="s">
        <v>129</v>
      </c>
      <c r="L562" s="63" t="s">
        <v>85</v>
      </c>
      <c r="M562" s="64" t="str">
        <f t="shared" si="94"/>
        <v>2-1-3</v>
      </c>
      <c r="N562" s="65" t="s">
        <v>86</v>
      </c>
      <c r="O562" s="66">
        <v>43191</v>
      </c>
      <c r="P562" s="67">
        <v>1.8749999999999999E-2</v>
      </c>
      <c r="Q562" s="68" t="s">
        <v>87</v>
      </c>
      <c r="R562" s="68" t="s">
        <v>88</v>
      </c>
      <c r="S562" s="68" t="s">
        <v>89</v>
      </c>
      <c r="T562" s="69">
        <v>45</v>
      </c>
      <c r="U562" s="68"/>
      <c r="V562" s="70">
        <v>122568</v>
      </c>
      <c r="W562" s="70">
        <v>0</v>
      </c>
      <c r="X562" s="70">
        <v>0</v>
      </c>
      <c r="Y562" s="70">
        <v>0</v>
      </c>
      <c r="Z562" s="70">
        <v>0</v>
      </c>
      <c r="AA562" s="70">
        <v>232187.65</v>
      </c>
      <c r="AB562" s="71">
        <f t="shared" si="95"/>
        <v>232187.65</v>
      </c>
      <c r="AC562" s="71">
        <f t="shared" si="88"/>
        <v>232187.65</v>
      </c>
      <c r="AD562" s="72">
        <f t="shared" si="89"/>
        <v>365</v>
      </c>
      <c r="AE562" s="73">
        <f>ROUND(VLOOKUP(Q562,'[1]Average Cost'!$A$3:$V$26,HLOOKUP('[1]Master Sheet'!E562,'[1]Average Cost'!$B$1:$V$2,2,0)),0)</f>
        <v>233903</v>
      </c>
      <c r="AF562" s="74">
        <f t="shared" si="90"/>
        <v>0.99266640444970777</v>
      </c>
      <c r="AG562" s="68" t="str">
        <f t="shared" si="96"/>
        <v>80%-100%</v>
      </c>
      <c r="AH562" s="75">
        <v>457695</v>
      </c>
      <c r="AI562" s="75">
        <v>382087.75</v>
      </c>
      <c r="AJ562" s="75">
        <v>457695</v>
      </c>
      <c r="AK562" s="76">
        <f t="shared" si="91"/>
        <v>0.50729776379466673</v>
      </c>
      <c r="AL562" s="39" t="str">
        <f t="shared" si="97"/>
        <v>50% - 70%</v>
      </c>
      <c r="AM562" s="77" t="str">
        <f t="shared" si="98"/>
        <v>Lower Range</v>
      </c>
      <c r="AN562" s="78" t="s">
        <v>76</v>
      </c>
      <c r="AO562" s="78"/>
      <c r="AP562" s="78" t="s">
        <v>76</v>
      </c>
      <c r="AQ562" s="49"/>
      <c r="AR562" s="79"/>
      <c r="AS562" s="79"/>
      <c r="AT562" s="80"/>
      <c r="AU562" s="52">
        <f t="shared" si="92"/>
        <v>0</v>
      </c>
    </row>
    <row r="563" spans="1:47" ht="15" customHeight="1">
      <c r="A563" s="53" t="s">
        <v>66</v>
      </c>
      <c r="B563" s="54">
        <v>552</v>
      </c>
      <c r="C563" s="55" t="s">
        <v>163</v>
      </c>
      <c r="D563" s="56" t="s">
        <v>95</v>
      </c>
      <c r="E563" s="55" t="s">
        <v>603</v>
      </c>
      <c r="F563" s="57">
        <v>44667</v>
      </c>
      <c r="G563" s="58">
        <v>33605</v>
      </c>
      <c r="H563" s="59">
        <f t="shared" si="93"/>
        <v>27.260273972602739</v>
      </c>
      <c r="I563" s="60" t="s">
        <v>604</v>
      </c>
      <c r="J563" s="61">
        <v>0</v>
      </c>
      <c r="K563" s="62">
        <v>0</v>
      </c>
      <c r="L563" s="63" t="s">
        <v>85</v>
      </c>
      <c r="M563" s="64" t="str">
        <f t="shared" si="94"/>
        <v>0-0-3</v>
      </c>
      <c r="N563" s="81" t="s">
        <v>72</v>
      </c>
      <c r="O563" s="62" t="s">
        <v>72</v>
      </c>
      <c r="P563" s="67">
        <v>0</v>
      </c>
      <c r="Q563" s="68" t="s">
        <v>87</v>
      </c>
      <c r="R563" s="68" t="s">
        <v>88</v>
      </c>
      <c r="S563" s="68" t="s">
        <v>89</v>
      </c>
      <c r="T563" s="69">
        <v>47</v>
      </c>
      <c r="U563" s="68"/>
      <c r="V563" s="70">
        <v>145452</v>
      </c>
      <c r="W563" s="70">
        <v>0</v>
      </c>
      <c r="X563" s="70">
        <v>0</v>
      </c>
      <c r="Y563" s="70">
        <v>36360</v>
      </c>
      <c r="Z563" s="70">
        <v>0</v>
      </c>
      <c r="AA563" s="70">
        <v>411955</v>
      </c>
      <c r="AB563" s="71">
        <f t="shared" si="95"/>
        <v>375595</v>
      </c>
      <c r="AC563" s="71">
        <f t="shared" si="88"/>
        <v>375595</v>
      </c>
      <c r="AD563" s="72">
        <f t="shared" si="89"/>
        <v>350</v>
      </c>
      <c r="AE563" s="73">
        <f>ROUND(VLOOKUP(Q563,'[1]Average Cost'!$A$3:$V$26,HLOOKUP('[1]Master Sheet'!E563,'[1]Average Cost'!$B$1:$V$2,2,0)),0)</f>
        <v>436990</v>
      </c>
      <c r="AF563" s="74">
        <f t="shared" si="90"/>
        <v>0.85950479416004943</v>
      </c>
      <c r="AG563" s="68" t="str">
        <f t="shared" si="96"/>
        <v>80%-100%</v>
      </c>
      <c r="AH563" s="75">
        <v>752202.61250000005</v>
      </c>
      <c r="AI563" s="75">
        <v>752202.61250000005</v>
      </c>
      <c r="AJ563" s="75">
        <v>532918</v>
      </c>
      <c r="AK563" s="76">
        <f t="shared" si="91"/>
        <v>0.49932690176611155</v>
      </c>
      <c r="AL563" s="39" t="str">
        <f t="shared" si="97"/>
        <v>25% - 50%</v>
      </c>
      <c r="AM563" s="77" t="str">
        <f t="shared" si="98"/>
        <v>Lower Range</v>
      </c>
      <c r="AN563" s="78" t="s">
        <v>76</v>
      </c>
      <c r="AO563" s="78"/>
      <c r="AP563" s="78" t="s">
        <v>76</v>
      </c>
      <c r="AQ563" s="49"/>
      <c r="AR563" s="79"/>
      <c r="AS563" s="79"/>
      <c r="AT563" s="80"/>
      <c r="AU563" s="52">
        <f t="shared" si="92"/>
        <v>0</v>
      </c>
    </row>
    <row r="564" spans="1:47" ht="15" customHeight="1">
      <c r="A564" s="53" t="s">
        <v>66</v>
      </c>
      <c r="B564" s="25">
        <v>553</v>
      </c>
      <c r="C564" s="55" t="s">
        <v>136</v>
      </c>
      <c r="D564" s="56" t="s">
        <v>91</v>
      </c>
      <c r="E564" s="55" t="s">
        <v>273</v>
      </c>
      <c r="F564" s="57">
        <v>44695</v>
      </c>
      <c r="G564" s="58">
        <v>31447</v>
      </c>
      <c r="H564" s="59">
        <f t="shared" si="93"/>
        <v>33.172602739726024</v>
      </c>
      <c r="I564" s="60" t="s">
        <v>274</v>
      </c>
      <c r="J564" s="61">
        <v>0</v>
      </c>
      <c r="K564" s="62">
        <v>0</v>
      </c>
      <c r="L564" s="63" t="s">
        <v>71</v>
      </c>
      <c r="M564" s="64" t="str">
        <f t="shared" si="94"/>
        <v>0-0-2</v>
      </c>
      <c r="N564" s="81" t="s">
        <v>72</v>
      </c>
      <c r="O564" s="62" t="s">
        <v>72</v>
      </c>
      <c r="P564" s="67">
        <v>0</v>
      </c>
      <c r="Q564" s="68" t="s">
        <v>107</v>
      </c>
      <c r="R564" s="68" t="s">
        <v>108</v>
      </c>
      <c r="S564" s="68" t="s">
        <v>109</v>
      </c>
      <c r="T564" s="69">
        <v>49</v>
      </c>
      <c r="U564" s="68"/>
      <c r="V564" s="70">
        <v>290904</v>
      </c>
      <c r="W564" s="70">
        <v>0</v>
      </c>
      <c r="X564" s="70">
        <v>0</v>
      </c>
      <c r="Y564" s="70">
        <v>72732</v>
      </c>
      <c r="Z564" s="70">
        <v>0</v>
      </c>
      <c r="AA564" s="70">
        <v>811945</v>
      </c>
      <c r="AB564" s="71">
        <f t="shared" si="95"/>
        <v>739213</v>
      </c>
      <c r="AC564" s="71">
        <f t="shared" si="88"/>
        <v>739213</v>
      </c>
      <c r="AD564" s="72">
        <f t="shared" si="89"/>
        <v>322</v>
      </c>
      <c r="AE564" s="73">
        <f>ROUND(VLOOKUP(Q564,'[1]Average Cost'!$A$3:$V$26,HLOOKUP('[1]Master Sheet'!E564,'[1]Average Cost'!$B$1:$V$2,2,0)),0)</f>
        <v>856413</v>
      </c>
      <c r="AF564" s="74">
        <f t="shared" si="90"/>
        <v>0.86315013901003368</v>
      </c>
      <c r="AG564" s="68" t="str">
        <f t="shared" si="96"/>
        <v>80%-100%</v>
      </c>
      <c r="AH564" s="75">
        <v>1226730.16328</v>
      </c>
      <c r="AI564" s="75">
        <v>1226730.16328</v>
      </c>
      <c r="AJ564" s="75">
        <v>974591</v>
      </c>
      <c r="AK564" s="76">
        <f t="shared" si="91"/>
        <v>0.60258810138287544</v>
      </c>
      <c r="AL564" s="39" t="str">
        <f t="shared" si="97"/>
        <v>50% - 70%</v>
      </c>
      <c r="AM564" s="77" t="str">
        <f t="shared" si="98"/>
        <v>Lower Range</v>
      </c>
      <c r="AN564" s="78" t="s">
        <v>76</v>
      </c>
      <c r="AO564" s="78"/>
      <c r="AP564" s="78" t="s">
        <v>76</v>
      </c>
      <c r="AQ564" s="49"/>
      <c r="AR564" s="79"/>
      <c r="AS564" s="79"/>
      <c r="AT564" s="80"/>
      <c r="AU564" s="52">
        <f t="shared" si="92"/>
        <v>0</v>
      </c>
    </row>
    <row r="565" spans="1:47" ht="15" customHeight="1">
      <c r="A565" s="53" t="s">
        <v>66</v>
      </c>
      <c r="B565" s="54">
        <v>554</v>
      </c>
      <c r="C565" s="55" t="s">
        <v>152</v>
      </c>
      <c r="D565" s="56" t="s">
        <v>83</v>
      </c>
      <c r="E565" s="55" t="s">
        <v>111</v>
      </c>
      <c r="F565" s="57">
        <v>41765</v>
      </c>
      <c r="G565" s="58">
        <v>28643</v>
      </c>
      <c r="H565" s="59">
        <f t="shared" si="93"/>
        <v>40.854794520547948</v>
      </c>
      <c r="I565" s="60" t="s">
        <v>605</v>
      </c>
      <c r="J565" s="61" t="s">
        <v>71</v>
      </c>
      <c r="K565" s="62" t="s">
        <v>71</v>
      </c>
      <c r="L565" s="63" t="s">
        <v>71</v>
      </c>
      <c r="M565" s="64" t="str">
        <f t="shared" si="94"/>
        <v>2-2-2</v>
      </c>
      <c r="N565" s="65">
        <v>42736</v>
      </c>
      <c r="O565" s="66">
        <v>43191</v>
      </c>
      <c r="P565" s="67">
        <v>7.9012094230457269E-2</v>
      </c>
      <c r="Q565" s="68" t="s">
        <v>113</v>
      </c>
      <c r="R565" s="68" t="s">
        <v>114</v>
      </c>
      <c r="S565" s="68" t="s">
        <v>115</v>
      </c>
      <c r="T565" s="69">
        <v>46</v>
      </c>
      <c r="U565" s="68"/>
      <c r="V565" s="70">
        <v>143676</v>
      </c>
      <c r="W565" s="70">
        <v>0</v>
      </c>
      <c r="X565" s="70">
        <v>31500</v>
      </c>
      <c r="Y565" s="70">
        <v>0</v>
      </c>
      <c r="Z565" s="70">
        <v>10500</v>
      </c>
      <c r="AA565" s="70">
        <v>371145</v>
      </c>
      <c r="AB565" s="71">
        <f t="shared" si="95"/>
        <v>371145</v>
      </c>
      <c r="AC565" s="71">
        <f t="shared" si="88"/>
        <v>371145</v>
      </c>
      <c r="AD565" s="72">
        <f t="shared" si="89"/>
        <v>365</v>
      </c>
      <c r="AE565" s="73">
        <f>ROUND(VLOOKUP(Q565,'[1]Average Cost'!$A$3:$V$26,HLOOKUP('[1]Master Sheet'!E565,'[1]Average Cost'!$B$1:$V$2,2,0)),0)</f>
        <v>362968</v>
      </c>
      <c r="AF565" s="74">
        <f t="shared" si="90"/>
        <v>1.0225281567521103</v>
      </c>
      <c r="AG565" s="68" t="str">
        <f t="shared" si="96"/>
        <v>Greater than 100%</v>
      </c>
      <c r="AH565" s="75">
        <v>587277.26769999997</v>
      </c>
      <c r="AI565" s="75">
        <v>587277.26769999997</v>
      </c>
      <c r="AJ565" s="75">
        <v>404172</v>
      </c>
      <c r="AK565" s="76">
        <f t="shared" si="91"/>
        <v>0.6319757641114635</v>
      </c>
      <c r="AL565" s="39" t="str">
        <f t="shared" si="97"/>
        <v>50% - 70%</v>
      </c>
      <c r="AM565" s="77" t="str">
        <f t="shared" si="98"/>
        <v>Lower Range</v>
      </c>
      <c r="AN565" s="78" t="s">
        <v>118</v>
      </c>
      <c r="AO565" s="78" t="s">
        <v>606</v>
      </c>
      <c r="AP565" s="78" t="s">
        <v>76</v>
      </c>
      <c r="AQ565" s="49"/>
      <c r="AR565" s="79"/>
      <c r="AS565" s="79"/>
      <c r="AT565" s="80"/>
      <c r="AU565" s="52">
        <f t="shared" si="92"/>
        <v>0</v>
      </c>
    </row>
    <row r="566" spans="1:47" ht="15" customHeight="1">
      <c r="A566" s="53" t="s">
        <v>66</v>
      </c>
      <c r="B566" s="54">
        <v>555</v>
      </c>
      <c r="C566" s="55" t="s">
        <v>110</v>
      </c>
      <c r="D566" s="56" t="s">
        <v>95</v>
      </c>
      <c r="E566" s="55" t="s">
        <v>111</v>
      </c>
      <c r="F566" s="57">
        <v>41548</v>
      </c>
      <c r="G566" s="58">
        <v>31842</v>
      </c>
      <c r="H566" s="59">
        <f t="shared" si="93"/>
        <v>32.090410958904108</v>
      </c>
      <c r="I566" s="60" t="s">
        <v>194</v>
      </c>
      <c r="J566" s="61" t="s">
        <v>85</v>
      </c>
      <c r="K566" s="62" t="s">
        <v>71</v>
      </c>
      <c r="L566" s="63" t="s">
        <v>71</v>
      </c>
      <c r="M566" s="64" t="str">
        <f t="shared" si="94"/>
        <v>3-2-2</v>
      </c>
      <c r="N566" s="65">
        <v>42095</v>
      </c>
      <c r="O566" s="66">
        <v>43191</v>
      </c>
      <c r="P566" s="67">
        <v>7.3472587513307028E-2</v>
      </c>
      <c r="Q566" s="68" t="s">
        <v>113</v>
      </c>
      <c r="R566" s="68" t="s">
        <v>114</v>
      </c>
      <c r="S566" s="68" t="s">
        <v>115</v>
      </c>
      <c r="T566" s="69">
        <v>47</v>
      </c>
      <c r="U566" s="68"/>
      <c r="V566" s="70">
        <v>187008</v>
      </c>
      <c r="W566" s="70">
        <v>0</v>
      </c>
      <c r="X566" s="70">
        <v>31500</v>
      </c>
      <c r="Y566" s="70">
        <v>46752</v>
      </c>
      <c r="Z566" s="70">
        <v>10500</v>
      </c>
      <c r="AA566" s="70">
        <v>526221</v>
      </c>
      <c r="AB566" s="71">
        <f t="shared" si="95"/>
        <v>479469</v>
      </c>
      <c r="AC566" s="71">
        <f t="shared" si="88"/>
        <v>479469</v>
      </c>
      <c r="AD566" s="72">
        <f t="shared" si="89"/>
        <v>365</v>
      </c>
      <c r="AE566" s="73">
        <f>ROUND(VLOOKUP(Q566,'[1]Average Cost'!$A$3:$V$26,HLOOKUP('[1]Master Sheet'!E566,'[1]Average Cost'!$B$1:$V$2,2,0)),0)</f>
        <v>450224</v>
      </c>
      <c r="AF566" s="74">
        <f t="shared" si="90"/>
        <v>1.0649565549593092</v>
      </c>
      <c r="AG566" s="68" t="str">
        <f t="shared" si="96"/>
        <v>Greater than 100%</v>
      </c>
      <c r="AH566" s="75">
        <v>696432.82198750007</v>
      </c>
      <c r="AI566" s="75">
        <v>696432.82198750007</v>
      </c>
      <c r="AJ566" s="75">
        <v>495248</v>
      </c>
      <c r="AK566" s="76">
        <f t="shared" si="91"/>
        <v>0.68846410574343342</v>
      </c>
      <c r="AL566" s="39" t="str">
        <f t="shared" si="97"/>
        <v>50% - 70%</v>
      </c>
      <c r="AM566" s="77" t="str">
        <f t="shared" si="98"/>
        <v>Lower Range</v>
      </c>
      <c r="AN566" s="78" t="s">
        <v>76</v>
      </c>
      <c r="AO566" s="78"/>
      <c r="AP566" s="78" t="s">
        <v>135</v>
      </c>
      <c r="AQ566" s="49"/>
      <c r="AR566" s="79"/>
      <c r="AS566" s="79"/>
      <c r="AT566" s="80"/>
      <c r="AU566" s="52">
        <f t="shared" si="92"/>
        <v>0</v>
      </c>
    </row>
    <row r="567" spans="1:47" ht="15" customHeight="1">
      <c r="A567" s="53" t="s">
        <v>66</v>
      </c>
      <c r="B567" s="54">
        <v>556</v>
      </c>
      <c r="C567" s="55" t="s">
        <v>152</v>
      </c>
      <c r="D567" s="56" t="s">
        <v>83</v>
      </c>
      <c r="E567" s="55" t="s">
        <v>111</v>
      </c>
      <c r="F567" s="57">
        <v>44513</v>
      </c>
      <c r="G567" s="58">
        <v>32163</v>
      </c>
      <c r="H567" s="59">
        <f t="shared" si="93"/>
        <v>31.210958904109589</v>
      </c>
      <c r="I567" s="60" t="s">
        <v>378</v>
      </c>
      <c r="J567" s="61">
        <v>0</v>
      </c>
      <c r="K567" s="62">
        <v>0</v>
      </c>
      <c r="L567" s="63" t="s">
        <v>85</v>
      </c>
      <c r="M567" s="64" t="str">
        <f t="shared" si="94"/>
        <v>0-0-3</v>
      </c>
      <c r="N567" s="81" t="s">
        <v>121</v>
      </c>
      <c r="O567" s="62" t="s">
        <v>72</v>
      </c>
      <c r="P567" s="67">
        <v>0</v>
      </c>
      <c r="Q567" s="68" t="s">
        <v>125</v>
      </c>
      <c r="R567" s="68" t="s">
        <v>126</v>
      </c>
      <c r="S567" s="68" t="s">
        <v>127</v>
      </c>
      <c r="T567" s="69">
        <v>46</v>
      </c>
      <c r="U567" s="68"/>
      <c r="V567" s="70">
        <v>120000</v>
      </c>
      <c r="W567" s="70">
        <v>0</v>
      </c>
      <c r="X567" s="70">
        <v>31500</v>
      </c>
      <c r="Y567" s="70">
        <v>0</v>
      </c>
      <c r="Z567" s="70">
        <v>10500</v>
      </c>
      <c r="AA567" s="70">
        <v>299990.73</v>
      </c>
      <c r="AB567" s="71">
        <f t="shared" si="95"/>
        <v>299990.73</v>
      </c>
      <c r="AC567" s="71">
        <f t="shared" si="88"/>
        <v>299990.73</v>
      </c>
      <c r="AD567" s="72">
        <f t="shared" si="89"/>
        <v>365</v>
      </c>
      <c r="AE567" s="73">
        <f>ROUND(VLOOKUP(Q567,'[1]Average Cost'!$A$3:$V$26,HLOOKUP('[1]Master Sheet'!E567,'[1]Average Cost'!$B$1:$V$2,2,0)),0)</f>
        <v>367306</v>
      </c>
      <c r="AF567" s="74">
        <f t="shared" si="90"/>
        <v>0.81673245196103517</v>
      </c>
      <c r="AG567" s="68" t="str">
        <f t="shared" si="96"/>
        <v>80%-100%</v>
      </c>
      <c r="AH567" s="75">
        <v>573555.75</v>
      </c>
      <c r="AI567" s="75">
        <v>573555.75</v>
      </c>
      <c r="AJ567" s="75">
        <v>464552</v>
      </c>
      <c r="AK567" s="76">
        <f t="shared" si="91"/>
        <v>0.52303674054353044</v>
      </c>
      <c r="AL567" s="39" t="str">
        <f t="shared" si="97"/>
        <v>50% - 70%</v>
      </c>
      <c r="AM567" s="77" t="str">
        <f t="shared" si="98"/>
        <v>Lower Range</v>
      </c>
      <c r="AN567" s="78" t="s">
        <v>76</v>
      </c>
      <c r="AO567" s="78"/>
      <c r="AP567" s="78" t="s">
        <v>135</v>
      </c>
      <c r="AQ567" s="49"/>
      <c r="AR567" s="79"/>
      <c r="AS567" s="79"/>
      <c r="AT567" s="80"/>
      <c r="AU567" s="52">
        <f t="shared" si="92"/>
        <v>0</v>
      </c>
    </row>
    <row r="568" spans="1:47" ht="15" customHeight="1">
      <c r="A568" s="53" t="s">
        <v>66</v>
      </c>
      <c r="B568" s="54">
        <v>557</v>
      </c>
      <c r="C568" s="55" t="s">
        <v>116</v>
      </c>
      <c r="D568" s="56" t="s">
        <v>117</v>
      </c>
      <c r="E568" s="55" t="s">
        <v>79</v>
      </c>
      <c r="F568" s="57">
        <v>44548</v>
      </c>
      <c r="G568" s="58">
        <v>30926</v>
      </c>
      <c r="H568" s="59">
        <f t="shared" si="93"/>
        <v>34.6</v>
      </c>
      <c r="I568" s="60" t="s">
        <v>261</v>
      </c>
      <c r="J568" s="61">
        <v>0</v>
      </c>
      <c r="K568" s="62">
        <v>0</v>
      </c>
      <c r="L568" s="63" t="s">
        <v>71</v>
      </c>
      <c r="M568" s="64" t="str">
        <f t="shared" si="94"/>
        <v>0-0-2</v>
      </c>
      <c r="N568" s="81" t="s">
        <v>121</v>
      </c>
      <c r="O568" s="62" t="s">
        <v>72</v>
      </c>
      <c r="P568" s="67">
        <v>0</v>
      </c>
      <c r="Q568" s="68" t="s">
        <v>218</v>
      </c>
      <c r="R568" s="68" t="s">
        <v>219</v>
      </c>
      <c r="S568" s="68" t="s">
        <v>220</v>
      </c>
      <c r="T568" s="69">
        <v>50</v>
      </c>
      <c r="U568" s="68"/>
      <c r="V568" s="70">
        <v>563640</v>
      </c>
      <c r="W568" s="70">
        <v>0</v>
      </c>
      <c r="X568" s="70">
        <v>0</v>
      </c>
      <c r="Y568" s="70">
        <v>140904</v>
      </c>
      <c r="Z568" s="70">
        <v>0</v>
      </c>
      <c r="AA568" s="70">
        <v>1561961</v>
      </c>
      <c r="AB568" s="71">
        <f t="shared" si="95"/>
        <v>1421057</v>
      </c>
      <c r="AC568" s="71">
        <f t="shared" si="88"/>
        <v>1421057</v>
      </c>
      <c r="AD568" s="72">
        <f t="shared" si="89"/>
        <v>365</v>
      </c>
      <c r="AE568" s="73">
        <f>ROUND(VLOOKUP(Q568,'[1]Average Cost'!$A$3:$V$26,HLOOKUP('[1]Master Sheet'!E568,'[1]Average Cost'!$B$1:$V$2,2,0)),0)</f>
        <v>1550008</v>
      </c>
      <c r="AF568" s="74">
        <f t="shared" si="90"/>
        <v>0.91680623583878273</v>
      </c>
      <c r="AG568" s="68" t="str">
        <f t="shared" si="96"/>
        <v>80%-100%</v>
      </c>
      <c r="AH568" s="75">
        <v>1622546.5</v>
      </c>
      <c r="AI568" s="75">
        <v>1622546.5</v>
      </c>
      <c r="AJ568" s="75">
        <v>1356038</v>
      </c>
      <c r="AK568" s="76">
        <f t="shared" si="91"/>
        <v>0.87581896728383435</v>
      </c>
      <c r="AL568" s="39" t="str">
        <f t="shared" si="97"/>
        <v>70% - 90%</v>
      </c>
      <c r="AM568" s="77" t="str">
        <f t="shared" si="98"/>
        <v>Close to Market Reference</v>
      </c>
      <c r="AN568" s="78" t="s">
        <v>76</v>
      </c>
      <c r="AO568" s="78"/>
      <c r="AP568" s="78" t="s">
        <v>76</v>
      </c>
      <c r="AQ568" s="49"/>
      <c r="AR568" s="79"/>
      <c r="AS568" s="79"/>
      <c r="AT568" s="80"/>
      <c r="AU568" s="52">
        <f t="shared" si="92"/>
        <v>0</v>
      </c>
    </row>
    <row r="569" spans="1:47" ht="15" customHeight="1">
      <c r="A569" s="53" t="s">
        <v>66</v>
      </c>
      <c r="B569" s="54">
        <v>558</v>
      </c>
      <c r="C569" s="55" t="s">
        <v>167</v>
      </c>
      <c r="D569" s="56" t="s">
        <v>83</v>
      </c>
      <c r="E569" s="55" t="s">
        <v>149</v>
      </c>
      <c r="F569" s="57">
        <v>41548</v>
      </c>
      <c r="G569" s="58">
        <v>29776</v>
      </c>
      <c r="H569" s="59">
        <f t="shared" si="93"/>
        <v>37.750684931506846</v>
      </c>
      <c r="I569" s="60" t="s">
        <v>383</v>
      </c>
      <c r="J569" s="61" t="s">
        <v>85</v>
      </c>
      <c r="K569" s="62" t="s">
        <v>81</v>
      </c>
      <c r="L569" s="63" t="s">
        <v>81</v>
      </c>
      <c r="M569" s="64" t="str">
        <f t="shared" si="94"/>
        <v>3-4-4</v>
      </c>
      <c r="N569" s="65">
        <v>42826</v>
      </c>
      <c r="O569" s="66">
        <v>43191</v>
      </c>
      <c r="P569" s="67">
        <v>9.5000000000000001E-2</v>
      </c>
      <c r="Q569" s="68" t="s">
        <v>87</v>
      </c>
      <c r="R569" s="68" t="s">
        <v>88</v>
      </c>
      <c r="S569" s="68" t="s">
        <v>89</v>
      </c>
      <c r="T569" s="69">
        <v>46</v>
      </c>
      <c r="U569" s="68"/>
      <c r="V569" s="70">
        <v>260316</v>
      </c>
      <c r="W569" s="70">
        <v>0</v>
      </c>
      <c r="X569" s="70">
        <v>0</v>
      </c>
      <c r="Y569" s="70">
        <v>0</v>
      </c>
      <c r="Z569" s="70">
        <v>0</v>
      </c>
      <c r="AA569" s="70">
        <v>662732</v>
      </c>
      <c r="AB569" s="71">
        <f t="shared" si="95"/>
        <v>662732</v>
      </c>
      <c r="AC569" s="71">
        <f t="shared" si="88"/>
        <v>662732</v>
      </c>
      <c r="AD569" s="72">
        <f t="shared" si="89"/>
        <v>365</v>
      </c>
      <c r="AE569" s="73">
        <f>ROUND(VLOOKUP(Q569,'[1]Average Cost'!$A$3:$V$26,HLOOKUP('[1]Master Sheet'!E569,'[1]Average Cost'!$B$1:$V$2,2,0)),0)</f>
        <v>293696</v>
      </c>
      <c r="AF569" s="74">
        <f t="shared" si="90"/>
        <v>2.2565237524515145</v>
      </c>
      <c r="AG569" s="68" t="str">
        <f t="shared" si="96"/>
        <v>Greater than 100%</v>
      </c>
      <c r="AH569" s="75">
        <v>512626</v>
      </c>
      <c r="AI569" s="75">
        <v>449515</v>
      </c>
      <c r="AJ569" s="75">
        <v>512626</v>
      </c>
      <c r="AK569" s="76">
        <f t="shared" si="91"/>
        <v>1.2928177657785598</v>
      </c>
      <c r="AL569" s="39" t="str">
        <f t="shared" si="97"/>
        <v>110% - 130%</v>
      </c>
      <c r="AM569" s="77" t="str">
        <f t="shared" si="98"/>
        <v>Upper Range</v>
      </c>
      <c r="AN569" s="78" t="s">
        <v>118</v>
      </c>
      <c r="AO569" s="78" t="s">
        <v>607</v>
      </c>
      <c r="AP569" s="78" t="s">
        <v>118</v>
      </c>
      <c r="AQ569" s="49"/>
      <c r="AR569" s="79"/>
      <c r="AS569" s="79"/>
      <c r="AT569" s="80"/>
      <c r="AU569" s="52">
        <f t="shared" si="92"/>
        <v>0</v>
      </c>
    </row>
    <row r="570" spans="1:47" ht="15" customHeight="1">
      <c r="A570" s="53" t="s">
        <v>66</v>
      </c>
      <c r="B570" s="25">
        <v>559</v>
      </c>
      <c r="C570" s="55" t="s">
        <v>586</v>
      </c>
      <c r="D570" s="56" t="s">
        <v>83</v>
      </c>
      <c r="E570" s="55" t="s">
        <v>105</v>
      </c>
      <c r="F570" s="57">
        <v>41365</v>
      </c>
      <c r="G570" s="58">
        <v>30745</v>
      </c>
      <c r="H570" s="59">
        <f t="shared" si="93"/>
        <v>35.095890410958901</v>
      </c>
      <c r="I570" s="60" t="s">
        <v>70</v>
      </c>
      <c r="J570" s="61" t="s">
        <v>85</v>
      </c>
      <c r="K570" s="62" t="s">
        <v>85</v>
      </c>
      <c r="L570" s="63" t="s">
        <v>81</v>
      </c>
      <c r="M570" s="64" t="str">
        <f t="shared" si="94"/>
        <v>3-3-4</v>
      </c>
      <c r="N570" s="65">
        <v>42095</v>
      </c>
      <c r="O570" s="66">
        <v>43191</v>
      </c>
      <c r="P570" s="67">
        <v>0.18</v>
      </c>
      <c r="Q570" s="68" t="s">
        <v>73</v>
      </c>
      <c r="R570" s="38" t="s">
        <v>74</v>
      </c>
      <c r="S570" s="38" t="s">
        <v>75</v>
      </c>
      <c r="T570" s="69">
        <v>46</v>
      </c>
      <c r="U570" s="68"/>
      <c r="V570" s="70">
        <v>211692</v>
      </c>
      <c r="W570" s="70">
        <v>0</v>
      </c>
      <c r="X570" s="70">
        <v>0</v>
      </c>
      <c r="Y570" s="70">
        <v>0</v>
      </c>
      <c r="Z570" s="70">
        <v>0</v>
      </c>
      <c r="AA570" s="70">
        <v>541194</v>
      </c>
      <c r="AB570" s="71">
        <f t="shared" si="95"/>
        <v>541194</v>
      </c>
      <c r="AC570" s="71">
        <f t="shared" si="88"/>
        <v>541194</v>
      </c>
      <c r="AD570" s="72">
        <f t="shared" si="89"/>
        <v>365</v>
      </c>
      <c r="AE570" s="73">
        <f>ROUND(VLOOKUP(Q570,'[1]Average Cost'!$A$3:$V$26,HLOOKUP('[1]Master Sheet'!E570,'[1]Average Cost'!$B$1:$V$2,2,0)),0)</f>
        <v>480167</v>
      </c>
      <c r="AF570" s="74">
        <f t="shared" si="90"/>
        <v>1.1270953647376851</v>
      </c>
      <c r="AG570" s="68" t="str">
        <f t="shared" si="96"/>
        <v>Greater than 100%</v>
      </c>
      <c r="AH570" s="75">
        <v>499780.75</v>
      </c>
      <c r="AI570" s="75">
        <v>499780.75</v>
      </c>
      <c r="AJ570" s="75">
        <v>638569</v>
      </c>
      <c r="AK570" s="76">
        <f t="shared" si="91"/>
        <v>1.0828628353533025</v>
      </c>
      <c r="AL570" s="39" t="str">
        <f t="shared" si="97"/>
        <v>90% - 110%</v>
      </c>
      <c r="AM570" s="77" t="str">
        <f t="shared" si="98"/>
        <v>Upper Middle Range</v>
      </c>
      <c r="AN570" s="78" t="s">
        <v>118</v>
      </c>
      <c r="AO570" s="78" t="s">
        <v>608</v>
      </c>
      <c r="AP570" s="78" t="s">
        <v>76</v>
      </c>
      <c r="AQ570" s="49"/>
      <c r="AR570" s="79"/>
      <c r="AS570" s="79"/>
      <c r="AT570" s="80"/>
      <c r="AU570" s="52">
        <f t="shared" si="92"/>
        <v>0</v>
      </c>
    </row>
    <row r="571" spans="1:47" ht="15" customHeight="1">
      <c r="A571" s="53" t="s">
        <v>66</v>
      </c>
      <c r="B571" s="54">
        <v>560</v>
      </c>
      <c r="C571" s="55" t="s">
        <v>110</v>
      </c>
      <c r="D571" s="56" t="s">
        <v>95</v>
      </c>
      <c r="E571" s="55" t="s">
        <v>79</v>
      </c>
      <c r="F571" s="57">
        <v>44814</v>
      </c>
      <c r="G571" s="58">
        <v>33234</v>
      </c>
      <c r="H571" s="59">
        <f t="shared" si="93"/>
        <v>28.276712328767122</v>
      </c>
      <c r="I571" s="60" t="s">
        <v>100</v>
      </c>
      <c r="J571" s="61">
        <v>0</v>
      </c>
      <c r="K571" s="62">
        <v>0</v>
      </c>
      <c r="L571" s="63" t="s">
        <v>71</v>
      </c>
      <c r="M571" s="64" t="str">
        <f t="shared" si="94"/>
        <v>0-0-2</v>
      </c>
      <c r="N571" s="81" t="s">
        <v>72</v>
      </c>
      <c r="O571" s="62" t="s">
        <v>72</v>
      </c>
      <c r="P571" s="67">
        <v>0</v>
      </c>
      <c r="Q571" s="68" t="s">
        <v>101</v>
      </c>
      <c r="R571" s="68" t="s">
        <v>141</v>
      </c>
      <c r="S571" s="68" t="s">
        <v>142</v>
      </c>
      <c r="T571" s="69">
        <v>47</v>
      </c>
      <c r="U571" s="68"/>
      <c r="V571" s="70">
        <v>181824</v>
      </c>
      <c r="W571" s="70">
        <v>0</v>
      </c>
      <c r="X571" s="70">
        <v>0</v>
      </c>
      <c r="Y571" s="70">
        <v>45456</v>
      </c>
      <c r="Z571" s="70">
        <v>0</v>
      </c>
      <c r="AA571" s="70">
        <v>511958</v>
      </c>
      <c r="AB571" s="71">
        <f t="shared" si="95"/>
        <v>466502</v>
      </c>
      <c r="AC571" s="71">
        <f t="shared" si="88"/>
        <v>466502</v>
      </c>
      <c r="AD571" s="72">
        <f t="shared" si="89"/>
        <v>203</v>
      </c>
      <c r="AE571" s="73">
        <f>ROUND(VLOOKUP(Q571,'[1]Average Cost'!$A$3:$V$26,HLOOKUP('[1]Master Sheet'!E571,'[1]Average Cost'!$B$1:$V$2,2,0)),0)</f>
        <v>523446</v>
      </c>
      <c r="AF571" s="74">
        <f t="shared" si="90"/>
        <v>0.8912132292538294</v>
      </c>
      <c r="AG571" s="68" t="str">
        <f t="shared" si="96"/>
        <v>80%-100%</v>
      </c>
      <c r="AH571" s="75">
        <v>857179.09441124997</v>
      </c>
      <c r="AI571" s="75">
        <v>857179.09441124997</v>
      </c>
      <c r="AJ571" s="75">
        <v>703765</v>
      </c>
      <c r="AK571" s="76">
        <f t="shared" si="91"/>
        <v>0.54422932505186095</v>
      </c>
      <c r="AL571" s="39" t="str">
        <f t="shared" si="97"/>
        <v>50% - 70%</v>
      </c>
      <c r="AM571" s="77" t="str">
        <f t="shared" si="98"/>
        <v>Lower Range</v>
      </c>
      <c r="AN571" s="78" t="s">
        <v>76</v>
      </c>
      <c r="AO571" s="78"/>
      <c r="AP571" s="78" t="s">
        <v>76</v>
      </c>
      <c r="AQ571" s="49"/>
      <c r="AR571" s="79"/>
      <c r="AS571" s="79"/>
      <c r="AT571" s="80"/>
      <c r="AU571" s="52">
        <f t="shared" si="92"/>
        <v>0</v>
      </c>
    </row>
    <row r="572" spans="1:47" ht="15" customHeight="1">
      <c r="A572" s="53" t="s">
        <v>66</v>
      </c>
      <c r="B572" s="54">
        <v>561</v>
      </c>
      <c r="C572" s="55" t="s">
        <v>116</v>
      </c>
      <c r="D572" s="56" t="s">
        <v>117</v>
      </c>
      <c r="E572" s="55" t="s">
        <v>111</v>
      </c>
      <c r="F572" s="57">
        <v>44472</v>
      </c>
      <c r="G572" s="58">
        <v>30385</v>
      </c>
      <c r="H572" s="59">
        <f t="shared" si="93"/>
        <v>36.082191780821915</v>
      </c>
      <c r="I572" s="60" t="s">
        <v>382</v>
      </c>
      <c r="J572" s="61">
        <v>0</v>
      </c>
      <c r="K572" s="62">
        <v>0</v>
      </c>
      <c r="L572" s="63" t="s">
        <v>85</v>
      </c>
      <c r="M572" s="64" t="str">
        <f t="shared" si="94"/>
        <v>0-0-3</v>
      </c>
      <c r="N572" s="81" t="s">
        <v>121</v>
      </c>
      <c r="O572" s="62" t="s">
        <v>72</v>
      </c>
      <c r="P572" s="67">
        <v>0</v>
      </c>
      <c r="Q572" s="68" t="s">
        <v>122</v>
      </c>
      <c r="R572" s="68" t="s">
        <v>108</v>
      </c>
      <c r="S572" s="68" t="s">
        <v>109</v>
      </c>
      <c r="T572" s="69">
        <v>50</v>
      </c>
      <c r="U572" s="68"/>
      <c r="V572" s="70">
        <v>404304</v>
      </c>
      <c r="W572" s="70">
        <v>0</v>
      </c>
      <c r="X572" s="70">
        <v>67500</v>
      </c>
      <c r="Y572" s="70">
        <v>101076</v>
      </c>
      <c r="Z572" s="70">
        <v>22500</v>
      </c>
      <c r="AA572" s="70">
        <v>1123792</v>
      </c>
      <c r="AB572" s="71">
        <f t="shared" si="95"/>
        <v>1022716</v>
      </c>
      <c r="AC572" s="71">
        <f t="shared" si="88"/>
        <v>1022716</v>
      </c>
      <c r="AD572" s="72">
        <f t="shared" si="89"/>
        <v>365</v>
      </c>
      <c r="AE572" s="73">
        <f>ROUND(VLOOKUP(Q572,'[1]Average Cost'!$A$3:$V$26,HLOOKUP('[1]Master Sheet'!E572,'[1]Average Cost'!$B$1:$V$2,2,0)),0)</f>
        <v>1183054</v>
      </c>
      <c r="AF572" s="74">
        <f t="shared" si="90"/>
        <v>0.86447110613716704</v>
      </c>
      <c r="AG572" s="68" t="str">
        <f t="shared" si="96"/>
        <v>80%-100%</v>
      </c>
      <c r="AH572" s="75">
        <v>1386761.5253000001</v>
      </c>
      <c r="AI572" s="75">
        <v>1386761.5253000001</v>
      </c>
      <c r="AJ572" s="75">
        <v>1186008</v>
      </c>
      <c r="AK572" s="76">
        <f t="shared" si="91"/>
        <v>0.73748512728513604</v>
      </c>
      <c r="AL572" s="39" t="str">
        <f t="shared" si="97"/>
        <v>70% - 90%</v>
      </c>
      <c r="AM572" s="77" t="str">
        <f t="shared" si="98"/>
        <v>Lower Middle Range</v>
      </c>
      <c r="AN572" s="78" t="s">
        <v>76</v>
      </c>
      <c r="AO572" s="78"/>
      <c r="AP572" s="78" t="s">
        <v>135</v>
      </c>
      <c r="AQ572" s="49"/>
      <c r="AR572" s="79"/>
      <c r="AS572" s="79"/>
      <c r="AT572" s="80"/>
      <c r="AU572" s="52">
        <f t="shared" si="92"/>
        <v>0</v>
      </c>
    </row>
    <row r="573" spans="1:47" ht="15" customHeight="1">
      <c r="A573" s="53" t="s">
        <v>66</v>
      </c>
      <c r="B573" s="54">
        <v>562</v>
      </c>
      <c r="C573" s="55" t="s">
        <v>134</v>
      </c>
      <c r="D573" s="56" t="s">
        <v>68</v>
      </c>
      <c r="E573" s="55" t="s">
        <v>79</v>
      </c>
      <c r="F573" s="57">
        <v>41776</v>
      </c>
      <c r="G573" s="58">
        <v>29495</v>
      </c>
      <c r="H573" s="59">
        <f t="shared" si="93"/>
        <v>38.520547945205479</v>
      </c>
      <c r="I573" s="60" t="s">
        <v>100</v>
      </c>
      <c r="J573" s="61" t="s">
        <v>85</v>
      </c>
      <c r="K573" s="62" t="s">
        <v>81</v>
      </c>
      <c r="L573" s="63" t="s">
        <v>85</v>
      </c>
      <c r="M573" s="64" t="str">
        <f t="shared" si="94"/>
        <v>3-4-3</v>
      </c>
      <c r="N573" s="65">
        <v>42917</v>
      </c>
      <c r="O573" s="66">
        <v>43191</v>
      </c>
      <c r="P573" s="67">
        <v>0.12694386112277753</v>
      </c>
      <c r="Q573" s="68" t="s">
        <v>101</v>
      </c>
      <c r="R573" s="68" t="s">
        <v>141</v>
      </c>
      <c r="S573" s="68" t="s">
        <v>142</v>
      </c>
      <c r="T573" s="69">
        <v>48</v>
      </c>
      <c r="U573" s="68"/>
      <c r="V573" s="70">
        <v>245880</v>
      </c>
      <c r="W573" s="70">
        <v>0</v>
      </c>
      <c r="X573" s="70">
        <v>0</v>
      </c>
      <c r="Y573" s="70">
        <v>61476</v>
      </c>
      <c r="Z573" s="70">
        <v>0</v>
      </c>
      <c r="AA573" s="70">
        <v>688134</v>
      </c>
      <c r="AB573" s="71">
        <f t="shared" si="95"/>
        <v>626658</v>
      </c>
      <c r="AC573" s="71">
        <f t="shared" si="88"/>
        <v>626658</v>
      </c>
      <c r="AD573" s="72">
        <f t="shared" si="89"/>
        <v>365</v>
      </c>
      <c r="AE573" s="73">
        <f>ROUND(VLOOKUP(Q573,'[1]Average Cost'!$A$3:$V$26,HLOOKUP('[1]Master Sheet'!E573,'[1]Average Cost'!$B$1:$V$2,2,0)),0)</f>
        <v>767328</v>
      </c>
      <c r="AF573" s="74">
        <f t="shared" si="90"/>
        <v>0.81667552858751402</v>
      </c>
      <c r="AG573" s="68" t="str">
        <f t="shared" si="96"/>
        <v>80%-100%</v>
      </c>
      <c r="AH573" s="75">
        <v>1008445.993425</v>
      </c>
      <c r="AI573" s="75">
        <v>1008445.993425</v>
      </c>
      <c r="AJ573" s="75">
        <v>938353</v>
      </c>
      <c r="AK573" s="76">
        <f t="shared" si="91"/>
        <v>0.62140957878336367</v>
      </c>
      <c r="AL573" s="39" t="str">
        <f t="shared" si="97"/>
        <v>50% - 70%</v>
      </c>
      <c r="AM573" s="77" t="str">
        <f t="shared" si="98"/>
        <v>Lower Range</v>
      </c>
      <c r="AN573" s="78" t="s">
        <v>118</v>
      </c>
      <c r="AO573" s="78" t="s">
        <v>609</v>
      </c>
      <c r="AP573" s="78" t="s">
        <v>135</v>
      </c>
      <c r="AQ573" s="49"/>
      <c r="AR573" s="79"/>
      <c r="AS573" s="79"/>
      <c r="AT573" s="80"/>
      <c r="AU573" s="52">
        <f t="shared" si="92"/>
        <v>0</v>
      </c>
    </row>
    <row r="574" spans="1:47" ht="15" customHeight="1">
      <c r="A574" s="53" t="s">
        <v>66</v>
      </c>
      <c r="B574" s="54">
        <v>563</v>
      </c>
      <c r="C574" s="55" t="s">
        <v>90</v>
      </c>
      <c r="D574" s="56" t="s">
        <v>91</v>
      </c>
      <c r="E574" s="55" t="s">
        <v>206</v>
      </c>
      <c r="F574" s="57">
        <v>41562</v>
      </c>
      <c r="G574" s="58">
        <v>31977</v>
      </c>
      <c r="H574" s="59">
        <f t="shared" si="93"/>
        <v>31.720547945205478</v>
      </c>
      <c r="I574" s="60" t="s">
        <v>207</v>
      </c>
      <c r="J574" s="61" t="s">
        <v>71</v>
      </c>
      <c r="K574" s="62" t="s">
        <v>71</v>
      </c>
      <c r="L574" s="63" t="s">
        <v>81</v>
      </c>
      <c r="M574" s="64" t="str">
        <f t="shared" si="94"/>
        <v>2-2-4</v>
      </c>
      <c r="N574" s="65" t="s">
        <v>86</v>
      </c>
      <c r="O574" s="66">
        <v>43191</v>
      </c>
      <c r="P574" s="67">
        <v>0.02</v>
      </c>
      <c r="Q574" s="68" t="s">
        <v>73</v>
      </c>
      <c r="R574" s="38" t="s">
        <v>74</v>
      </c>
      <c r="S574" s="38" t="s">
        <v>75</v>
      </c>
      <c r="T574" s="69">
        <v>49</v>
      </c>
      <c r="U574" s="68"/>
      <c r="V574" s="70">
        <v>343812</v>
      </c>
      <c r="W574" s="70">
        <v>62796</v>
      </c>
      <c r="X574" s="70">
        <v>0</v>
      </c>
      <c r="Y574" s="70">
        <v>85956</v>
      </c>
      <c r="Z574" s="70">
        <v>0</v>
      </c>
      <c r="AA574" s="70">
        <v>1020243</v>
      </c>
      <c r="AB574" s="71">
        <f t="shared" si="95"/>
        <v>934287</v>
      </c>
      <c r="AC574" s="71">
        <f t="shared" si="88"/>
        <v>871491</v>
      </c>
      <c r="AD574" s="72">
        <f t="shared" si="89"/>
        <v>365</v>
      </c>
      <c r="AE574" s="73">
        <f>ROUND(VLOOKUP(Q574,'[1]Average Cost'!$A$3:$V$26,HLOOKUP('[1]Master Sheet'!E574,'[1]Average Cost'!$B$1:$V$2,2,0)),0)</f>
        <v>914168</v>
      </c>
      <c r="AF574" s="74">
        <f t="shared" si="90"/>
        <v>1.022007989778684</v>
      </c>
      <c r="AG574" s="68" t="str">
        <f t="shared" si="96"/>
        <v>Greater than 100%</v>
      </c>
      <c r="AH574" s="75">
        <v>1405865.719755</v>
      </c>
      <c r="AI574" s="75">
        <v>1405865.719755</v>
      </c>
      <c r="AJ574" s="75">
        <v>1138428</v>
      </c>
      <c r="AK574" s="76">
        <f t="shared" si="91"/>
        <v>0.66456346923575182</v>
      </c>
      <c r="AL574" s="39" t="str">
        <f t="shared" si="97"/>
        <v>50% - 70%</v>
      </c>
      <c r="AM574" s="77" t="str">
        <f t="shared" si="98"/>
        <v>Lower Range</v>
      </c>
      <c r="AN574" s="78" t="s">
        <v>118</v>
      </c>
      <c r="AO574" s="78" t="s">
        <v>610</v>
      </c>
      <c r="AP574" s="78" t="s">
        <v>76</v>
      </c>
      <c r="AQ574" s="49"/>
      <c r="AR574" s="79"/>
      <c r="AS574" s="79"/>
      <c r="AT574" s="80"/>
      <c r="AU574" s="52">
        <f t="shared" si="92"/>
        <v>0</v>
      </c>
    </row>
    <row r="575" spans="1:47" ht="15" customHeight="1">
      <c r="A575" s="53" t="s">
        <v>66</v>
      </c>
      <c r="B575" s="54">
        <v>564</v>
      </c>
      <c r="C575" s="55" t="s">
        <v>67</v>
      </c>
      <c r="D575" s="56" t="s">
        <v>68</v>
      </c>
      <c r="E575" s="55" t="s">
        <v>611</v>
      </c>
      <c r="F575" s="57">
        <v>41828</v>
      </c>
      <c r="G575" s="58">
        <v>24647</v>
      </c>
      <c r="H575" s="59">
        <f t="shared" si="93"/>
        <v>51.802739726027397</v>
      </c>
      <c r="I575" s="60" t="s">
        <v>204</v>
      </c>
      <c r="J575" s="61" t="s">
        <v>71</v>
      </c>
      <c r="K575" s="62" t="s">
        <v>71</v>
      </c>
      <c r="L575" s="63" t="s">
        <v>71</v>
      </c>
      <c r="M575" s="64" t="str">
        <f t="shared" si="94"/>
        <v>2-2-2</v>
      </c>
      <c r="N575" s="65">
        <v>43191</v>
      </c>
      <c r="O575" s="66">
        <v>43191</v>
      </c>
      <c r="P575" s="67">
        <v>0.24</v>
      </c>
      <c r="Q575" s="68" t="s">
        <v>73</v>
      </c>
      <c r="R575" s="38" t="s">
        <v>74</v>
      </c>
      <c r="S575" s="38" t="s">
        <v>75</v>
      </c>
      <c r="T575" s="69">
        <v>48</v>
      </c>
      <c r="U575" s="68"/>
      <c r="V575" s="70">
        <v>190776</v>
      </c>
      <c r="W575" s="70">
        <v>0</v>
      </c>
      <c r="X575" s="70">
        <v>0</v>
      </c>
      <c r="Y575" s="70">
        <v>47688</v>
      </c>
      <c r="Z575" s="70">
        <v>0</v>
      </c>
      <c r="AA575" s="70">
        <v>536574</v>
      </c>
      <c r="AB575" s="71">
        <f t="shared" si="95"/>
        <v>488886</v>
      </c>
      <c r="AC575" s="71">
        <f t="shared" si="88"/>
        <v>488886</v>
      </c>
      <c r="AD575" s="72">
        <f t="shared" si="89"/>
        <v>365</v>
      </c>
      <c r="AE575" s="73">
        <f>ROUND(VLOOKUP(Q575,'[1]Average Cost'!$A$3:$V$26,HLOOKUP('[1]Master Sheet'!E575,'[1]Average Cost'!$B$1:$V$2,2,0)),0)</f>
        <v>646385</v>
      </c>
      <c r="AF575" s="74">
        <f t="shared" si="90"/>
        <v>0.75633871454319024</v>
      </c>
      <c r="AG575" s="68" t="str">
        <f t="shared" si="96"/>
        <v>60%-80%</v>
      </c>
      <c r="AH575" s="75">
        <v>1040452</v>
      </c>
      <c r="AI575" s="75">
        <v>1031401.0812</v>
      </c>
      <c r="AJ575" s="75">
        <v>1040452</v>
      </c>
      <c r="AK575" s="76">
        <f t="shared" si="91"/>
        <v>0.4698784758931695</v>
      </c>
      <c r="AL575" s="39" t="str">
        <f t="shared" si="97"/>
        <v>25% - 50%</v>
      </c>
      <c r="AM575" s="77" t="str">
        <f t="shared" si="98"/>
        <v>Lower Range</v>
      </c>
      <c r="AN575" s="78" t="s">
        <v>76</v>
      </c>
      <c r="AO575" s="78"/>
      <c r="AP575" s="78" t="s">
        <v>76</v>
      </c>
      <c r="AQ575" s="49"/>
      <c r="AR575" s="79"/>
      <c r="AS575" s="79"/>
      <c r="AT575" s="80"/>
      <c r="AU575" s="52">
        <f t="shared" si="92"/>
        <v>0</v>
      </c>
    </row>
    <row r="576" spans="1:47" ht="15" customHeight="1">
      <c r="A576" s="53" t="s">
        <v>66</v>
      </c>
      <c r="B576" s="25">
        <v>565</v>
      </c>
      <c r="C576" s="55" t="s">
        <v>205</v>
      </c>
      <c r="D576" s="56" t="s">
        <v>432</v>
      </c>
      <c r="E576" s="55" t="s">
        <v>209</v>
      </c>
      <c r="F576" s="57">
        <v>42756</v>
      </c>
      <c r="G576" s="58">
        <v>27130</v>
      </c>
      <c r="H576" s="59">
        <f t="shared" si="93"/>
        <v>45</v>
      </c>
      <c r="I576" s="60" t="s">
        <v>257</v>
      </c>
      <c r="J576" s="61" t="s">
        <v>71</v>
      </c>
      <c r="K576" s="62" t="s">
        <v>85</v>
      </c>
      <c r="L576" s="63" t="s">
        <v>85</v>
      </c>
      <c r="M576" s="64" t="str">
        <f t="shared" si="94"/>
        <v>2-3-3</v>
      </c>
      <c r="N576" s="65">
        <v>42095</v>
      </c>
      <c r="O576" s="66">
        <v>43191</v>
      </c>
      <c r="P576" s="67">
        <v>7.0000000000000007E-2</v>
      </c>
      <c r="Q576" s="68" t="s">
        <v>73</v>
      </c>
      <c r="R576" s="38" t="s">
        <v>74</v>
      </c>
      <c r="S576" s="38" t="s">
        <v>75</v>
      </c>
      <c r="T576" s="69">
        <v>52</v>
      </c>
      <c r="U576" s="68"/>
      <c r="V576" s="70">
        <v>428988</v>
      </c>
      <c r="W576" s="70">
        <v>64092</v>
      </c>
      <c r="X576" s="70">
        <v>0</v>
      </c>
      <c r="Y576" s="70">
        <v>225780</v>
      </c>
      <c r="Z576" s="70">
        <v>0</v>
      </c>
      <c r="AA576" s="70">
        <v>1434734</v>
      </c>
      <c r="AB576" s="71">
        <f t="shared" si="95"/>
        <v>1208954</v>
      </c>
      <c r="AC576" s="71">
        <f t="shared" si="88"/>
        <v>1144862</v>
      </c>
      <c r="AD576" s="72">
        <f t="shared" si="89"/>
        <v>365</v>
      </c>
      <c r="AE576" s="73">
        <f>ROUND(VLOOKUP(Q576,'[1]Average Cost'!$A$3:$V$26,HLOOKUP('[1]Master Sheet'!E576,'[1]Average Cost'!$B$1:$V$2,2,0)),0)</f>
        <v>1566343</v>
      </c>
      <c r="AF576" s="74">
        <f t="shared" si="90"/>
        <v>0.77183222321036959</v>
      </c>
      <c r="AG576" s="68" t="str">
        <f t="shared" si="96"/>
        <v>60%-80%</v>
      </c>
      <c r="AH576" s="75">
        <v>2158961.0017500003</v>
      </c>
      <c r="AI576" s="75">
        <v>2158961.0017500003</v>
      </c>
      <c r="AJ576" s="75">
        <v>1733907</v>
      </c>
      <c r="AK576" s="76">
        <f t="shared" si="91"/>
        <v>0.55997028154749062</v>
      </c>
      <c r="AL576" s="39" t="str">
        <f t="shared" si="97"/>
        <v>50% - 70%</v>
      </c>
      <c r="AM576" s="77" t="str">
        <f t="shared" si="98"/>
        <v>Lower Range</v>
      </c>
      <c r="AN576" s="78" t="s">
        <v>76</v>
      </c>
      <c r="AO576" s="78"/>
      <c r="AP576" s="78" t="s">
        <v>76</v>
      </c>
      <c r="AQ576" s="49"/>
      <c r="AR576" s="79"/>
      <c r="AS576" s="79"/>
      <c r="AT576" s="80"/>
      <c r="AU576" s="52">
        <f t="shared" si="92"/>
        <v>0</v>
      </c>
    </row>
    <row r="577" spans="1:47" ht="15" customHeight="1">
      <c r="A577" s="53" t="s">
        <v>66</v>
      </c>
      <c r="B577" s="54">
        <v>566</v>
      </c>
      <c r="C577" s="55" t="s">
        <v>67</v>
      </c>
      <c r="D577" s="56" t="s">
        <v>68</v>
      </c>
      <c r="E577" s="55" t="s">
        <v>105</v>
      </c>
      <c r="F577" s="57">
        <v>44289</v>
      </c>
      <c r="G577" s="58">
        <v>32523</v>
      </c>
      <c r="H577" s="59">
        <f t="shared" si="93"/>
        <v>30.224657534246575</v>
      </c>
      <c r="I577" s="60" t="s">
        <v>70</v>
      </c>
      <c r="J577" s="61">
        <v>0</v>
      </c>
      <c r="K577" s="62" t="s">
        <v>71</v>
      </c>
      <c r="L577" s="63" t="s">
        <v>71</v>
      </c>
      <c r="M577" s="64" t="str">
        <f t="shared" si="94"/>
        <v>0-2-2</v>
      </c>
      <c r="N577" s="81" t="s">
        <v>121</v>
      </c>
      <c r="O577" s="66">
        <v>43191</v>
      </c>
      <c r="P577" s="67">
        <v>3.9671232876712328E-2</v>
      </c>
      <c r="Q577" s="68" t="s">
        <v>73</v>
      </c>
      <c r="R577" s="38" t="s">
        <v>74</v>
      </c>
      <c r="S577" s="38" t="s">
        <v>75</v>
      </c>
      <c r="T577" s="69">
        <v>48</v>
      </c>
      <c r="U577" s="68"/>
      <c r="V577" s="70">
        <v>302448</v>
      </c>
      <c r="W577" s="70">
        <v>0</v>
      </c>
      <c r="X577" s="70">
        <v>0</v>
      </c>
      <c r="Y577" s="70">
        <v>75612</v>
      </c>
      <c r="Z577" s="70">
        <v>0</v>
      </c>
      <c r="AA577" s="70">
        <v>843695</v>
      </c>
      <c r="AB577" s="71">
        <f t="shared" si="95"/>
        <v>768083</v>
      </c>
      <c r="AC577" s="71">
        <f t="shared" si="88"/>
        <v>768083</v>
      </c>
      <c r="AD577" s="72">
        <f t="shared" si="89"/>
        <v>365</v>
      </c>
      <c r="AE577" s="73">
        <f>ROUND(VLOOKUP(Q577,'[1]Average Cost'!$A$3:$V$26,HLOOKUP('[1]Master Sheet'!E577,'[1]Average Cost'!$B$1:$V$2,2,0)),0)</f>
        <v>646385</v>
      </c>
      <c r="AF577" s="74">
        <f t="shared" si="90"/>
        <v>1.188274789792461</v>
      </c>
      <c r="AG577" s="68" t="str">
        <f t="shared" si="96"/>
        <v>Greater than 100%</v>
      </c>
      <c r="AH577" s="75">
        <v>1040452</v>
      </c>
      <c r="AI577" s="75">
        <v>1031401.0812</v>
      </c>
      <c r="AJ577" s="75">
        <v>1040452</v>
      </c>
      <c r="AK577" s="76">
        <f t="shared" si="91"/>
        <v>0.73822050416549734</v>
      </c>
      <c r="AL577" s="39" t="str">
        <f t="shared" si="97"/>
        <v>70% - 90%</v>
      </c>
      <c r="AM577" s="77" t="str">
        <f t="shared" si="98"/>
        <v>Lower Middle Range</v>
      </c>
      <c r="AN577" s="78" t="s">
        <v>76</v>
      </c>
      <c r="AO577" s="78"/>
      <c r="AP577" s="78" t="s">
        <v>76</v>
      </c>
      <c r="AQ577" s="49"/>
      <c r="AR577" s="79"/>
      <c r="AS577" s="79"/>
      <c r="AT577" s="80"/>
      <c r="AU577" s="52">
        <f t="shared" si="92"/>
        <v>0</v>
      </c>
    </row>
    <row r="578" spans="1:47" ht="15" customHeight="1">
      <c r="A578" s="53" t="s">
        <v>66</v>
      </c>
      <c r="B578" s="54">
        <v>567</v>
      </c>
      <c r="C578" s="55" t="s">
        <v>147</v>
      </c>
      <c r="D578" s="56" t="s">
        <v>216</v>
      </c>
      <c r="E578" s="55" t="s">
        <v>79</v>
      </c>
      <c r="F578" s="57">
        <v>36748</v>
      </c>
      <c r="G578" s="58">
        <v>24289</v>
      </c>
      <c r="H578" s="59">
        <f t="shared" si="93"/>
        <v>52.783561643835618</v>
      </c>
      <c r="I578" s="60" t="s">
        <v>196</v>
      </c>
      <c r="J578" s="61" t="s">
        <v>129</v>
      </c>
      <c r="K578" s="62" t="s">
        <v>71</v>
      </c>
      <c r="L578" s="63" t="s">
        <v>129</v>
      </c>
      <c r="M578" s="64" t="str">
        <f t="shared" si="94"/>
        <v>1-2-1</v>
      </c>
      <c r="N578" s="65" t="s">
        <v>86</v>
      </c>
      <c r="O578" s="66">
        <v>43191</v>
      </c>
      <c r="P578" s="67">
        <v>0.02</v>
      </c>
      <c r="Q578" s="68" t="s">
        <v>73</v>
      </c>
      <c r="R578" s="38" t="s">
        <v>74</v>
      </c>
      <c r="S578" s="38" t="s">
        <v>75</v>
      </c>
      <c r="T578" s="69">
        <v>53</v>
      </c>
      <c r="U578" s="68"/>
      <c r="V578" s="70">
        <v>755784</v>
      </c>
      <c r="W578" s="70">
        <v>0</v>
      </c>
      <c r="X578" s="70">
        <v>0</v>
      </c>
      <c r="Y578" s="70">
        <v>412740</v>
      </c>
      <c r="Z578" s="70">
        <v>0</v>
      </c>
      <c r="AA578" s="70">
        <v>2492376</v>
      </c>
      <c r="AB578" s="71">
        <f t="shared" si="95"/>
        <v>2079636</v>
      </c>
      <c r="AC578" s="71">
        <f t="shared" si="88"/>
        <v>2079636</v>
      </c>
      <c r="AD578" s="72">
        <f t="shared" si="89"/>
        <v>365</v>
      </c>
      <c r="AE578" s="73">
        <f>ROUND(VLOOKUP(Q578,'[1]Average Cost'!$A$3:$V$26,HLOOKUP('[1]Master Sheet'!E578,'[1]Average Cost'!$B$1:$V$2,2,0)),0)</f>
        <v>1940547</v>
      </c>
      <c r="AF578" s="74">
        <f t="shared" si="90"/>
        <v>1.0716751513877272</v>
      </c>
      <c r="AG578" s="68" t="str">
        <f t="shared" si="96"/>
        <v>Greater than 100%</v>
      </c>
      <c r="AH578" s="75">
        <v>2356032.5669999998</v>
      </c>
      <c r="AI578" s="75">
        <v>2356032.5669999998</v>
      </c>
      <c r="AJ578" s="75">
        <v>1962713</v>
      </c>
      <c r="AK578" s="76">
        <f t="shared" si="91"/>
        <v>0.88268559150184289</v>
      </c>
      <c r="AL578" s="39" t="str">
        <f t="shared" si="97"/>
        <v>70% - 90%</v>
      </c>
      <c r="AM578" s="77" t="str">
        <f t="shared" si="98"/>
        <v>Close to Market Reference</v>
      </c>
      <c r="AN578" s="78" t="s">
        <v>76</v>
      </c>
      <c r="AO578" s="78"/>
      <c r="AP578" s="78" t="s">
        <v>135</v>
      </c>
      <c r="AQ578" s="49"/>
      <c r="AR578" s="79"/>
      <c r="AS578" s="79"/>
      <c r="AT578" s="80"/>
      <c r="AU578" s="52">
        <f t="shared" si="92"/>
        <v>0</v>
      </c>
    </row>
    <row r="579" spans="1:47" ht="15" customHeight="1">
      <c r="A579" s="53" t="s">
        <v>66</v>
      </c>
      <c r="B579" s="54">
        <v>568</v>
      </c>
      <c r="C579" s="55" t="s">
        <v>67</v>
      </c>
      <c r="D579" s="56" t="s">
        <v>68</v>
      </c>
      <c r="E579" s="55" t="s">
        <v>206</v>
      </c>
      <c r="F579" s="57">
        <v>44814</v>
      </c>
      <c r="G579" s="58">
        <v>29541</v>
      </c>
      <c r="H579" s="59">
        <f t="shared" si="93"/>
        <v>38.394520547945206</v>
      </c>
      <c r="I579" s="60" t="s">
        <v>207</v>
      </c>
      <c r="J579" s="61">
        <v>0</v>
      </c>
      <c r="K579" s="62">
        <v>0</v>
      </c>
      <c r="L579" s="63" t="s">
        <v>71</v>
      </c>
      <c r="M579" s="64" t="str">
        <f t="shared" si="94"/>
        <v>0-0-2</v>
      </c>
      <c r="N579" s="81" t="s">
        <v>72</v>
      </c>
      <c r="O579" s="62" t="s">
        <v>72</v>
      </c>
      <c r="P579" s="67">
        <v>0</v>
      </c>
      <c r="Q579" s="68" t="s">
        <v>73</v>
      </c>
      <c r="R579" s="38" t="s">
        <v>74</v>
      </c>
      <c r="S579" s="38" t="s">
        <v>75</v>
      </c>
      <c r="T579" s="69">
        <v>48</v>
      </c>
      <c r="U579" s="68"/>
      <c r="V579" s="70">
        <v>254544</v>
      </c>
      <c r="W579" s="70">
        <v>0</v>
      </c>
      <c r="X579" s="70">
        <v>0</v>
      </c>
      <c r="Y579" s="70">
        <v>63636</v>
      </c>
      <c r="Z579" s="70">
        <v>0</v>
      </c>
      <c r="AA579" s="70">
        <v>711946</v>
      </c>
      <c r="AB579" s="71">
        <f t="shared" si="95"/>
        <v>648310</v>
      </c>
      <c r="AC579" s="71">
        <f t="shared" si="88"/>
        <v>648310</v>
      </c>
      <c r="AD579" s="72">
        <f t="shared" si="89"/>
        <v>203</v>
      </c>
      <c r="AE579" s="73">
        <f>ROUND(VLOOKUP(Q579,'[1]Average Cost'!$A$3:$V$26,HLOOKUP('[1]Master Sheet'!E579,'[1]Average Cost'!$B$1:$V$2,2,0)),0)</f>
        <v>646385</v>
      </c>
      <c r="AF579" s="74">
        <f t="shared" si="90"/>
        <v>1.002978101286385</v>
      </c>
      <c r="AG579" s="68" t="str">
        <f t="shared" si="96"/>
        <v>Greater than 100%</v>
      </c>
      <c r="AH579" s="75">
        <v>1040452</v>
      </c>
      <c r="AI579" s="75">
        <v>1031401.0812</v>
      </c>
      <c r="AJ579" s="75">
        <v>1040452</v>
      </c>
      <c r="AK579" s="76">
        <f t="shared" si="91"/>
        <v>0.62310418933309752</v>
      </c>
      <c r="AL579" s="39" t="str">
        <f t="shared" si="97"/>
        <v>50% - 70%</v>
      </c>
      <c r="AM579" s="77" t="str">
        <f t="shared" si="98"/>
        <v>Lower Range</v>
      </c>
      <c r="AN579" s="78" t="s">
        <v>76</v>
      </c>
      <c r="AO579" s="78"/>
      <c r="AP579" s="78" t="s">
        <v>135</v>
      </c>
      <c r="AQ579" s="49"/>
      <c r="AR579" s="79"/>
      <c r="AS579" s="79"/>
      <c r="AT579" s="80"/>
      <c r="AU579" s="52">
        <f t="shared" si="92"/>
        <v>0</v>
      </c>
    </row>
    <row r="580" spans="1:47" ht="15" customHeight="1">
      <c r="A580" s="53" t="s">
        <v>66</v>
      </c>
      <c r="B580" s="54">
        <v>569</v>
      </c>
      <c r="C580" s="55" t="s">
        <v>147</v>
      </c>
      <c r="D580" s="56" t="s">
        <v>216</v>
      </c>
      <c r="E580" s="55" t="s">
        <v>372</v>
      </c>
      <c r="F580" s="57">
        <v>43449</v>
      </c>
      <c r="G580" s="58">
        <v>27304</v>
      </c>
      <c r="H580" s="59">
        <f t="shared" si="93"/>
        <v>44.523287671232879</v>
      </c>
      <c r="I580" s="60" t="s">
        <v>373</v>
      </c>
      <c r="J580" s="61" t="s">
        <v>81</v>
      </c>
      <c r="K580" s="62" t="s">
        <v>81</v>
      </c>
      <c r="L580" s="63" t="s">
        <v>81</v>
      </c>
      <c r="M580" s="64" t="str">
        <f t="shared" si="94"/>
        <v>4-4-4</v>
      </c>
      <c r="N580" s="65">
        <v>43191</v>
      </c>
      <c r="O580" s="66">
        <v>43191</v>
      </c>
      <c r="P580" s="67">
        <v>0.14375000000000002</v>
      </c>
      <c r="Q580" s="68" t="s">
        <v>87</v>
      </c>
      <c r="R580" s="68" t="s">
        <v>88</v>
      </c>
      <c r="S580" s="68" t="s">
        <v>89</v>
      </c>
      <c r="T580" s="69">
        <v>53</v>
      </c>
      <c r="U580" s="68"/>
      <c r="V580" s="70">
        <v>494712</v>
      </c>
      <c r="W580" s="70">
        <v>0</v>
      </c>
      <c r="X580" s="70">
        <v>0</v>
      </c>
      <c r="Y580" s="70">
        <v>206136</v>
      </c>
      <c r="Z580" s="70">
        <v>0</v>
      </c>
      <c r="AA580" s="70">
        <v>1596274</v>
      </c>
      <c r="AB580" s="71">
        <f t="shared" si="95"/>
        <v>1390138</v>
      </c>
      <c r="AC580" s="71">
        <f t="shared" si="88"/>
        <v>1390138</v>
      </c>
      <c r="AD580" s="72">
        <f t="shared" si="89"/>
        <v>365</v>
      </c>
      <c r="AE580" s="73">
        <f>ROUND(VLOOKUP(Q580,'[1]Average Cost'!$A$3:$V$26,HLOOKUP('[1]Master Sheet'!E580,'[1]Average Cost'!$B$1:$V$2,2,0)),0)</f>
        <v>2488645</v>
      </c>
      <c r="AF580" s="74">
        <f t="shared" si="90"/>
        <v>0.55859232634626477</v>
      </c>
      <c r="AG580" s="68" t="str">
        <f t="shared" si="96"/>
        <v>Less than 60%</v>
      </c>
      <c r="AH580" s="75">
        <v>2034677.0874999999</v>
      </c>
      <c r="AI580" s="75">
        <v>2034677.0874999999</v>
      </c>
      <c r="AJ580" s="75">
        <v>1732312</v>
      </c>
      <c r="AK580" s="76">
        <f t="shared" si="91"/>
        <v>0.68322290968934896</v>
      </c>
      <c r="AL580" s="39" t="str">
        <f t="shared" si="97"/>
        <v>50% - 70%</v>
      </c>
      <c r="AM580" s="77" t="str">
        <f t="shared" si="98"/>
        <v>Lower Range</v>
      </c>
      <c r="AN580" s="78" t="s">
        <v>76</v>
      </c>
      <c r="AO580" s="78"/>
      <c r="AP580" s="78" t="s">
        <v>76</v>
      </c>
      <c r="AQ580" s="49"/>
      <c r="AR580" s="79"/>
      <c r="AS580" s="79"/>
      <c r="AT580" s="80"/>
      <c r="AU580" s="52">
        <f t="shared" si="92"/>
        <v>0</v>
      </c>
    </row>
    <row r="581" spans="1:47" ht="15" customHeight="1">
      <c r="A581" s="53" t="s">
        <v>66</v>
      </c>
      <c r="B581" s="54">
        <v>570</v>
      </c>
      <c r="C581" s="55" t="s">
        <v>612</v>
      </c>
      <c r="D581" s="56" t="s">
        <v>145</v>
      </c>
      <c r="E581" s="55" t="s">
        <v>79</v>
      </c>
      <c r="F581" s="57">
        <v>37326</v>
      </c>
      <c r="G581" s="58">
        <v>24493</v>
      </c>
      <c r="H581" s="59">
        <f t="shared" si="93"/>
        <v>52.224657534246575</v>
      </c>
      <c r="I581" s="60" t="s">
        <v>312</v>
      </c>
      <c r="J581" s="61" t="s">
        <v>129</v>
      </c>
      <c r="K581" s="62" t="s">
        <v>129</v>
      </c>
      <c r="L581" s="63" t="s">
        <v>71</v>
      </c>
      <c r="M581" s="64" t="str">
        <f t="shared" si="94"/>
        <v>1-1-2</v>
      </c>
      <c r="N581" s="65">
        <v>42095</v>
      </c>
      <c r="O581" s="66">
        <v>43191</v>
      </c>
      <c r="P581" s="67">
        <v>7.7499999999999999E-3</v>
      </c>
      <c r="Q581" s="68" t="s">
        <v>87</v>
      </c>
      <c r="R581" s="68" t="s">
        <v>88</v>
      </c>
      <c r="S581" s="68" t="s">
        <v>89</v>
      </c>
      <c r="T581" s="69">
        <v>45</v>
      </c>
      <c r="U581" s="68"/>
      <c r="V581" s="70">
        <v>141960</v>
      </c>
      <c r="W581" s="70">
        <v>0</v>
      </c>
      <c r="X581" s="70">
        <v>0</v>
      </c>
      <c r="Y581" s="70">
        <v>0</v>
      </c>
      <c r="Z581" s="70">
        <v>0</v>
      </c>
      <c r="AA581" s="70">
        <v>221104.28</v>
      </c>
      <c r="AB581" s="71">
        <f t="shared" si="95"/>
        <v>221104.28</v>
      </c>
      <c r="AC581" s="71">
        <f t="shared" si="88"/>
        <v>221104.28</v>
      </c>
      <c r="AD581" s="72">
        <f t="shared" si="89"/>
        <v>365</v>
      </c>
      <c r="AE581" s="73">
        <f>ROUND(VLOOKUP(Q581,'[1]Average Cost'!$A$3:$V$26,HLOOKUP('[1]Master Sheet'!E581,'[1]Average Cost'!$B$1:$V$2,2,0)),0)</f>
        <v>233903</v>
      </c>
      <c r="AF581" s="74">
        <f t="shared" si="90"/>
        <v>0.94528193310902386</v>
      </c>
      <c r="AG581" s="68" t="str">
        <f t="shared" si="96"/>
        <v>80%-100%</v>
      </c>
      <c r="AH581" s="75">
        <v>457695</v>
      </c>
      <c r="AI581" s="75">
        <v>382087.75</v>
      </c>
      <c r="AJ581" s="75">
        <v>457695</v>
      </c>
      <c r="AK581" s="76">
        <f t="shared" si="91"/>
        <v>0.48308213985295884</v>
      </c>
      <c r="AL581" s="39" t="str">
        <f t="shared" si="97"/>
        <v>25% - 50%</v>
      </c>
      <c r="AM581" s="77" t="str">
        <f t="shared" si="98"/>
        <v>Lower Range</v>
      </c>
      <c r="AN581" s="78" t="s">
        <v>76</v>
      </c>
      <c r="AO581" s="78"/>
      <c r="AP581" s="78" t="s">
        <v>135</v>
      </c>
      <c r="AQ581" s="49"/>
      <c r="AR581" s="79"/>
      <c r="AS581" s="79"/>
      <c r="AT581" s="80"/>
      <c r="AU581" s="52">
        <f t="shared" si="92"/>
        <v>0</v>
      </c>
    </row>
    <row r="582" spans="1:47" ht="15" customHeight="1">
      <c r="A582" s="53" t="s">
        <v>66</v>
      </c>
      <c r="B582" s="25">
        <v>571</v>
      </c>
      <c r="C582" s="55" t="s">
        <v>116</v>
      </c>
      <c r="D582" s="56" t="s">
        <v>117</v>
      </c>
      <c r="E582" s="55" t="s">
        <v>79</v>
      </c>
      <c r="F582" s="57">
        <v>44695</v>
      </c>
      <c r="G582" s="58">
        <v>29807</v>
      </c>
      <c r="H582" s="59">
        <f t="shared" si="93"/>
        <v>37.665753424657531</v>
      </c>
      <c r="I582" s="60" t="s">
        <v>213</v>
      </c>
      <c r="J582" s="61">
        <v>0</v>
      </c>
      <c r="K582" s="62">
        <v>0</v>
      </c>
      <c r="L582" s="63" t="s">
        <v>81</v>
      </c>
      <c r="M582" s="64" t="str">
        <f t="shared" si="94"/>
        <v>0-0-4</v>
      </c>
      <c r="N582" s="81" t="s">
        <v>72</v>
      </c>
      <c r="O582" s="62" t="s">
        <v>72</v>
      </c>
      <c r="P582" s="67">
        <v>0</v>
      </c>
      <c r="Q582" s="68" t="s">
        <v>87</v>
      </c>
      <c r="R582" s="68" t="s">
        <v>88</v>
      </c>
      <c r="S582" s="68" t="s">
        <v>89</v>
      </c>
      <c r="T582" s="69">
        <v>50</v>
      </c>
      <c r="U582" s="68"/>
      <c r="V582" s="70">
        <v>407268</v>
      </c>
      <c r="W582" s="70">
        <v>0</v>
      </c>
      <c r="X582" s="70">
        <v>0</v>
      </c>
      <c r="Y582" s="70">
        <v>101820</v>
      </c>
      <c r="Z582" s="70">
        <v>0</v>
      </c>
      <c r="AA582" s="70">
        <v>1131947</v>
      </c>
      <c r="AB582" s="71">
        <f t="shared" si="95"/>
        <v>1030127</v>
      </c>
      <c r="AC582" s="71">
        <f t="shared" si="88"/>
        <v>1030127</v>
      </c>
      <c r="AD582" s="72">
        <f t="shared" si="89"/>
        <v>322</v>
      </c>
      <c r="AE582" s="73">
        <f>ROUND(VLOOKUP(Q582,'[1]Average Cost'!$A$3:$V$26,HLOOKUP('[1]Master Sheet'!E582,'[1]Average Cost'!$B$1:$V$2,2,0)),0)</f>
        <v>775623</v>
      </c>
      <c r="AF582" s="74">
        <f t="shared" si="90"/>
        <v>1.3281284851016537</v>
      </c>
      <c r="AG582" s="68" t="str">
        <f t="shared" si="96"/>
        <v>Greater than 100%</v>
      </c>
      <c r="AH582" s="75">
        <v>1340475.5</v>
      </c>
      <c r="AI582" s="75">
        <v>1340475.5</v>
      </c>
      <c r="AJ582" s="75">
        <v>1058532</v>
      </c>
      <c r="AK582" s="76">
        <f t="shared" si="91"/>
        <v>0.76847879726261314</v>
      </c>
      <c r="AL582" s="39" t="str">
        <f t="shared" si="97"/>
        <v>70% - 90%</v>
      </c>
      <c r="AM582" s="77" t="str">
        <f t="shared" si="98"/>
        <v>Lower Middle Range</v>
      </c>
      <c r="AN582" s="78" t="s">
        <v>76</v>
      </c>
      <c r="AO582" s="78"/>
      <c r="AP582" s="78" t="s">
        <v>76</v>
      </c>
      <c r="AQ582" s="49"/>
      <c r="AR582" s="79"/>
      <c r="AS582" s="79"/>
      <c r="AT582" s="80"/>
      <c r="AU582" s="52">
        <f t="shared" si="92"/>
        <v>0</v>
      </c>
    </row>
    <row r="583" spans="1:47" ht="15" customHeight="1">
      <c r="A583" s="53" t="s">
        <v>66</v>
      </c>
      <c r="B583" s="54">
        <v>572</v>
      </c>
      <c r="C583" s="55" t="s">
        <v>152</v>
      </c>
      <c r="D583" s="56" t="s">
        <v>145</v>
      </c>
      <c r="E583" s="55" t="s">
        <v>79</v>
      </c>
      <c r="F583" s="57">
        <v>44020</v>
      </c>
      <c r="G583" s="58">
        <v>33857</v>
      </c>
      <c r="H583" s="59">
        <f t="shared" si="93"/>
        <v>26.56986301369863</v>
      </c>
      <c r="I583" s="60" t="s">
        <v>100</v>
      </c>
      <c r="J583" s="61">
        <v>0</v>
      </c>
      <c r="K583" s="62" t="s">
        <v>71</v>
      </c>
      <c r="L583" s="63" t="s">
        <v>71</v>
      </c>
      <c r="M583" s="64" t="str">
        <f t="shared" si="94"/>
        <v>0-2-2</v>
      </c>
      <c r="N583" s="81" t="s">
        <v>121</v>
      </c>
      <c r="O583" s="66">
        <v>43191</v>
      </c>
      <c r="P583" s="67">
        <v>6.0000000000000005E-2</v>
      </c>
      <c r="Q583" s="68" t="s">
        <v>101</v>
      </c>
      <c r="R583" s="68" t="s">
        <v>141</v>
      </c>
      <c r="S583" s="68" t="s">
        <v>142</v>
      </c>
      <c r="T583" s="69">
        <v>45</v>
      </c>
      <c r="U583" s="68"/>
      <c r="V583" s="70">
        <v>148404</v>
      </c>
      <c r="W583" s="70">
        <v>0</v>
      </c>
      <c r="X583" s="70">
        <v>0</v>
      </c>
      <c r="Y583" s="70">
        <v>0</v>
      </c>
      <c r="Z583" s="70">
        <v>0</v>
      </c>
      <c r="AA583" s="70">
        <v>382955</v>
      </c>
      <c r="AB583" s="71">
        <f t="shared" si="95"/>
        <v>382955</v>
      </c>
      <c r="AC583" s="71">
        <f t="shared" si="88"/>
        <v>382955</v>
      </c>
      <c r="AD583" s="72">
        <f t="shared" si="89"/>
        <v>365</v>
      </c>
      <c r="AE583" s="73">
        <f>ROUND(VLOOKUP(Q583,'[1]Average Cost'!$A$3:$V$26,HLOOKUP('[1]Master Sheet'!E583,'[1]Average Cost'!$B$1:$V$2,2,0)),0)</f>
        <v>311515</v>
      </c>
      <c r="AF583" s="74">
        <f t="shared" si="90"/>
        <v>1.2293308508418535</v>
      </c>
      <c r="AG583" s="68" t="str">
        <f t="shared" si="96"/>
        <v>Greater than 100%</v>
      </c>
      <c r="AH583" s="75">
        <v>494390</v>
      </c>
      <c r="AI583" s="75">
        <v>471796.75</v>
      </c>
      <c r="AJ583" s="75">
        <v>494390</v>
      </c>
      <c r="AK583" s="76">
        <f t="shared" si="91"/>
        <v>0.7746010234834847</v>
      </c>
      <c r="AL583" s="39" t="str">
        <f t="shared" si="97"/>
        <v>70% - 90%</v>
      </c>
      <c r="AM583" s="77" t="str">
        <f t="shared" si="98"/>
        <v>Lower Middle Range</v>
      </c>
      <c r="AN583" s="78" t="s">
        <v>118</v>
      </c>
      <c r="AO583" s="78" t="s">
        <v>613</v>
      </c>
      <c r="AP583" s="78" t="s">
        <v>76</v>
      </c>
      <c r="AQ583" s="49"/>
      <c r="AR583" s="79"/>
      <c r="AS583" s="79"/>
      <c r="AT583" s="80"/>
      <c r="AU583" s="52">
        <f t="shared" si="92"/>
        <v>0</v>
      </c>
    </row>
    <row r="584" spans="1:47" ht="15" customHeight="1">
      <c r="A584" s="53" t="s">
        <v>66</v>
      </c>
      <c r="B584" s="54">
        <v>573</v>
      </c>
      <c r="C584" s="55" t="s">
        <v>136</v>
      </c>
      <c r="D584" s="56" t="s">
        <v>91</v>
      </c>
      <c r="E584" s="55" t="s">
        <v>79</v>
      </c>
      <c r="F584" s="57">
        <v>44424</v>
      </c>
      <c r="G584" s="58">
        <v>32140</v>
      </c>
      <c r="H584" s="59">
        <f t="shared" si="93"/>
        <v>31.273972602739725</v>
      </c>
      <c r="I584" s="60" t="s">
        <v>477</v>
      </c>
      <c r="J584" s="61">
        <v>0</v>
      </c>
      <c r="K584" s="62" t="s">
        <v>71</v>
      </c>
      <c r="L584" s="63" t="s">
        <v>81</v>
      </c>
      <c r="M584" s="64" t="str">
        <f t="shared" si="94"/>
        <v>0-2-4</v>
      </c>
      <c r="N584" s="81" t="s">
        <v>121</v>
      </c>
      <c r="O584" s="66">
        <v>43191</v>
      </c>
      <c r="P584" s="67">
        <v>5.2650684931506854E-2</v>
      </c>
      <c r="Q584" s="68" t="s">
        <v>478</v>
      </c>
      <c r="R584" s="68" t="s">
        <v>108</v>
      </c>
      <c r="S584" s="68" t="s">
        <v>109</v>
      </c>
      <c r="T584" s="69">
        <v>49</v>
      </c>
      <c r="U584" s="68"/>
      <c r="V584" s="70">
        <v>321540</v>
      </c>
      <c r="W584" s="70">
        <v>0</v>
      </c>
      <c r="X584" s="70">
        <v>0</v>
      </c>
      <c r="Y584" s="70">
        <v>80388</v>
      </c>
      <c r="Z584" s="70">
        <v>0</v>
      </c>
      <c r="AA584" s="70">
        <v>896188</v>
      </c>
      <c r="AB584" s="71">
        <f t="shared" si="95"/>
        <v>815800</v>
      </c>
      <c r="AC584" s="71">
        <f t="shared" si="88"/>
        <v>815800</v>
      </c>
      <c r="AD584" s="72">
        <f t="shared" si="89"/>
        <v>365</v>
      </c>
      <c r="AE584" s="73">
        <f>ROUND(VLOOKUP(Q584,'[1]Average Cost'!$A$3:$V$26,HLOOKUP('[1]Master Sheet'!E584,'[1]Average Cost'!$B$1:$V$2,2,0)),0)</f>
        <v>884235</v>
      </c>
      <c r="AF584" s="74">
        <f t="shared" si="90"/>
        <v>0.92260541598104573</v>
      </c>
      <c r="AG584" s="68" t="str">
        <f t="shared" si="96"/>
        <v>80%-100%</v>
      </c>
      <c r="AH584" s="75">
        <v>975240</v>
      </c>
      <c r="AI584" s="75">
        <v>937640.1</v>
      </c>
      <c r="AJ584" s="75">
        <v>975240</v>
      </c>
      <c r="AK584" s="76">
        <f t="shared" si="91"/>
        <v>0.83651203806242569</v>
      </c>
      <c r="AL584" s="39" t="str">
        <f t="shared" si="97"/>
        <v>70% - 90%</v>
      </c>
      <c r="AM584" s="77" t="str">
        <f t="shared" si="98"/>
        <v>Lower Middle Range</v>
      </c>
      <c r="AN584" s="78" t="s">
        <v>76</v>
      </c>
      <c r="AO584" s="78"/>
      <c r="AP584" s="78" t="s">
        <v>135</v>
      </c>
      <c r="AQ584" s="49"/>
      <c r="AR584" s="79"/>
      <c r="AS584" s="79"/>
      <c r="AT584" s="80"/>
      <c r="AU584" s="52">
        <f t="shared" si="92"/>
        <v>0</v>
      </c>
    </row>
    <row r="585" spans="1:47" ht="15" customHeight="1">
      <c r="A585" s="53" t="s">
        <v>66</v>
      </c>
      <c r="B585" s="54">
        <v>574</v>
      </c>
      <c r="C585" s="55" t="s">
        <v>197</v>
      </c>
      <c r="D585" s="56" t="s">
        <v>78</v>
      </c>
      <c r="E585" s="55" t="s">
        <v>111</v>
      </c>
      <c r="F585" s="57">
        <v>44758</v>
      </c>
      <c r="G585" s="58">
        <v>29556</v>
      </c>
      <c r="H585" s="59">
        <f t="shared" si="93"/>
        <v>38.353424657534248</v>
      </c>
      <c r="I585" s="60" t="s">
        <v>614</v>
      </c>
      <c r="J585" s="61">
        <v>0</v>
      </c>
      <c r="K585" s="62">
        <v>0</v>
      </c>
      <c r="L585" s="63" t="s">
        <v>71</v>
      </c>
      <c r="M585" s="64" t="str">
        <f t="shared" si="94"/>
        <v>0-0-2</v>
      </c>
      <c r="N585" s="81" t="s">
        <v>72</v>
      </c>
      <c r="O585" s="62" t="s">
        <v>72</v>
      </c>
      <c r="P585" s="67">
        <v>0</v>
      </c>
      <c r="Q585" s="68" t="s">
        <v>113</v>
      </c>
      <c r="R585" s="68" t="s">
        <v>114</v>
      </c>
      <c r="S585" s="68" t="s">
        <v>115</v>
      </c>
      <c r="T585" s="69">
        <v>51</v>
      </c>
      <c r="U585" s="68"/>
      <c r="V585" s="70">
        <v>540516</v>
      </c>
      <c r="W585" s="70">
        <v>0</v>
      </c>
      <c r="X585" s="70">
        <v>90000</v>
      </c>
      <c r="Y585" s="70">
        <v>202692</v>
      </c>
      <c r="Z585" s="70">
        <v>30000</v>
      </c>
      <c r="AA585" s="70">
        <v>1569930</v>
      </c>
      <c r="AB585" s="71">
        <f t="shared" si="95"/>
        <v>1367238</v>
      </c>
      <c r="AC585" s="71">
        <f t="shared" si="88"/>
        <v>1367238</v>
      </c>
      <c r="AD585" s="72">
        <f t="shared" si="89"/>
        <v>259</v>
      </c>
      <c r="AE585" s="73">
        <f>ROUND(VLOOKUP(Q585,'[1]Average Cost'!$A$3:$V$26,HLOOKUP('[1]Master Sheet'!E585,'[1]Average Cost'!$B$1:$V$2,2,0)),0)</f>
        <v>1326659</v>
      </c>
      <c r="AF585" s="74">
        <f t="shared" si="90"/>
        <v>1.0305873626907893</v>
      </c>
      <c r="AG585" s="68" t="str">
        <f t="shared" si="96"/>
        <v>Greater than 100%</v>
      </c>
      <c r="AH585" s="75">
        <v>1659111.5808325</v>
      </c>
      <c r="AI585" s="75">
        <v>1659111.5808325</v>
      </c>
      <c r="AJ585" s="75">
        <v>1371427</v>
      </c>
      <c r="AK585" s="76">
        <f t="shared" si="91"/>
        <v>0.82407838978132786</v>
      </c>
      <c r="AL585" s="39" t="str">
        <f t="shared" si="97"/>
        <v>70% - 90%</v>
      </c>
      <c r="AM585" s="77" t="str">
        <f t="shared" si="98"/>
        <v>Lower Middle Range</v>
      </c>
      <c r="AN585" s="78" t="s">
        <v>76</v>
      </c>
      <c r="AO585" s="78"/>
      <c r="AP585" s="78" t="s">
        <v>135</v>
      </c>
      <c r="AQ585" s="49"/>
      <c r="AR585" s="79"/>
      <c r="AS585" s="79"/>
      <c r="AT585" s="80"/>
      <c r="AU585" s="52">
        <f t="shared" si="92"/>
        <v>0</v>
      </c>
    </row>
    <row r="586" spans="1:47" ht="15" customHeight="1">
      <c r="A586" s="53" t="s">
        <v>66</v>
      </c>
      <c r="B586" s="54">
        <v>575</v>
      </c>
      <c r="C586" s="55" t="s">
        <v>197</v>
      </c>
      <c r="D586" s="56" t="s">
        <v>78</v>
      </c>
      <c r="E586" s="55" t="s">
        <v>111</v>
      </c>
      <c r="F586" s="57">
        <v>42134</v>
      </c>
      <c r="G586" s="58">
        <v>25307</v>
      </c>
      <c r="H586" s="59">
        <f t="shared" si="93"/>
        <v>49.994520547945207</v>
      </c>
      <c r="I586" s="60" t="s">
        <v>169</v>
      </c>
      <c r="J586" s="61" t="s">
        <v>71</v>
      </c>
      <c r="K586" s="62" t="s">
        <v>71</v>
      </c>
      <c r="L586" s="63" t="s">
        <v>71</v>
      </c>
      <c r="M586" s="64" t="str">
        <f t="shared" si="94"/>
        <v>2-2-2</v>
      </c>
      <c r="N586" s="65">
        <v>42736</v>
      </c>
      <c r="O586" s="66">
        <v>43191</v>
      </c>
      <c r="P586" s="67">
        <v>0.06</v>
      </c>
      <c r="Q586" s="68" t="s">
        <v>113</v>
      </c>
      <c r="R586" s="68" t="s">
        <v>114</v>
      </c>
      <c r="S586" s="68" t="s">
        <v>115</v>
      </c>
      <c r="T586" s="69">
        <v>51</v>
      </c>
      <c r="U586" s="68"/>
      <c r="V586" s="70">
        <v>329568</v>
      </c>
      <c r="W586" s="70">
        <v>0</v>
      </c>
      <c r="X586" s="70">
        <v>90000</v>
      </c>
      <c r="Y586" s="70">
        <v>133608</v>
      </c>
      <c r="Z586" s="70">
        <v>30000</v>
      </c>
      <c r="AA586" s="70">
        <v>1040273</v>
      </c>
      <c r="AB586" s="71">
        <f t="shared" si="95"/>
        <v>906665</v>
      </c>
      <c r="AC586" s="71">
        <f t="shared" si="88"/>
        <v>906665</v>
      </c>
      <c r="AD586" s="72">
        <f t="shared" si="89"/>
        <v>365</v>
      </c>
      <c r="AE586" s="73">
        <f>ROUND(VLOOKUP(Q586,'[1]Average Cost'!$A$3:$V$26,HLOOKUP('[1]Master Sheet'!E586,'[1]Average Cost'!$B$1:$V$2,2,0)),0)</f>
        <v>1326659</v>
      </c>
      <c r="AF586" s="74">
        <f t="shared" si="90"/>
        <v>0.68341977855650926</v>
      </c>
      <c r="AG586" s="68" t="str">
        <f t="shared" si="96"/>
        <v>60%-80%</v>
      </c>
      <c r="AH586" s="75">
        <v>1659111.5808325</v>
      </c>
      <c r="AI586" s="75">
        <v>1659111.5808325</v>
      </c>
      <c r="AJ586" s="75">
        <v>1371427</v>
      </c>
      <c r="AK586" s="76">
        <f t="shared" si="91"/>
        <v>0.54647620478006587</v>
      </c>
      <c r="AL586" s="39" t="str">
        <f t="shared" si="97"/>
        <v>50% - 70%</v>
      </c>
      <c r="AM586" s="77" t="str">
        <f t="shared" si="98"/>
        <v>Lower Range</v>
      </c>
      <c r="AN586" s="78" t="s">
        <v>76</v>
      </c>
      <c r="AO586" s="78"/>
      <c r="AP586" s="78" t="s">
        <v>135</v>
      </c>
      <c r="AQ586" s="49"/>
      <c r="AR586" s="79"/>
      <c r="AS586" s="79"/>
      <c r="AT586" s="80"/>
      <c r="AU586" s="52">
        <f t="shared" si="92"/>
        <v>0</v>
      </c>
    </row>
    <row r="587" spans="1:47" ht="15" customHeight="1">
      <c r="A587" s="53" t="s">
        <v>66</v>
      </c>
      <c r="B587" s="54">
        <v>576</v>
      </c>
      <c r="C587" s="55" t="s">
        <v>134</v>
      </c>
      <c r="D587" s="56" t="s">
        <v>95</v>
      </c>
      <c r="E587" s="55" t="s">
        <v>79</v>
      </c>
      <c r="F587" s="57">
        <v>40695</v>
      </c>
      <c r="G587" s="58">
        <v>31508</v>
      </c>
      <c r="H587" s="59">
        <f t="shared" si="93"/>
        <v>33.005479452054793</v>
      </c>
      <c r="I587" s="60" t="s">
        <v>213</v>
      </c>
      <c r="J587" s="61" t="s">
        <v>71</v>
      </c>
      <c r="K587" s="62" t="s">
        <v>129</v>
      </c>
      <c r="L587" s="63" t="s">
        <v>71</v>
      </c>
      <c r="M587" s="64" t="str">
        <f t="shared" si="94"/>
        <v>2-1-2</v>
      </c>
      <c r="N587" s="65">
        <v>42095</v>
      </c>
      <c r="O587" s="66">
        <v>43191</v>
      </c>
      <c r="P587" s="67">
        <v>1.8511818448574007E-2</v>
      </c>
      <c r="Q587" s="68" t="s">
        <v>87</v>
      </c>
      <c r="R587" s="68" t="s">
        <v>88</v>
      </c>
      <c r="S587" s="68" t="s">
        <v>89</v>
      </c>
      <c r="T587" s="69">
        <v>47</v>
      </c>
      <c r="U587" s="68"/>
      <c r="V587" s="70">
        <v>131388</v>
      </c>
      <c r="W587" s="70">
        <v>0</v>
      </c>
      <c r="X587" s="70">
        <v>0</v>
      </c>
      <c r="Y587" s="70">
        <v>32496</v>
      </c>
      <c r="Z587" s="70">
        <v>0</v>
      </c>
      <c r="AA587" s="70">
        <v>369464</v>
      </c>
      <c r="AB587" s="71">
        <f t="shared" si="95"/>
        <v>336968</v>
      </c>
      <c r="AC587" s="71">
        <f t="shared" si="88"/>
        <v>336968</v>
      </c>
      <c r="AD587" s="72">
        <f t="shared" si="89"/>
        <v>365</v>
      </c>
      <c r="AE587" s="73">
        <f>ROUND(VLOOKUP(Q587,'[1]Average Cost'!$A$3:$V$26,HLOOKUP('[1]Master Sheet'!E587,'[1]Average Cost'!$B$1:$V$2,2,0)),0)</f>
        <v>436990</v>
      </c>
      <c r="AF587" s="74">
        <f t="shared" si="90"/>
        <v>0.77111146708162659</v>
      </c>
      <c r="AG587" s="68" t="str">
        <f t="shared" si="96"/>
        <v>60%-80%</v>
      </c>
      <c r="AH587" s="75">
        <v>752202.61250000005</v>
      </c>
      <c r="AI587" s="75">
        <v>752202.61250000005</v>
      </c>
      <c r="AJ587" s="75">
        <v>532918</v>
      </c>
      <c r="AK587" s="76">
        <f t="shared" si="91"/>
        <v>0.44797504608507321</v>
      </c>
      <c r="AL587" s="39" t="str">
        <f t="shared" si="97"/>
        <v>25% - 50%</v>
      </c>
      <c r="AM587" s="77" t="str">
        <f t="shared" si="98"/>
        <v>Lower Range</v>
      </c>
      <c r="AN587" s="78" t="s">
        <v>76</v>
      </c>
      <c r="AO587" s="78"/>
      <c r="AP587" s="78" t="s">
        <v>135</v>
      </c>
      <c r="AQ587" s="49"/>
      <c r="AR587" s="79"/>
      <c r="AS587" s="79"/>
      <c r="AT587" s="80"/>
      <c r="AU587" s="52">
        <f t="shared" si="92"/>
        <v>0</v>
      </c>
    </row>
    <row r="588" spans="1:47" ht="15" customHeight="1">
      <c r="A588" s="53" t="s">
        <v>66</v>
      </c>
      <c r="B588" s="25">
        <v>577</v>
      </c>
      <c r="C588" s="55" t="s">
        <v>134</v>
      </c>
      <c r="D588" s="56" t="s">
        <v>68</v>
      </c>
      <c r="E588" s="55" t="s">
        <v>111</v>
      </c>
      <c r="F588" s="57">
        <v>41876</v>
      </c>
      <c r="G588" s="58">
        <v>29249</v>
      </c>
      <c r="H588" s="59">
        <f t="shared" si="93"/>
        <v>39.194520547945203</v>
      </c>
      <c r="I588" s="60" t="s">
        <v>615</v>
      </c>
      <c r="J588" s="61" t="s">
        <v>85</v>
      </c>
      <c r="K588" s="62" t="s">
        <v>71</v>
      </c>
      <c r="L588" s="63" t="s">
        <v>71</v>
      </c>
      <c r="M588" s="64" t="str">
        <f t="shared" si="94"/>
        <v>3-2-2</v>
      </c>
      <c r="N588" s="65">
        <v>42095</v>
      </c>
      <c r="O588" s="66">
        <v>43191</v>
      </c>
      <c r="P588" s="67">
        <v>6.1110904805488982E-2</v>
      </c>
      <c r="Q588" s="68" t="s">
        <v>125</v>
      </c>
      <c r="R588" s="68" t="s">
        <v>126</v>
      </c>
      <c r="S588" s="68" t="s">
        <v>127</v>
      </c>
      <c r="T588" s="69">
        <v>48</v>
      </c>
      <c r="U588" s="68"/>
      <c r="V588" s="70">
        <v>176640</v>
      </c>
      <c r="W588" s="70">
        <v>0</v>
      </c>
      <c r="X588" s="70">
        <v>45000</v>
      </c>
      <c r="Y588" s="70">
        <v>44160</v>
      </c>
      <c r="Z588" s="70">
        <v>15000</v>
      </c>
      <c r="AA588" s="70">
        <v>497718</v>
      </c>
      <c r="AB588" s="71">
        <f t="shared" si="95"/>
        <v>453558</v>
      </c>
      <c r="AC588" s="71">
        <f t="shared" ref="AC588:AC651" si="99">AB588-W588</f>
        <v>453558</v>
      </c>
      <c r="AD588" s="72">
        <f t="shared" ref="AD588:AD651" si="100">IF(($AE$10-F588)+1&gt;365,365,($AE$10-F588)+1)</f>
        <v>365</v>
      </c>
      <c r="AE588" s="73">
        <f>ROUND(VLOOKUP(Q588,'[1]Average Cost'!$A$3:$V$26,HLOOKUP('[1]Master Sheet'!E588,'[1]Average Cost'!$B$1:$V$2,2,0)),0)</f>
        <v>739403</v>
      </c>
      <c r="AF588" s="74">
        <f t="shared" ref="AF588:AF651" si="101">AB588/AE588</f>
        <v>0.61341108975754766</v>
      </c>
      <c r="AG588" s="68" t="str">
        <f t="shared" si="96"/>
        <v>60%-80%</v>
      </c>
      <c r="AH588" s="75">
        <v>811167.42264999996</v>
      </c>
      <c r="AI588" s="75">
        <v>811167.42264999996</v>
      </c>
      <c r="AJ588" s="75">
        <v>637854</v>
      </c>
      <c r="AK588" s="76">
        <f t="shared" ref="AK588:AK651" si="102">AB588/AH588</f>
        <v>0.55914227733440403</v>
      </c>
      <c r="AL588" s="39" t="str">
        <f t="shared" si="97"/>
        <v>50% - 70%</v>
      </c>
      <c r="AM588" s="77" t="str">
        <f t="shared" si="98"/>
        <v>Lower Range</v>
      </c>
      <c r="AN588" s="78" t="s">
        <v>76</v>
      </c>
      <c r="AO588" s="78"/>
      <c r="AP588" s="78" t="s">
        <v>135</v>
      </c>
      <c r="AQ588" s="49"/>
      <c r="AR588" s="79"/>
      <c r="AS588" s="79"/>
      <c r="AT588" s="80"/>
      <c r="AU588" s="52">
        <f t="shared" ref="AU588:AU651" si="103">AT588/AH588</f>
        <v>0</v>
      </c>
    </row>
    <row r="589" spans="1:47" ht="15" customHeight="1">
      <c r="A589" s="53" t="s">
        <v>66</v>
      </c>
      <c r="B589" s="54">
        <v>578</v>
      </c>
      <c r="C589" s="55" t="s">
        <v>354</v>
      </c>
      <c r="D589" s="56" t="s">
        <v>616</v>
      </c>
      <c r="E589" s="55" t="s">
        <v>79</v>
      </c>
      <c r="F589" s="57">
        <v>44019</v>
      </c>
      <c r="G589" s="58">
        <v>26982</v>
      </c>
      <c r="H589" s="59">
        <f t="shared" ref="H589:H652" si="104">($I$10-G589)/365</f>
        <v>45.405479452054792</v>
      </c>
      <c r="I589" s="60" t="s">
        <v>128</v>
      </c>
      <c r="J589" s="61" t="s">
        <v>85</v>
      </c>
      <c r="K589" s="62" t="s">
        <v>81</v>
      </c>
      <c r="L589" s="63" t="s">
        <v>81</v>
      </c>
      <c r="M589" s="64" t="str">
        <f t="shared" ref="M589:M652" si="105">LEFT(J589,1)&amp;"-"&amp;LEFT(K589,1)&amp;"-"&amp;LEFT(L589,1)</f>
        <v>3-4-4</v>
      </c>
      <c r="N589" s="81" t="s">
        <v>121</v>
      </c>
      <c r="O589" s="66">
        <v>43191</v>
      </c>
      <c r="P589" s="67">
        <v>7.2000000000000008E-2</v>
      </c>
      <c r="Q589" s="68" t="s">
        <v>131</v>
      </c>
      <c r="R589" s="68" t="s">
        <v>132</v>
      </c>
      <c r="S589" s="68" t="s">
        <v>133</v>
      </c>
      <c r="T589" s="69">
        <v>58</v>
      </c>
      <c r="U589" s="68"/>
      <c r="V589" s="70">
        <v>1863540</v>
      </c>
      <c r="W589" s="70">
        <v>0</v>
      </c>
      <c r="X589" s="70">
        <v>0</v>
      </c>
      <c r="Y589" s="70">
        <v>980808</v>
      </c>
      <c r="Z589" s="70">
        <v>0</v>
      </c>
      <c r="AA589" s="70">
        <v>5904791</v>
      </c>
      <c r="AB589" s="71">
        <f t="shared" ref="AB589:AB652" si="106">AA589-Y589</f>
        <v>4923983</v>
      </c>
      <c r="AC589" s="71">
        <f t="shared" si="99"/>
        <v>4923983</v>
      </c>
      <c r="AD589" s="72">
        <f t="shared" si="100"/>
        <v>365</v>
      </c>
      <c r="AE589" s="73">
        <f>ROUND(VLOOKUP(Q589,'[1]Average Cost'!$A$3:$V$26,HLOOKUP('[1]Master Sheet'!E589,'[1]Average Cost'!$B$1:$V$2,2,0)),0)</f>
        <v>5884869</v>
      </c>
      <c r="AF589" s="74">
        <f t="shared" si="101"/>
        <v>0.83671922008799171</v>
      </c>
      <c r="AG589" s="68" t="str">
        <f t="shared" ref="AG589:AG652" si="107">IF(AF589&lt;60%,"Less than 60%",IF(AF589&lt;80%,"60%-80%",IF(AF589&lt;100%,"80%-100%","Greater than 100%")))</f>
        <v>80%-100%</v>
      </c>
      <c r="AH589" s="75">
        <v>6191939.1678999998</v>
      </c>
      <c r="AI589" s="75">
        <v>6191939.1678999998</v>
      </c>
      <c r="AJ589" s="75">
        <v>5550562</v>
      </c>
      <c r="AK589" s="76">
        <f t="shared" si="102"/>
        <v>0.79522470529534806</v>
      </c>
      <c r="AL589" s="39" t="str">
        <f t="shared" ref="AL589:AL652" si="108">IF(AK589&lt;50%,"25% - 50%",IF(AK589&lt;70%,"50% - 70%",IF(AK589&lt;90%,"70% - 90%",IF(AK589&lt;110%,"90% - 110%",IF(AK589&lt;130%,"110% - 130%","&gt;130%")))))</f>
        <v>70% - 90%</v>
      </c>
      <c r="AM589" s="77" t="str">
        <f t="shared" ref="AM589:AM652" si="109">IF(AK589&lt;70%,"Lower Range",IF(AK589&lt;85%,"Lower Middle Range",IF(AK589&lt;100%,"Close to Market Reference",IF(AK589&lt;115%,"Upper Middle Range","Upper Range"))))</f>
        <v>Lower Middle Range</v>
      </c>
      <c r="AN589" s="78" t="s">
        <v>76</v>
      </c>
      <c r="AO589" s="78"/>
      <c r="AP589" s="78" t="s">
        <v>76</v>
      </c>
      <c r="AQ589" s="49"/>
      <c r="AR589" s="79"/>
      <c r="AS589" s="79"/>
      <c r="AT589" s="80"/>
      <c r="AU589" s="52">
        <f t="shared" si="103"/>
        <v>0</v>
      </c>
    </row>
    <row r="590" spans="1:47" ht="15" customHeight="1">
      <c r="A590" s="53" t="s">
        <v>66</v>
      </c>
      <c r="B590" s="54">
        <v>579</v>
      </c>
      <c r="C590" s="55" t="s">
        <v>198</v>
      </c>
      <c r="D590" s="56" t="s">
        <v>199</v>
      </c>
      <c r="E590" s="55" t="s">
        <v>79</v>
      </c>
      <c r="F590" s="57">
        <v>43211</v>
      </c>
      <c r="G590" s="58">
        <v>25789</v>
      </c>
      <c r="H590" s="59">
        <f t="shared" si="104"/>
        <v>48.673972602739724</v>
      </c>
      <c r="I590" s="60" t="s">
        <v>269</v>
      </c>
      <c r="J590" s="61" t="s">
        <v>81</v>
      </c>
      <c r="K590" s="62" t="s">
        <v>85</v>
      </c>
      <c r="L590" s="63" t="s">
        <v>71</v>
      </c>
      <c r="M590" s="64" t="str">
        <f t="shared" si="105"/>
        <v>4-3-2</v>
      </c>
      <c r="N590" s="65">
        <v>42826</v>
      </c>
      <c r="O590" s="66">
        <v>43191</v>
      </c>
      <c r="P590" s="67">
        <v>8.249999999999999E-2</v>
      </c>
      <c r="Q590" s="68" t="s">
        <v>270</v>
      </c>
      <c r="R590" s="68" t="s">
        <v>141</v>
      </c>
      <c r="S590" s="68" t="s">
        <v>142</v>
      </c>
      <c r="T590" s="69">
        <v>56</v>
      </c>
      <c r="U590" s="68"/>
      <c r="V590" s="70">
        <v>1412892</v>
      </c>
      <c r="W590" s="70">
        <v>293808</v>
      </c>
      <c r="X590" s="70">
        <v>0</v>
      </c>
      <c r="Y590" s="70">
        <v>557724</v>
      </c>
      <c r="Z590" s="70">
        <v>0</v>
      </c>
      <c r="AA590" s="70">
        <v>4589585</v>
      </c>
      <c r="AB590" s="71">
        <f t="shared" si="106"/>
        <v>4031861</v>
      </c>
      <c r="AC590" s="71">
        <f t="shared" si="99"/>
        <v>3738053</v>
      </c>
      <c r="AD590" s="72">
        <f t="shared" si="100"/>
        <v>365</v>
      </c>
      <c r="AE590" s="73">
        <f>ROUND(VLOOKUP(Q590,'[1]Average Cost'!$A$3:$V$26,HLOOKUP('[1]Master Sheet'!E590,'[1]Average Cost'!$B$1:$V$2,2,0)),0)</f>
        <v>4569659</v>
      </c>
      <c r="AF590" s="74">
        <f t="shared" si="101"/>
        <v>0.8823111308743169</v>
      </c>
      <c r="AG590" s="68" t="str">
        <f t="shared" si="107"/>
        <v>80%-100%</v>
      </c>
      <c r="AH590" s="75">
        <v>4531646.6835000003</v>
      </c>
      <c r="AI590" s="75">
        <v>4531646.6835000003</v>
      </c>
      <c r="AJ590" s="75">
        <v>3255803</v>
      </c>
      <c r="AK590" s="76">
        <f t="shared" si="102"/>
        <v>0.88971212488393014</v>
      </c>
      <c r="AL590" s="39" t="str">
        <f t="shared" si="108"/>
        <v>70% - 90%</v>
      </c>
      <c r="AM590" s="77" t="str">
        <f t="shared" si="109"/>
        <v>Close to Market Reference</v>
      </c>
      <c r="AN590" s="78" t="s">
        <v>76</v>
      </c>
      <c r="AO590" s="78"/>
      <c r="AP590" s="78" t="s">
        <v>135</v>
      </c>
      <c r="AQ590" s="49"/>
      <c r="AR590" s="79"/>
      <c r="AS590" s="79"/>
      <c r="AT590" s="80"/>
      <c r="AU590" s="52">
        <f t="shared" si="103"/>
        <v>0</v>
      </c>
    </row>
    <row r="591" spans="1:47" ht="15" customHeight="1">
      <c r="A591" s="53" t="s">
        <v>66</v>
      </c>
      <c r="B591" s="54">
        <v>580</v>
      </c>
      <c r="C591" s="55" t="s">
        <v>134</v>
      </c>
      <c r="D591" s="56" t="s">
        <v>68</v>
      </c>
      <c r="E591" s="55" t="s">
        <v>79</v>
      </c>
      <c r="F591" s="57">
        <v>41365</v>
      </c>
      <c r="G591" s="58">
        <v>28647</v>
      </c>
      <c r="H591" s="59">
        <f t="shared" si="104"/>
        <v>40.843835616438355</v>
      </c>
      <c r="I591" s="60" t="s">
        <v>223</v>
      </c>
      <c r="J591" s="61" t="s">
        <v>129</v>
      </c>
      <c r="K591" s="62" t="s">
        <v>129</v>
      </c>
      <c r="L591" s="63" t="s">
        <v>71</v>
      </c>
      <c r="M591" s="64" t="str">
        <f t="shared" si="105"/>
        <v>1-1-2</v>
      </c>
      <c r="N591" s="65" t="s">
        <v>86</v>
      </c>
      <c r="O591" s="66">
        <v>43191</v>
      </c>
      <c r="P591" s="67">
        <v>2.8264245675105826E-2</v>
      </c>
      <c r="Q591" s="68" t="s">
        <v>224</v>
      </c>
      <c r="R591" s="68" t="s">
        <v>108</v>
      </c>
      <c r="S591" s="68" t="s">
        <v>109</v>
      </c>
      <c r="T591" s="69">
        <v>48</v>
      </c>
      <c r="U591" s="68"/>
      <c r="V591" s="70">
        <v>159036</v>
      </c>
      <c r="W591" s="70">
        <v>0</v>
      </c>
      <c r="X591" s="70">
        <v>0</v>
      </c>
      <c r="Y591" s="70">
        <v>29220</v>
      </c>
      <c r="Z591" s="70">
        <v>0</v>
      </c>
      <c r="AA591" s="70">
        <v>321388.59999999998</v>
      </c>
      <c r="AB591" s="71">
        <f t="shared" si="106"/>
        <v>292168.59999999998</v>
      </c>
      <c r="AC591" s="71">
        <f t="shared" si="99"/>
        <v>292168.59999999998</v>
      </c>
      <c r="AD591" s="72">
        <f t="shared" si="100"/>
        <v>365</v>
      </c>
      <c r="AE591" s="73">
        <f>ROUND(VLOOKUP(Q591,'[1]Average Cost'!$A$3:$V$26,HLOOKUP('[1]Master Sheet'!E591,'[1]Average Cost'!$B$1:$V$2,2,0)),0)</f>
        <v>603973</v>
      </c>
      <c r="AF591" s="74">
        <f t="shared" si="101"/>
        <v>0.48374447202110027</v>
      </c>
      <c r="AG591" s="68" t="str">
        <f t="shared" si="107"/>
        <v>Less than 60%</v>
      </c>
      <c r="AH591" s="75">
        <v>932976.33279999997</v>
      </c>
      <c r="AI591" s="75">
        <v>932976.33279999997</v>
      </c>
      <c r="AJ591" s="75">
        <v>798942</v>
      </c>
      <c r="AK591" s="76">
        <f t="shared" si="102"/>
        <v>0.31315756866324657</v>
      </c>
      <c r="AL591" s="39" t="str">
        <f t="shared" si="108"/>
        <v>25% - 50%</v>
      </c>
      <c r="AM591" s="77" t="str">
        <f t="shared" si="109"/>
        <v>Lower Range</v>
      </c>
      <c r="AN591" s="78" t="s">
        <v>76</v>
      </c>
      <c r="AO591" s="78"/>
      <c r="AP591" s="78" t="s">
        <v>76</v>
      </c>
      <c r="AQ591" s="49"/>
      <c r="AR591" s="79"/>
      <c r="AS591" s="79"/>
      <c r="AT591" s="80"/>
      <c r="AU591" s="52">
        <f t="shared" si="103"/>
        <v>0</v>
      </c>
    </row>
    <row r="592" spans="1:47" ht="15" customHeight="1">
      <c r="A592" s="53" t="s">
        <v>66</v>
      </c>
      <c r="B592" s="54">
        <v>581</v>
      </c>
      <c r="C592" s="55" t="s">
        <v>134</v>
      </c>
      <c r="D592" s="56" t="s">
        <v>68</v>
      </c>
      <c r="E592" s="55" t="s">
        <v>111</v>
      </c>
      <c r="F592" s="57">
        <v>43785</v>
      </c>
      <c r="G592" s="58">
        <v>30941</v>
      </c>
      <c r="H592" s="59">
        <f t="shared" si="104"/>
        <v>34.558904109589044</v>
      </c>
      <c r="I592" s="60" t="s">
        <v>617</v>
      </c>
      <c r="J592" s="61" t="s">
        <v>71</v>
      </c>
      <c r="K592" s="62" t="s">
        <v>85</v>
      </c>
      <c r="L592" s="63" t="s">
        <v>81</v>
      </c>
      <c r="M592" s="64" t="str">
        <f t="shared" si="105"/>
        <v>2-3-4</v>
      </c>
      <c r="N592" s="81" t="s">
        <v>121</v>
      </c>
      <c r="O592" s="66">
        <v>43191</v>
      </c>
      <c r="P592" s="67">
        <v>8.8749999999999982E-2</v>
      </c>
      <c r="Q592" s="68" t="s">
        <v>125</v>
      </c>
      <c r="R592" s="68" t="s">
        <v>126</v>
      </c>
      <c r="S592" s="68" t="s">
        <v>127</v>
      </c>
      <c r="T592" s="69">
        <v>48</v>
      </c>
      <c r="U592" s="68"/>
      <c r="V592" s="70">
        <v>277068</v>
      </c>
      <c r="W592" s="70">
        <v>0</v>
      </c>
      <c r="X592" s="70">
        <v>45000</v>
      </c>
      <c r="Y592" s="70">
        <v>69264</v>
      </c>
      <c r="Z592" s="70">
        <v>15000</v>
      </c>
      <c r="AA592" s="70">
        <v>773896</v>
      </c>
      <c r="AB592" s="71">
        <f t="shared" si="106"/>
        <v>704632</v>
      </c>
      <c r="AC592" s="71">
        <f t="shared" si="99"/>
        <v>704632</v>
      </c>
      <c r="AD592" s="72">
        <f t="shared" si="100"/>
        <v>365</v>
      </c>
      <c r="AE592" s="73">
        <f>ROUND(VLOOKUP(Q592,'[1]Average Cost'!$A$3:$V$26,HLOOKUP('[1]Master Sheet'!E592,'[1]Average Cost'!$B$1:$V$2,2,0)),0)</f>
        <v>739403</v>
      </c>
      <c r="AF592" s="74">
        <f t="shared" si="101"/>
        <v>0.95297422379947061</v>
      </c>
      <c r="AG592" s="68" t="str">
        <f t="shared" si="107"/>
        <v>80%-100%</v>
      </c>
      <c r="AH592" s="75">
        <v>624356</v>
      </c>
      <c r="AI592" s="75">
        <v>624356</v>
      </c>
      <c r="AJ592" s="75">
        <v>637854</v>
      </c>
      <c r="AK592" s="76">
        <f t="shared" si="102"/>
        <v>1.12857408273485</v>
      </c>
      <c r="AL592" s="39" t="str">
        <f t="shared" si="108"/>
        <v>110% - 130%</v>
      </c>
      <c r="AM592" s="77" t="str">
        <f t="shared" si="109"/>
        <v>Upper Middle Range</v>
      </c>
      <c r="AN592" s="78" t="s">
        <v>118</v>
      </c>
      <c r="AO592" s="78" t="s">
        <v>618</v>
      </c>
      <c r="AP592" s="78" t="s">
        <v>76</v>
      </c>
      <c r="AQ592" s="49"/>
      <c r="AR592" s="79"/>
      <c r="AS592" s="79"/>
      <c r="AT592" s="80"/>
      <c r="AU592" s="52">
        <f t="shared" si="103"/>
        <v>0</v>
      </c>
    </row>
    <row r="593" spans="1:47" ht="15" customHeight="1">
      <c r="A593" s="53" t="s">
        <v>66</v>
      </c>
      <c r="B593" s="54">
        <v>582</v>
      </c>
      <c r="C593" s="55" t="s">
        <v>197</v>
      </c>
      <c r="D593" s="56" t="s">
        <v>78</v>
      </c>
      <c r="E593" s="55" t="s">
        <v>149</v>
      </c>
      <c r="F593" s="57">
        <v>44359</v>
      </c>
      <c r="G593" s="58">
        <v>25567</v>
      </c>
      <c r="H593" s="59">
        <f t="shared" si="104"/>
        <v>49.282191780821918</v>
      </c>
      <c r="I593" s="60" t="s">
        <v>619</v>
      </c>
      <c r="J593" s="61">
        <v>0</v>
      </c>
      <c r="K593" s="62" t="s">
        <v>71</v>
      </c>
      <c r="L593" s="63" t="s">
        <v>129</v>
      </c>
      <c r="M593" s="64" t="str">
        <f t="shared" si="105"/>
        <v>0-2-1</v>
      </c>
      <c r="N593" s="81" t="s">
        <v>121</v>
      </c>
      <c r="O593" s="66">
        <v>43191</v>
      </c>
      <c r="P593" s="67">
        <v>0.04</v>
      </c>
      <c r="Q593" s="68" t="s">
        <v>151</v>
      </c>
      <c r="R593" s="68" t="s">
        <v>126</v>
      </c>
      <c r="S593" s="68" t="s">
        <v>127</v>
      </c>
      <c r="T593" s="69">
        <v>51</v>
      </c>
      <c r="U593" s="68"/>
      <c r="V593" s="70">
        <v>633048</v>
      </c>
      <c r="W593" s="70">
        <v>0</v>
      </c>
      <c r="X593" s="70">
        <v>0</v>
      </c>
      <c r="Y593" s="70">
        <v>237396</v>
      </c>
      <c r="Z593" s="70">
        <v>0</v>
      </c>
      <c r="AA593" s="70">
        <v>1835949</v>
      </c>
      <c r="AB593" s="71">
        <f t="shared" si="106"/>
        <v>1598553</v>
      </c>
      <c r="AC593" s="71">
        <f t="shared" si="99"/>
        <v>1598553</v>
      </c>
      <c r="AD593" s="72">
        <f t="shared" si="100"/>
        <v>365</v>
      </c>
      <c r="AE593" s="73">
        <f>ROUND(VLOOKUP(Q593,'[1]Average Cost'!$A$3:$V$26,HLOOKUP('[1]Master Sheet'!E593,'[1]Average Cost'!$B$1:$V$2,2,0)),0)</f>
        <v>1526956</v>
      </c>
      <c r="AF593" s="74">
        <f t="shared" si="101"/>
        <v>1.0468887119209722</v>
      </c>
      <c r="AG593" s="68" t="str">
        <f t="shared" si="107"/>
        <v>Greater than 100%</v>
      </c>
      <c r="AH593" s="75">
        <v>1560871.4793325001</v>
      </c>
      <c r="AI593" s="75">
        <v>1560871.4793325001</v>
      </c>
      <c r="AJ593" s="75">
        <v>1371427</v>
      </c>
      <c r="AK593" s="76">
        <f t="shared" si="102"/>
        <v>1.0241413346111072</v>
      </c>
      <c r="AL593" s="39" t="str">
        <f t="shared" si="108"/>
        <v>90% - 110%</v>
      </c>
      <c r="AM593" s="77" t="str">
        <f t="shared" si="109"/>
        <v>Upper Middle Range</v>
      </c>
      <c r="AN593" s="78" t="s">
        <v>76</v>
      </c>
      <c r="AO593" s="78"/>
      <c r="AP593" s="78" t="s">
        <v>118</v>
      </c>
      <c r="AQ593" s="49"/>
      <c r="AR593" s="79"/>
      <c r="AS593" s="79"/>
      <c r="AT593" s="80"/>
      <c r="AU593" s="52">
        <f t="shared" si="103"/>
        <v>0</v>
      </c>
    </row>
    <row r="594" spans="1:47" ht="15" customHeight="1">
      <c r="A594" s="53" t="s">
        <v>66</v>
      </c>
      <c r="B594" s="25">
        <v>583</v>
      </c>
      <c r="C594" s="55" t="s">
        <v>152</v>
      </c>
      <c r="D594" s="56" t="s">
        <v>83</v>
      </c>
      <c r="E594" s="55" t="s">
        <v>111</v>
      </c>
      <c r="F594" s="57">
        <v>44653</v>
      </c>
      <c r="G594" s="58">
        <v>31011</v>
      </c>
      <c r="H594" s="59">
        <f t="shared" si="104"/>
        <v>34.367123287671234</v>
      </c>
      <c r="I594" s="60" t="s">
        <v>413</v>
      </c>
      <c r="J594" s="61">
        <v>0</v>
      </c>
      <c r="K594" s="62">
        <v>0</v>
      </c>
      <c r="L594" s="63" t="s">
        <v>85</v>
      </c>
      <c r="M594" s="64" t="str">
        <f t="shared" si="105"/>
        <v>0-0-3</v>
      </c>
      <c r="N594" s="81" t="s">
        <v>72</v>
      </c>
      <c r="O594" s="62" t="s">
        <v>72</v>
      </c>
      <c r="P594" s="67">
        <v>0</v>
      </c>
      <c r="Q594" s="68" t="s">
        <v>151</v>
      </c>
      <c r="R594" s="68" t="s">
        <v>126</v>
      </c>
      <c r="S594" s="68" t="s">
        <v>127</v>
      </c>
      <c r="T594" s="69">
        <v>46</v>
      </c>
      <c r="U594" s="68"/>
      <c r="V594" s="70">
        <v>163104</v>
      </c>
      <c r="W594" s="70">
        <v>0</v>
      </c>
      <c r="X594" s="70">
        <v>31500</v>
      </c>
      <c r="Y594" s="70">
        <v>0</v>
      </c>
      <c r="Z594" s="70">
        <v>10500</v>
      </c>
      <c r="AA594" s="70">
        <v>419710</v>
      </c>
      <c r="AB594" s="71">
        <f t="shared" si="106"/>
        <v>419710</v>
      </c>
      <c r="AC594" s="71">
        <f t="shared" si="99"/>
        <v>419710</v>
      </c>
      <c r="AD594" s="72">
        <f t="shared" si="100"/>
        <v>364</v>
      </c>
      <c r="AE594" s="73">
        <f>ROUND(VLOOKUP(Q594,'[1]Average Cost'!$A$3:$V$26,HLOOKUP('[1]Master Sheet'!E594,'[1]Average Cost'!$B$1:$V$2,2,0)),0)</f>
        <v>410931</v>
      </c>
      <c r="AF594" s="74">
        <f t="shared" si="101"/>
        <v>1.021363683927472</v>
      </c>
      <c r="AG594" s="68" t="str">
        <f t="shared" si="107"/>
        <v>Greater than 100%</v>
      </c>
      <c r="AH594" s="75">
        <v>573555.75</v>
      </c>
      <c r="AI594" s="75">
        <v>573555.75</v>
      </c>
      <c r="AJ594" s="75">
        <v>404172</v>
      </c>
      <c r="AK594" s="76">
        <f t="shared" si="102"/>
        <v>0.73176844622340553</v>
      </c>
      <c r="AL594" s="39" t="str">
        <f t="shared" si="108"/>
        <v>70% - 90%</v>
      </c>
      <c r="AM594" s="77" t="str">
        <f t="shared" si="109"/>
        <v>Lower Middle Range</v>
      </c>
      <c r="AN594" s="78" t="s">
        <v>76</v>
      </c>
      <c r="AO594" s="78"/>
      <c r="AP594" s="78" t="s">
        <v>135</v>
      </c>
      <c r="AQ594" s="49"/>
      <c r="AR594" s="79"/>
      <c r="AS594" s="79"/>
      <c r="AT594" s="80"/>
      <c r="AU594" s="52">
        <f t="shared" si="103"/>
        <v>0</v>
      </c>
    </row>
    <row r="595" spans="1:47" ht="15" customHeight="1">
      <c r="A595" s="53" t="s">
        <v>66</v>
      </c>
      <c r="B595" s="54">
        <v>584</v>
      </c>
      <c r="C595" s="55" t="s">
        <v>437</v>
      </c>
      <c r="D595" s="56" t="s">
        <v>117</v>
      </c>
      <c r="E595" s="55" t="s">
        <v>450</v>
      </c>
      <c r="F595" s="57">
        <v>43988</v>
      </c>
      <c r="G595" s="58">
        <v>28936</v>
      </c>
      <c r="H595" s="59">
        <f t="shared" si="104"/>
        <v>40.052054794520551</v>
      </c>
      <c r="I595" s="60" t="s">
        <v>620</v>
      </c>
      <c r="J595" s="61" t="s">
        <v>71</v>
      </c>
      <c r="K595" s="62" t="s">
        <v>85</v>
      </c>
      <c r="L595" s="63" t="s">
        <v>71</v>
      </c>
      <c r="M595" s="64" t="str">
        <f t="shared" si="105"/>
        <v>2-3-2</v>
      </c>
      <c r="N595" s="81" t="s">
        <v>121</v>
      </c>
      <c r="O595" s="66">
        <v>43191</v>
      </c>
      <c r="P595" s="67">
        <v>0.11</v>
      </c>
      <c r="Q595" s="68" t="s">
        <v>436</v>
      </c>
      <c r="R595" s="68" t="s">
        <v>178</v>
      </c>
      <c r="S595" s="68" t="s">
        <v>179</v>
      </c>
      <c r="T595" s="69">
        <v>50</v>
      </c>
      <c r="U595" s="68"/>
      <c r="V595" s="70">
        <v>407472</v>
      </c>
      <c r="W595" s="70">
        <v>0</v>
      </c>
      <c r="X595" s="70">
        <v>0</v>
      </c>
      <c r="Y595" s="70">
        <v>101868</v>
      </c>
      <c r="Z595" s="70">
        <v>0</v>
      </c>
      <c r="AA595" s="70">
        <v>1132509</v>
      </c>
      <c r="AB595" s="71">
        <f t="shared" si="106"/>
        <v>1030641</v>
      </c>
      <c r="AC595" s="71">
        <f t="shared" si="99"/>
        <v>1030641</v>
      </c>
      <c r="AD595" s="72">
        <f t="shared" si="100"/>
        <v>365</v>
      </c>
      <c r="AE595" s="73">
        <f>ROUND(VLOOKUP(Q595,'[1]Average Cost'!$A$3:$V$26,HLOOKUP('[1]Master Sheet'!E595,'[1]Average Cost'!$B$1:$V$2,2,0)),0)</f>
        <v>1216988</v>
      </c>
      <c r="AF595" s="74">
        <f t="shared" si="101"/>
        <v>0.84687852304213351</v>
      </c>
      <c r="AG595" s="68" t="str">
        <f t="shared" si="107"/>
        <v>80%-100%</v>
      </c>
      <c r="AH595" s="75">
        <v>1274585</v>
      </c>
      <c r="AI595" s="75">
        <v>1263235.5</v>
      </c>
      <c r="AJ595" s="75">
        <v>1274585</v>
      </c>
      <c r="AK595" s="76">
        <f t="shared" si="102"/>
        <v>0.80860907667986048</v>
      </c>
      <c r="AL595" s="39" t="str">
        <f t="shared" si="108"/>
        <v>70% - 90%</v>
      </c>
      <c r="AM595" s="77" t="str">
        <f t="shared" si="109"/>
        <v>Lower Middle Range</v>
      </c>
      <c r="AN595" s="78" t="s">
        <v>76</v>
      </c>
      <c r="AO595" s="78"/>
      <c r="AP595" s="78" t="s">
        <v>76</v>
      </c>
      <c r="AQ595" s="49"/>
      <c r="AR595" s="79"/>
      <c r="AS595" s="79"/>
      <c r="AT595" s="80"/>
      <c r="AU595" s="52">
        <f t="shared" si="103"/>
        <v>0</v>
      </c>
    </row>
    <row r="596" spans="1:47" ht="15" customHeight="1">
      <c r="A596" s="53" t="s">
        <v>66</v>
      </c>
      <c r="B596" s="54">
        <v>585</v>
      </c>
      <c r="C596" s="55" t="s">
        <v>134</v>
      </c>
      <c r="D596" s="56" t="s">
        <v>68</v>
      </c>
      <c r="E596" s="55" t="s">
        <v>79</v>
      </c>
      <c r="F596" s="57">
        <v>42444</v>
      </c>
      <c r="G596" s="58">
        <v>29768</v>
      </c>
      <c r="H596" s="59">
        <f t="shared" si="104"/>
        <v>37.772602739726025</v>
      </c>
      <c r="I596" s="60" t="s">
        <v>551</v>
      </c>
      <c r="J596" s="61" t="s">
        <v>71</v>
      </c>
      <c r="K596" s="62" t="s">
        <v>85</v>
      </c>
      <c r="L596" s="63" t="s">
        <v>85</v>
      </c>
      <c r="M596" s="64" t="str">
        <f t="shared" si="105"/>
        <v>2-3-3</v>
      </c>
      <c r="N596" s="65">
        <v>43191</v>
      </c>
      <c r="O596" s="66">
        <v>43191</v>
      </c>
      <c r="P596" s="67">
        <v>0.13166665237284575</v>
      </c>
      <c r="Q596" s="68" t="s">
        <v>436</v>
      </c>
      <c r="R596" s="68" t="s">
        <v>178</v>
      </c>
      <c r="S596" s="68" t="s">
        <v>179</v>
      </c>
      <c r="T596" s="69">
        <v>48</v>
      </c>
      <c r="U596" s="68"/>
      <c r="V596" s="70">
        <v>191928</v>
      </c>
      <c r="W596" s="70">
        <v>0</v>
      </c>
      <c r="X596" s="70">
        <v>0</v>
      </c>
      <c r="Y596" s="70">
        <v>47988</v>
      </c>
      <c r="Z596" s="70">
        <v>0</v>
      </c>
      <c r="AA596" s="70">
        <v>539756</v>
      </c>
      <c r="AB596" s="71">
        <f t="shared" si="106"/>
        <v>491768</v>
      </c>
      <c r="AC596" s="71">
        <f t="shared" si="99"/>
        <v>491768</v>
      </c>
      <c r="AD596" s="72">
        <f t="shared" si="100"/>
        <v>365</v>
      </c>
      <c r="AE596" s="73">
        <f>ROUND(VLOOKUP(Q596,'[1]Average Cost'!$A$3:$V$26,HLOOKUP('[1]Master Sheet'!E596,'[1]Average Cost'!$B$1:$V$2,2,0)),0)</f>
        <v>876337</v>
      </c>
      <c r="AF596" s="74">
        <f t="shared" si="101"/>
        <v>0.56116311419008902</v>
      </c>
      <c r="AG596" s="68" t="str">
        <f t="shared" si="107"/>
        <v>Less than 60%</v>
      </c>
      <c r="AH596" s="75">
        <v>672899</v>
      </c>
      <c r="AI596" s="75">
        <v>985253</v>
      </c>
      <c r="AJ596" s="75">
        <v>672899</v>
      </c>
      <c r="AK596" s="76">
        <f t="shared" si="102"/>
        <v>0.73081992988546574</v>
      </c>
      <c r="AL596" s="39" t="str">
        <f t="shared" si="108"/>
        <v>70% - 90%</v>
      </c>
      <c r="AM596" s="77" t="str">
        <f t="shared" si="109"/>
        <v>Lower Middle Range</v>
      </c>
      <c r="AN596" s="78" t="s">
        <v>76</v>
      </c>
      <c r="AO596" s="78"/>
      <c r="AP596" s="78" t="s">
        <v>76</v>
      </c>
      <c r="AQ596" s="49"/>
      <c r="AR596" s="79"/>
      <c r="AS596" s="79"/>
      <c r="AT596" s="80"/>
      <c r="AU596" s="52">
        <f t="shared" si="103"/>
        <v>0</v>
      </c>
    </row>
    <row r="597" spans="1:47" ht="15" customHeight="1">
      <c r="A597" s="53" t="s">
        <v>66</v>
      </c>
      <c r="B597" s="54">
        <v>586</v>
      </c>
      <c r="C597" s="55" t="s">
        <v>67</v>
      </c>
      <c r="D597" s="56" t="s">
        <v>68</v>
      </c>
      <c r="E597" s="55" t="s">
        <v>319</v>
      </c>
      <c r="F597" s="57">
        <v>41776</v>
      </c>
      <c r="G597" s="58">
        <v>30504</v>
      </c>
      <c r="H597" s="59">
        <f t="shared" si="104"/>
        <v>35.756164383561647</v>
      </c>
      <c r="I597" s="60" t="s">
        <v>320</v>
      </c>
      <c r="J597" s="61" t="s">
        <v>71</v>
      </c>
      <c r="K597" s="62" t="s">
        <v>71</v>
      </c>
      <c r="L597" s="63" t="s">
        <v>71</v>
      </c>
      <c r="M597" s="64" t="str">
        <f t="shared" si="105"/>
        <v>2-2-2</v>
      </c>
      <c r="N597" s="65">
        <v>43191</v>
      </c>
      <c r="O597" s="66">
        <v>43191</v>
      </c>
      <c r="P597" s="67">
        <v>0.16000000000000003</v>
      </c>
      <c r="Q597" s="68" t="s">
        <v>73</v>
      </c>
      <c r="R597" s="38" t="s">
        <v>74</v>
      </c>
      <c r="S597" s="38" t="s">
        <v>75</v>
      </c>
      <c r="T597" s="69">
        <v>48</v>
      </c>
      <c r="U597" s="68"/>
      <c r="V597" s="70">
        <v>211536</v>
      </c>
      <c r="W597" s="70">
        <v>0</v>
      </c>
      <c r="X597" s="70">
        <v>0</v>
      </c>
      <c r="Y597" s="70">
        <v>52884</v>
      </c>
      <c r="Z597" s="70">
        <v>0</v>
      </c>
      <c r="AA597" s="70">
        <v>593668</v>
      </c>
      <c r="AB597" s="71">
        <f t="shared" si="106"/>
        <v>540784</v>
      </c>
      <c r="AC597" s="71">
        <f t="shared" si="99"/>
        <v>540784</v>
      </c>
      <c r="AD597" s="72">
        <f t="shared" si="100"/>
        <v>365</v>
      </c>
      <c r="AE597" s="73">
        <f>ROUND(VLOOKUP(Q597,'[1]Average Cost'!$A$3:$V$26,HLOOKUP('[1]Master Sheet'!E597,'[1]Average Cost'!$B$1:$V$2,2,0)),0)</f>
        <v>646385</v>
      </c>
      <c r="AF597" s="74">
        <f t="shared" si="101"/>
        <v>0.83662832522413111</v>
      </c>
      <c r="AG597" s="68" t="str">
        <f t="shared" si="107"/>
        <v>80%-100%</v>
      </c>
      <c r="AH597" s="75">
        <v>1040452</v>
      </c>
      <c r="AI597" s="75">
        <v>1031401.0812</v>
      </c>
      <c r="AJ597" s="75">
        <v>1040452</v>
      </c>
      <c r="AK597" s="76">
        <f t="shared" si="102"/>
        <v>0.51975872024850733</v>
      </c>
      <c r="AL597" s="39" t="str">
        <f t="shared" si="108"/>
        <v>50% - 70%</v>
      </c>
      <c r="AM597" s="77" t="str">
        <f t="shared" si="109"/>
        <v>Lower Range</v>
      </c>
      <c r="AN597" s="78" t="s">
        <v>76</v>
      </c>
      <c r="AO597" s="78"/>
      <c r="AP597" s="78" t="s">
        <v>76</v>
      </c>
      <c r="AQ597" s="49"/>
      <c r="AR597" s="79"/>
      <c r="AS597" s="79"/>
      <c r="AT597" s="80"/>
      <c r="AU597" s="52">
        <f t="shared" si="103"/>
        <v>0</v>
      </c>
    </row>
    <row r="598" spans="1:47" ht="15" customHeight="1">
      <c r="A598" s="53" t="s">
        <v>66</v>
      </c>
      <c r="B598" s="54">
        <v>587</v>
      </c>
      <c r="C598" s="55" t="s">
        <v>136</v>
      </c>
      <c r="D598" s="56" t="s">
        <v>91</v>
      </c>
      <c r="E598" s="55" t="s">
        <v>256</v>
      </c>
      <c r="F598" s="57">
        <v>43631</v>
      </c>
      <c r="G598" s="58">
        <v>28131</v>
      </c>
      <c r="H598" s="59">
        <f t="shared" si="104"/>
        <v>42.257534246575339</v>
      </c>
      <c r="I598" s="60" t="s">
        <v>322</v>
      </c>
      <c r="J598" s="61" t="s">
        <v>71</v>
      </c>
      <c r="K598" s="62" t="s">
        <v>85</v>
      </c>
      <c r="L598" s="63" t="s">
        <v>85</v>
      </c>
      <c r="M598" s="64" t="str">
        <f t="shared" si="105"/>
        <v>2-3-3</v>
      </c>
      <c r="N598" s="81" t="s">
        <v>121</v>
      </c>
      <c r="O598" s="66">
        <v>43191</v>
      </c>
      <c r="P598" s="67">
        <v>8.7499999999999994E-2</v>
      </c>
      <c r="Q598" s="68" t="s">
        <v>87</v>
      </c>
      <c r="R598" s="68" t="s">
        <v>88</v>
      </c>
      <c r="S598" s="68" t="s">
        <v>89</v>
      </c>
      <c r="T598" s="69">
        <v>49</v>
      </c>
      <c r="U598" s="68"/>
      <c r="V598" s="70">
        <v>317160</v>
      </c>
      <c r="W598" s="70">
        <v>0</v>
      </c>
      <c r="X598" s="70">
        <v>0</v>
      </c>
      <c r="Y598" s="70">
        <v>79284</v>
      </c>
      <c r="Z598" s="70">
        <v>0</v>
      </c>
      <c r="AA598" s="70">
        <v>884135</v>
      </c>
      <c r="AB598" s="71">
        <f t="shared" si="106"/>
        <v>804851</v>
      </c>
      <c r="AC598" s="71">
        <f t="shared" si="99"/>
        <v>804851</v>
      </c>
      <c r="AD598" s="72">
        <f t="shared" si="100"/>
        <v>365</v>
      </c>
      <c r="AE598" s="73">
        <f>ROUND(VLOOKUP(Q598,'[1]Average Cost'!$A$3:$V$26,HLOOKUP('[1]Master Sheet'!E598,'[1]Average Cost'!$B$1:$V$2,2,0)),0)</f>
        <v>681533</v>
      </c>
      <c r="AF598" s="74">
        <f t="shared" si="101"/>
        <v>1.1809420820415153</v>
      </c>
      <c r="AG598" s="68" t="str">
        <f t="shared" si="107"/>
        <v>Greater than 100%</v>
      </c>
      <c r="AH598" s="75">
        <v>1139404.175</v>
      </c>
      <c r="AI598" s="75">
        <v>1139404.175</v>
      </c>
      <c r="AJ598" s="75">
        <v>737398</v>
      </c>
      <c r="AK598" s="76">
        <f t="shared" si="102"/>
        <v>0.70637884050231781</v>
      </c>
      <c r="AL598" s="39" t="str">
        <f t="shared" si="108"/>
        <v>70% - 90%</v>
      </c>
      <c r="AM598" s="77" t="str">
        <f t="shared" si="109"/>
        <v>Lower Middle Range</v>
      </c>
      <c r="AN598" s="78" t="s">
        <v>118</v>
      </c>
      <c r="AO598" s="78" t="s">
        <v>621</v>
      </c>
      <c r="AP598" s="78" t="s">
        <v>76</v>
      </c>
      <c r="AQ598" s="49"/>
      <c r="AR598" s="79"/>
      <c r="AS598" s="79"/>
      <c r="AT598" s="80"/>
      <c r="AU598" s="52">
        <f t="shared" si="103"/>
        <v>0</v>
      </c>
    </row>
    <row r="599" spans="1:47" ht="15" customHeight="1">
      <c r="A599" s="53" t="s">
        <v>66</v>
      </c>
      <c r="B599" s="54">
        <v>588</v>
      </c>
      <c r="C599" s="55" t="s">
        <v>104</v>
      </c>
      <c r="D599" s="56" t="s">
        <v>145</v>
      </c>
      <c r="E599" s="55" t="s">
        <v>524</v>
      </c>
      <c r="F599" s="57">
        <v>41365</v>
      </c>
      <c r="G599" s="58">
        <v>29781</v>
      </c>
      <c r="H599" s="59">
        <f t="shared" si="104"/>
        <v>37.736986301369861</v>
      </c>
      <c r="I599" s="60" t="s">
        <v>290</v>
      </c>
      <c r="J599" s="61" t="s">
        <v>71</v>
      </c>
      <c r="K599" s="62" t="s">
        <v>129</v>
      </c>
      <c r="L599" s="63" t="s">
        <v>71</v>
      </c>
      <c r="M599" s="64" t="str">
        <f t="shared" si="105"/>
        <v>2-1-2</v>
      </c>
      <c r="N599" s="65" t="s">
        <v>86</v>
      </c>
      <c r="O599" s="66">
        <v>43191</v>
      </c>
      <c r="P599" s="67">
        <v>4.7750000000000008E-2</v>
      </c>
      <c r="Q599" s="68" t="s">
        <v>87</v>
      </c>
      <c r="R599" s="68" t="s">
        <v>88</v>
      </c>
      <c r="S599" s="68" t="s">
        <v>89</v>
      </c>
      <c r="T599" s="69">
        <v>45</v>
      </c>
      <c r="U599" s="68"/>
      <c r="V599" s="70">
        <v>109200</v>
      </c>
      <c r="W599" s="70">
        <v>0</v>
      </c>
      <c r="X599" s="70">
        <v>0</v>
      </c>
      <c r="Y599" s="70">
        <v>0</v>
      </c>
      <c r="Z599" s="70">
        <v>0</v>
      </c>
      <c r="AA599" s="70">
        <v>230883.4</v>
      </c>
      <c r="AB599" s="71">
        <f t="shared" si="106"/>
        <v>230883.4</v>
      </c>
      <c r="AC599" s="71">
        <f t="shared" si="99"/>
        <v>230883.4</v>
      </c>
      <c r="AD599" s="72">
        <f t="shared" si="100"/>
        <v>365</v>
      </c>
      <c r="AE599" s="73">
        <f>ROUND(VLOOKUP(Q599,'[1]Average Cost'!$A$3:$V$26,HLOOKUP('[1]Master Sheet'!E599,'[1]Average Cost'!$B$1:$V$2,2,0)),0)</f>
        <v>233903</v>
      </c>
      <c r="AF599" s="74">
        <f t="shared" si="101"/>
        <v>0.98709037507000763</v>
      </c>
      <c r="AG599" s="68" t="str">
        <f t="shared" si="107"/>
        <v>80%-100%</v>
      </c>
      <c r="AH599" s="75">
        <v>457695</v>
      </c>
      <c r="AI599" s="75">
        <v>382087.75</v>
      </c>
      <c r="AJ599" s="75">
        <v>457695</v>
      </c>
      <c r="AK599" s="76">
        <f t="shared" si="102"/>
        <v>0.50444815870831006</v>
      </c>
      <c r="AL599" s="39" t="str">
        <f t="shared" si="108"/>
        <v>50% - 70%</v>
      </c>
      <c r="AM599" s="77" t="str">
        <f t="shared" si="109"/>
        <v>Lower Range</v>
      </c>
      <c r="AN599" s="78" t="s">
        <v>76</v>
      </c>
      <c r="AO599" s="78"/>
      <c r="AP599" s="78" t="s">
        <v>76</v>
      </c>
      <c r="AQ599" s="49"/>
      <c r="AR599" s="79"/>
      <c r="AS599" s="79"/>
      <c r="AT599" s="80"/>
      <c r="AU599" s="52">
        <f t="shared" si="103"/>
        <v>0</v>
      </c>
    </row>
    <row r="600" spans="1:47" ht="15" customHeight="1">
      <c r="A600" s="53" t="s">
        <v>66</v>
      </c>
      <c r="B600" s="25">
        <v>589</v>
      </c>
      <c r="C600" s="55" t="s">
        <v>197</v>
      </c>
      <c r="D600" s="56" t="s">
        <v>78</v>
      </c>
      <c r="E600" s="55" t="s">
        <v>79</v>
      </c>
      <c r="F600" s="57">
        <v>42679</v>
      </c>
      <c r="G600" s="58">
        <v>25965</v>
      </c>
      <c r="H600" s="59">
        <f t="shared" si="104"/>
        <v>48.19178082191781</v>
      </c>
      <c r="I600" s="60" t="s">
        <v>189</v>
      </c>
      <c r="J600" s="61" t="s">
        <v>71</v>
      </c>
      <c r="K600" s="62" t="s">
        <v>85</v>
      </c>
      <c r="L600" s="63" t="s">
        <v>71</v>
      </c>
      <c r="M600" s="64" t="str">
        <f t="shared" si="105"/>
        <v>2-3-2</v>
      </c>
      <c r="N600" s="65">
        <v>43191</v>
      </c>
      <c r="O600" s="66">
        <v>43191</v>
      </c>
      <c r="P600" s="67">
        <v>0.12000000000000001</v>
      </c>
      <c r="Q600" s="68" t="s">
        <v>190</v>
      </c>
      <c r="R600" s="68" t="s">
        <v>108</v>
      </c>
      <c r="S600" s="68" t="s">
        <v>109</v>
      </c>
      <c r="T600" s="69">
        <v>51</v>
      </c>
      <c r="U600" s="68"/>
      <c r="V600" s="70">
        <v>348960</v>
      </c>
      <c r="W600" s="70">
        <v>0</v>
      </c>
      <c r="X600" s="70">
        <v>0</v>
      </c>
      <c r="Y600" s="70">
        <v>141468</v>
      </c>
      <c r="Z600" s="70">
        <v>0</v>
      </c>
      <c r="AA600" s="70">
        <v>1100533</v>
      </c>
      <c r="AB600" s="71">
        <f t="shared" si="106"/>
        <v>959065</v>
      </c>
      <c r="AC600" s="71">
        <f t="shared" si="99"/>
        <v>959065</v>
      </c>
      <c r="AD600" s="72">
        <f t="shared" si="100"/>
        <v>365</v>
      </c>
      <c r="AE600" s="73">
        <f>ROUND(VLOOKUP(Q600,'[1]Average Cost'!$A$3:$V$26,HLOOKUP('[1]Master Sheet'!E600,'[1]Average Cost'!$B$1:$V$2,2,0)),0)</f>
        <v>1084596</v>
      </c>
      <c r="AF600" s="74">
        <f t="shared" si="101"/>
        <v>0.88426013003920356</v>
      </c>
      <c r="AG600" s="68" t="str">
        <f t="shared" si="107"/>
        <v>80%-100%</v>
      </c>
      <c r="AH600" s="75">
        <v>1641713.8264350002</v>
      </c>
      <c r="AI600" s="75">
        <v>1641713.8264350002</v>
      </c>
      <c r="AJ600" s="75">
        <v>1299455</v>
      </c>
      <c r="AK600" s="76">
        <f t="shared" si="102"/>
        <v>0.5841852487059942</v>
      </c>
      <c r="AL600" s="39" t="str">
        <f t="shared" si="108"/>
        <v>50% - 70%</v>
      </c>
      <c r="AM600" s="77" t="str">
        <f t="shared" si="109"/>
        <v>Lower Range</v>
      </c>
      <c r="AN600" s="78" t="s">
        <v>76</v>
      </c>
      <c r="AO600" s="78"/>
      <c r="AP600" s="78" t="s">
        <v>135</v>
      </c>
      <c r="AQ600" s="49"/>
      <c r="AR600" s="79"/>
      <c r="AS600" s="79"/>
      <c r="AT600" s="80"/>
      <c r="AU600" s="52">
        <f t="shared" si="103"/>
        <v>0</v>
      </c>
    </row>
    <row r="601" spans="1:47" ht="15" customHeight="1">
      <c r="A601" s="53" t="s">
        <v>66</v>
      </c>
      <c r="B601" s="54">
        <v>590</v>
      </c>
      <c r="C601" s="55" t="s">
        <v>170</v>
      </c>
      <c r="D601" s="56" t="s">
        <v>95</v>
      </c>
      <c r="E601" s="55" t="s">
        <v>111</v>
      </c>
      <c r="F601" s="57">
        <v>40787</v>
      </c>
      <c r="G601" s="58">
        <v>27665</v>
      </c>
      <c r="H601" s="59">
        <f t="shared" si="104"/>
        <v>43.534246575342465</v>
      </c>
      <c r="I601" s="60" t="s">
        <v>239</v>
      </c>
      <c r="J601" s="61" t="s">
        <v>85</v>
      </c>
      <c r="K601" s="62" t="s">
        <v>85</v>
      </c>
      <c r="L601" s="63" t="s">
        <v>85</v>
      </c>
      <c r="M601" s="64" t="str">
        <f t="shared" si="105"/>
        <v>3-3-3</v>
      </c>
      <c r="N601" s="65">
        <v>43191</v>
      </c>
      <c r="O601" s="66">
        <v>43191</v>
      </c>
      <c r="P601" s="67">
        <v>0.11749999999999999</v>
      </c>
      <c r="Q601" s="68" t="s">
        <v>113</v>
      </c>
      <c r="R601" s="68" t="s">
        <v>114</v>
      </c>
      <c r="S601" s="68" t="s">
        <v>115</v>
      </c>
      <c r="T601" s="69">
        <v>47</v>
      </c>
      <c r="U601" s="68"/>
      <c r="V601" s="70">
        <v>171372</v>
      </c>
      <c r="W601" s="70">
        <v>0</v>
      </c>
      <c r="X601" s="70">
        <v>31500</v>
      </c>
      <c r="Y601" s="70">
        <v>42840</v>
      </c>
      <c r="Z601" s="70">
        <v>10500</v>
      </c>
      <c r="AA601" s="70">
        <v>483225</v>
      </c>
      <c r="AB601" s="71">
        <f t="shared" si="106"/>
        <v>440385</v>
      </c>
      <c r="AC601" s="71">
        <f t="shared" si="99"/>
        <v>440385</v>
      </c>
      <c r="AD601" s="72">
        <f t="shared" si="100"/>
        <v>365</v>
      </c>
      <c r="AE601" s="73">
        <f>ROUND(VLOOKUP(Q601,'[1]Average Cost'!$A$3:$V$26,HLOOKUP('[1]Master Sheet'!E601,'[1]Average Cost'!$B$1:$V$2,2,0)),0)</f>
        <v>450224</v>
      </c>
      <c r="AF601" s="74">
        <f t="shared" si="101"/>
        <v>0.97814643377518751</v>
      </c>
      <c r="AG601" s="68" t="str">
        <f t="shared" si="107"/>
        <v>80%-100%</v>
      </c>
      <c r="AH601" s="75">
        <v>689492.30925249995</v>
      </c>
      <c r="AI601" s="75">
        <v>689492.30925249995</v>
      </c>
      <c r="AJ601" s="75">
        <v>495248</v>
      </c>
      <c r="AK601" s="76">
        <f t="shared" si="102"/>
        <v>0.63870908216138778</v>
      </c>
      <c r="AL601" s="39" t="str">
        <f t="shared" si="108"/>
        <v>50% - 70%</v>
      </c>
      <c r="AM601" s="77" t="str">
        <f t="shared" si="109"/>
        <v>Lower Range</v>
      </c>
      <c r="AN601" s="78" t="s">
        <v>76</v>
      </c>
      <c r="AO601" s="78"/>
      <c r="AP601" s="78" t="s">
        <v>76</v>
      </c>
      <c r="AQ601" s="49"/>
      <c r="AR601" s="79"/>
      <c r="AS601" s="79"/>
      <c r="AT601" s="80"/>
      <c r="AU601" s="52">
        <f t="shared" si="103"/>
        <v>0</v>
      </c>
    </row>
    <row r="602" spans="1:47" ht="15" customHeight="1">
      <c r="A602" s="53" t="s">
        <v>66</v>
      </c>
      <c r="B602" s="54">
        <v>591</v>
      </c>
      <c r="C602" s="55" t="s">
        <v>144</v>
      </c>
      <c r="D602" s="56" t="s">
        <v>145</v>
      </c>
      <c r="E602" s="55" t="s">
        <v>111</v>
      </c>
      <c r="F602" s="57">
        <v>40636</v>
      </c>
      <c r="G602" s="58">
        <v>29129</v>
      </c>
      <c r="H602" s="59">
        <f t="shared" si="104"/>
        <v>39.523287671232879</v>
      </c>
      <c r="I602" s="60" t="s">
        <v>353</v>
      </c>
      <c r="J602" s="61" t="s">
        <v>71</v>
      </c>
      <c r="K602" s="62" t="s">
        <v>129</v>
      </c>
      <c r="L602" s="63" t="s">
        <v>71</v>
      </c>
      <c r="M602" s="64" t="str">
        <f t="shared" si="105"/>
        <v>2-1-2</v>
      </c>
      <c r="N602" s="65" t="s">
        <v>86</v>
      </c>
      <c r="O602" s="66" t="s">
        <v>130</v>
      </c>
      <c r="P602" s="67">
        <v>0</v>
      </c>
      <c r="Q602" s="68" t="s">
        <v>113</v>
      </c>
      <c r="R602" s="68" t="s">
        <v>114</v>
      </c>
      <c r="S602" s="68" t="s">
        <v>115</v>
      </c>
      <c r="T602" s="69">
        <v>45</v>
      </c>
      <c r="U602" s="68"/>
      <c r="V602" s="70">
        <v>158220</v>
      </c>
      <c r="W602" s="70">
        <v>0</v>
      </c>
      <c r="X602" s="70">
        <v>27000</v>
      </c>
      <c r="Y602" s="70">
        <v>0</v>
      </c>
      <c r="Z602" s="70">
        <v>9000</v>
      </c>
      <c r="AA602" s="70">
        <v>407501</v>
      </c>
      <c r="AB602" s="71">
        <f t="shared" si="106"/>
        <v>407501</v>
      </c>
      <c r="AC602" s="71">
        <f t="shared" si="99"/>
        <v>407501</v>
      </c>
      <c r="AD602" s="72">
        <f t="shared" si="100"/>
        <v>365</v>
      </c>
      <c r="AE602" s="73">
        <f>ROUND(VLOOKUP(Q602,'[1]Average Cost'!$A$3:$V$26,HLOOKUP('[1]Master Sheet'!E602,'[1]Average Cost'!$B$1:$V$2,2,0)),0)</f>
        <v>313202</v>
      </c>
      <c r="AF602" s="74">
        <f t="shared" si="101"/>
        <v>1.3010804528706714</v>
      </c>
      <c r="AG602" s="68" t="str">
        <f t="shared" si="107"/>
        <v>Greater than 100%</v>
      </c>
      <c r="AH602" s="75">
        <v>487522.38750000001</v>
      </c>
      <c r="AI602" s="75">
        <v>487522.38750000001</v>
      </c>
      <c r="AJ602" s="75">
        <v>336103</v>
      </c>
      <c r="AK602" s="76">
        <f t="shared" si="102"/>
        <v>0.8358611018658092</v>
      </c>
      <c r="AL602" s="39" t="str">
        <f t="shared" si="108"/>
        <v>70% - 90%</v>
      </c>
      <c r="AM602" s="77" t="str">
        <f t="shared" si="109"/>
        <v>Lower Middle Range</v>
      </c>
      <c r="AN602" s="78" t="s">
        <v>76</v>
      </c>
      <c r="AO602" s="78"/>
      <c r="AP602" s="78" t="s">
        <v>76</v>
      </c>
      <c r="AQ602" s="49"/>
      <c r="AR602" s="79"/>
      <c r="AS602" s="79"/>
      <c r="AT602" s="80"/>
      <c r="AU602" s="52">
        <f t="shared" si="103"/>
        <v>0</v>
      </c>
    </row>
    <row r="603" spans="1:47" ht="15" customHeight="1">
      <c r="A603" s="53" t="s">
        <v>66</v>
      </c>
      <c r="B603" s="54">
        <v>592</v>
      </c>
      <c r="C603" s="55" t="s">
        <v>144</v>
      </c>
      <c r="D603" s="56" t="s">
        <v>145</v>
      </c>
      <c r="E603" s="55" t="s">
        <v>111</v>
      </c>
      <c r="F603" s="57">
        <v>42005</v>
      </c>
      <c r="G603" s="58">
        <v>30201</v>
      </c>
      <c r="H603" s="59">
        <f t="shared" si="104"/>
        <v>36.586301369863016</v>
      </c>
      <c r="I603" s="60" t="s">
        <v>192</v>
      </c>
      <c r="J603" s="61" t="s">
        <v>71</v>
      </c>
      <c r="K603" s="62" t="s">
        <v>129</v>
      </c>
      <c r="L603" s="63" t="s">
        <v>71</v>
      </c>
      <c r="M603" s="64" t="str">
        <f t="shared" si="105"/>
        <v>2-1-2</v>
      </c>
      <c r="N603" s="65">
        <v>42095</v>
      </c>
      <c r="O603" s="66" t="s">
        <v>130</v>
      </c>
      <c r="P603" s="67">
        <v>0</v>
      </c>
      <c r="Q603" s="68" t="s">
        <v>113</v>
      </c>
      <c r="R603" s="68" t="s">
        <v>114</v>
      </c>
      <c r="S603" s="68" t="s">
        <v>115</v>
      </c>
      <c r="T603" s="69">
        <v>45</v>
      </c>
      <c r="U603" s="68"/>
      <c r="V603" s="70">
        <v>97320</v>
      </c>
      <c r="W603" s="70">
        <v>0</v>
      </c>
      <c r="X603" s="70">
        <v>13500</v>
      </c>
      <c r="Y603" s="70">
        <v>0</v>
      </c>
      <c r="Z603" s="70">
        <v>4500</v>
      </c>
      <c r="AA603" s="70">
        <v>243304.2</v>
      </c>
      <c r="AB603" s="71">
        <f t="shared" si="106"/>
        <v>243304.2</v>
      </c>
      <c r="AC603" s="71">
        <f t="shared" si="99"/>
        <v>243304.2</v>
      </c>
      <c r="AD603" s="72">
        <f t="shared" si="100"/>
        <v>365</v>
      </c>
      <c r="AE603" s="73">
        <f>ROUND(VLOOKUP(Q603,'[1]Average Cost'!$A$3:$V$26,HLOOKUP('[1]Master Sheet'!E603,'[1]Average Cost'!$B$1:$V$2,2,0)),0)</f>
        <v>313202</v>
      </c>
      <c r="AF603" s="74">
        <f t="shared" si="101"/>
        <v>0.77682837274346905</v>
      </c>
      <c r="AG603" s="68" t="str">
        <f t="shared" si="107"/>
        <v>60%-80%</v>
      </c>
      <c r="AH603" s="75">
        <v>469627.65854499995</v>
      </c>
      <c r="AI603" s="75">
        <v>469627.65854499995</v>
      </c>
      <c r="AJ603" s="75">
        <v>336103</v>
      </c>
      <c r="AK603" s="76">
        <f t="shared" si="102"/>
        <v>0.51807894099296636</v>
      </c>
      <c r="AL603" s="39" t="str">
        <f t="shared" si="108"/>
        <v>50% - 70%</v>
      </c>
      <c r="AM603" s="77" t="str">
        <f t="shared" si="109"/>
        <v>Lower Range</v>
      </c>
      <c r="AN603" s="78" t="s">
        <v>76</v>
      </c>
      <c r="AO603" s="78"/>
      <c r="AP603" s="78" t="s">
        <v>76</v>
      </c>
      <c r="AQ603" s="49"/>
      <c r="AR603" s="79"/>
      <c r="AS603" s="79"/>
      <c r="AT603" s="80"/>
      <c r="AU603" s="52">
        <f t="shared" si="103"/>
        <v>0</v>
      </c>
    </row>
    <row r="604" spans="1:47" ht="15" customHeight="1">
      <c r="A604" s="53" t="s">
        <v>66</v>
      </c>
      <c r="B604" s="54">
        <v>593</v>
      </c>
      <c r="C604" s="55" t="s">
        <v>197</v>
      </c>
      <c r="D604" s="56" t="s">
        <v>78</v>
      </c>
      <c r="E604" s="55" t="s">
        <v>111</v>
      </c>
      <c r="F604" s="57">
        <v>40618</v>
      </c>
      <c r="G604" s="58">
        <v>26658</v>
      </c>
      <c r="H604" s="59">
        <f t="shared" si="104"/>
        <v>46.293150684931504</v>
      </c>
      <c r="I604" s="60" t="s">
        <v>241</v>
      </c>
      <c r="J604" s="61" t="s">
        <v>71</v>
      </c>
      <c r="K604" s="62" t="s">
        <v>71</v>
      </c>
      <c r="L604" s="63" t="s">
        <v>71</v>
      </c>
      <c r="M604" s="64" t="str">
        <f t="shared" si="105"/>
        <v>2-2-2</v>
      </c>
      <c r="N604" s="65">
        <v>42095</v>
      </c>
      <c r="O604" s="66">
        <v>43191</v>
      </c>
      <c r="P604" s="67">
        <v>2.8749999999999991E-2</v>
      </c>
      <c r="Q604" s="68" t="s">
        <v>113</v>
      </c>
      <c r="R604" s="68" t="s">
        <v>114</v>
      </c>
      <c r="S604" s="68" t="s">
        <v>115</v>
      </c>
      <c r="T604" s="69">
        <v>51</v>
      </c>
      <c r="U604" s="68"/>
      <c r="V604" s="70">
        <v>471168</v>
      </c>
      <c r="W604" s="70">
        <v>0</v>
      </c>
      <c r="X604" s="70">
        <v>90000</v>
      </c>
      <c r="Y604" s="70">
        <v>191016</v>
      </c>
      <c r="Z604" s="70">
        <v>30000</v>
      </c>
      <c r="AA604" s="70">
        <v>1480380</v>
      </c>
      <c r="AB604" s="71">
        <f t="shared" si="106"/>
        <v>1289364</v>
      </c>
      <c r="AC604" s="71">
        <f t="shared" si="99"/>
        <v>1289364</v>
      </c>
      <c r="AD604" s="72">
        <f t="shared" si="100"/>
        <v>365</v>
      </c>
      <c r="AE604" s="73">
        <f>ROUND(VLOOKUP(Q604,'[1]Average Cost'!$A$3:$V$26,HLOOKUP('[1]Master Sheet'!E604,'[1]Average Cost'!$B$1:$V$2,2,0)),0)</f>
        <v>1326659</v>
      </c>
      <c r="AF604" s="74">
        <f t="shared" si="101"/>
        <v>0.97188802849865719</v>
      </c>
      <c r="AG604" s="68" t="str">
        <f t="shared" si="107"/>
        <v>80%-100%</v>
      </c>
      <c r="AH604" s="75">
        <v>1675812.3980875001</v>
      </c>
      <c r="AI604" s="75">
        <v>1675812.3980875001</v>
      </c>
      <c r="AJ604" s="75">
        <v>1371427</v>
      </c>
      <c r="AK604" s="76">
        <f t="shared" si="102"/>
        <v>0.76939638438733982</v>
      </c>
      <c r="AL604" s="39" t="str">
        <f t="shared" si="108"/>
        <v>70% - 90%</v>
      </c>
      <c r="AM604" s="77" t="str">
        <f t="shared" si="109"/>
        <v>Lower Middle Range</v>
      </c>
      <c r="AN604" s="78" t="s">
        <v>76</v>
      </c>
      <c r="AO604" s="78"/>
      <c r="AP604" s="78" t="s">
        <v>76</v>
      </c>
      <c r="AQ604" s="49"/>
      <c r="AR604" s="79"/>
      <c r="AS604" s="79"/>
      <c r="AT604" s="80"/>
      <c r="AU604" s="52">
        <f t="shared" si="103"/>
        <v>0</v>
      </c>
    </row>
    <row r="605" spans="1:47" ht="15" customHeight="1">
      <c r="A605" s="53" t="s">
        <v>66</v>
      </c>
      <c r="B605" s="54">
        <v>594</v>
      </c>
      <c r="C605" s="55" t="s">
        <v>136</v>
      </c>
      <c r="D605" s="56" t="s">
        <v>91</v>
      </c>
      <c r="E605" s="55" t="s">
        <v>302</v>
      </c>
      <c r="F605" s="57">
        <v>43331</v>
      </c>
      <c r="G605" s="58">
        <v>32334</v>
      </c>
      <c r="H605" s="59">
        <f t="shared" si="104"/>
        <v>30.742465753424657</v>
      </c>
      <c r="I605" s="60" t="s">
        <v>429</v>
      </c>
      <c r="J605" s="61" t="s">
        <v>71</v>
      </c>
      <c r="K605" s="62" t="s">
        <v>85</v>
      </c>
      <c r="L605" s="63" t="s">
        <v>85</v>
      </c>
      <c r="M605" s="64" t="str">
        <f t="shared" si="105"/>
        <v>2-3-3</v>
      </c>
      <c r="N605" s="65">
        <v>42736</v>
      </c>
      <c r="O605" s="66">
        <v>43191</v>
      </c>
      <c r="P605" s="67">
        <v>0.09</v>
      </c>
      <c r="Q605" s="68" t="s">
        <v>113</v>
      </c>
      <c r="R605" s="68" t="s">
        <v>114</v>
      </c>
      <c r="S605" s="68" t="s">
        <v>115</v>
      </c>
      <c r="T605" s="69">
        <v>49</v>
      </c>
      <c r="U605" s="68"/>
      <c r="V605" s="70">
        <v>253128</v>
      </c>
      <c r="W605" s="70">
        <v>41748</v>
      </c>
      <c r="X605" s="70">
        <v>0</v>
      </c>
      <c r="Y605" s="70">
        <v>63276</v>
      </c>
      <c r="Z605" s="70">
        <v>0</v>
      </c>
      <c r="AA605" s="70">
        <v>749795</v>
      </c>
      <c r="AB605" s="71">
        <f t="shared" si="106"/>
        <v>686519</v>
      </c>
      <c r="AC605" s="71">
        <f t="shared" si="99"/>
        <v>644771</v>
      </c>
      <c r="AD605" s="72">
        <f t="shared" si="100"/>
        <v>365</v>
      </c>
      <c r="AE605" s="73">
        <f>ROUND(VLOOKUP(Q605,'[1]Average Cost'!$A$3:$V$26,HLOOKUP('[1]Master Sheet'!E605,'[1]Average Cost'!$B$1:$V$2,2,0)),0)</f>
        <v>724636</v>
      </c>
      <c r="AF605" s="74">
        <f t="shared" si="101"/>
        <v>0.94739841796432966</v>
      </c>
      <c r="AG605" s="68" t="str">
        <f t="shared" si="107"/>
        <v>80%-100%</v>
      </c>
      <c r="AH605" s="75">
        <v>1041277</v>
      </c>
      <c r="AI605" s="75">
        <v>1024038.35</v>
      </c>
      <c r="AJ605" s="75">
        <v>1041277</v>
      </c>
      <c r="AK605" s="76">
        <f t="shared" si="102"/>
        <v>0.65930487276680461</v>
      </c>
      <c r="AL605" s="39" t="str">
        <f t="shared" si="108"/>
        <v>50% - 70%</v>
      </c>
      <c r="AM605" s="77" t="str">
        <f t="shared" si="109"/>
        <v>Lower Range</v>
      </c>
      <c r="AN605" s="78" t="s">
        <v>76</v>
      </c>
      <c r="AO605" s="78"/>
      <c r="AP605" s="78" t="s">
        <v>76</v>
      </c>
      <c r="AQ605" s="49"/>
      <c r="AR605" s="79"/>
      <c r="AS605" s="79"/>
      <c r="AT605" s="80"/>
      <c r="AU605" s="52">
        <f t="shared" si="103"/>
        <v>0</v>
      </c>
    </row>
    <row r="606" spans="1:47" ht="15" customHeight="1">
      <c r="A606" s="53" t="s">
        <v>66</v>
      </c>
      <c r="B606" s="25">
        <v>595</v>
      </c>
      <c r="C606" s="55" t="s">
        <v>167</v>
      </c>
      <c r="D606" s="56" t="s">
        <v>83</v>
      </c>
      <c r="E606" s="55" t="s">
        <v>302</v>
      </c>
      <c r="F606" s="57">
        <v>43059</v>
      </c>
      <c r="G606" s="58">
        <v>34069</v>
      </c>
      <c r="H606" s="59">
        <f t="shared" si="104"/>
        <v>25.989041095890411</v>
      </c>
      <c r="I606" s="60" t="s">
        <v>429</v>
      </c>
      <c r="J606" s="61" t="s">
        <v>85</v>
      </c>
      <c r="K606" s="62" t="s">
        <v>71</v>
      </c>
      <c r="L606" s="63" t="s">
        <v>71</v>
      </c>
      <c r="M606" s="64" t="str">
        <f t="shared" si="105"/>
        <v>3-2-2</v>
      </c>
      <c r="N606" s="65">
        <v>42826</v>
      </c>
      <c r="O606" s="66">
        <v>43191</v>
      </c>
      <c r="P606" s="67">
        <v>0.12072436470989967</v>
      </c>
      <c r="Q606" s="68" t="s">
        <v>113</v>
      </c>
      <c r="R606" s="68" t="s">
        <v>114</v>
      </c>
      <c r="S606" s="68" t="s">
        <v>115</v>
      </c>
      <c r="T606" s="69">
        <v>46</v>
      </c>
      <c r="U606" s="68"/>
      <c r="V606" s="70">
        <v>108360</v>
      </c>
      <c r="W606" s="70">
        <v>0</v>
      </c>
      <c r="X606" s="70">
        <v>0</v>
      </c>
      <c r="Y606" s="70">
        <v>0</v>
      </c>
      <c r="Z606" s="70">
        <v>0</v>
      </c>
      <c r="AA606" s="70">
        <v>259276.37</v>
      </c>
      <c r="AB606" s="71">
        <f t="shared" si="106"/>
        <v>259276.37</v>
      </c>
      <c r="AC606" s="71">
        <f t="shared" si="99"/>
        <v>259276.37</v>
      </c>
      <c r="AD606" s="72">
        <f t="shared" si="100"/>
        <v>365</v>
      </c>
      <c r="AE606" s="73">
        <f>ROUND(VLOOKUP(Q606,'[1]Average Cost'!$A$3:$V$26,HLOOKUP('[1]Master Sheet'!E606,'[1]Average Cost'!$B$1:$V$2,2,0)),0)</f>
        <v>362968</v>
      </c>
      <c r="AF606" s="74">
        <f t="shared" si="101"/>
        <v>0.7143229430693615</v>
      </c>
      <c r="AG606" s="68" t="str">
        <f t="shared" si="107"/>
        <v>60%-80%</v>
      </c>
      <c r="AH606" s="75">
        <v>573555.75</v>
      </c>
      <c r="AI606" s="75">
        <v>573555.75</v>
      </c>
      <c r="AJ606" s="75">
        <v>404172</v>
      </c>
      <c r="AK606" s="76">
        <f t="shared" si="102"/>
        <v>0.45205085992076621</v>
      </c>
      <c r="AL606" s="39" t="str">
        <f t="shared" si="108"/>
        <v>25% - 50%</v>
      </c>
      <c r="AM606" s="77" t="str">
        <f t="shared" si="109"/>
        <v>Lower Range</v>
      </c>
      <c r="AN606" s="78" t="s">
        <v>76</v>
      </c>
      <c r="AO606" s="78"/>
      <c r="AP606" s="78" t="s">
        <v>135</v>
      </c>
      <c r="AQ606" s="49"/>
      <c r="AR606" s="79"/>
      <c r="AS606" s="79"/>
      <c r="AT606" s="80"/>
      <c r="AU606" s="52">
        <f t="shared" si="103"/>
        <v>0</v>
      </c>
    </row>
    <row r="607" spans="1:47" ht="15" customHeight="1">
      <c r="A607" s="53" t="s">
        <v>66</v>
      </c>
      <c r="B607" s="54">
        <v>596</v>
      </c>
      <c r="C607" s="55" t="s">
        <v>82</v>
      </c>
      <c r="D607" s="56" t="s">
        <v>95</v>
      </c>
      <c r="E607" s="55" t="s">
        <v>79</v>
      </c>
      <c r="F607" s="57">
        <v>43862</v>
      </c>
      <c r="G607" s="58">
        <v>31332</v>
      </c>
      <c r="H607" s="59">
        <f t="shared" si="104"/>
        <v>33.487671232876714</v>
      </c>
      <c r="I607" s="60" t="s">
        <v>128</v>
      </c>
      <c r="J607" s="61" t="s">
        <v>71</v>
      </c>
      <c r="K607" s="62" t="s">
        <v>85</v>
      </c>
      <c r="L607" s="63" t="s">
        <v>71</v>
      </c>
      <c r="M607" s="64" t="str">
        <f t="shared" si="105"/>
        <v>2-3-2</v>
      </c>
      <c r="N607" s="81" t="s">
        <v>121</v>
      </c>
      <c r="O607" s="66">
        <v>43191</v>
      </c>
      <c r="P607" s="67">
        <v>9.9305567696600872E-2</v>
      </c>
      <c r="Q607" s="68" t="s">
        <v>131</v>
      </c>
      <c r="R607" s="68" t="s">
        <v>132</v>
      </c>
      <c r="S607" s="68" t="s">
        <v>133</v>
      </c>
      <c r="T607" s="69">
        <v>47</v>
      </c>
      <c r="U607" s="68"/>
      <c r="V607" s="70">
        <v>178344</v>
      </c>
      <c r="W607" s="70">
        <v>0</v>
      </c>
      <c r="X607" s="70">
        <v>0</v>
      </c>
      <c r="Y607" s="70">
        <v>44592</v>
      </c>
      <c r="Z607" s="70">
        <v>0</v>
      </c>
      <c r="AA607" s="70">
        <v>502408</v>
      </c>
      <c r="AB607" s="71">
        <f t="shared" si="106"/>
        <v>457816</v>
      </c>
      <c r="AC607" s="71">
        <f t="shared" si="99"/>
        <v>457816</v>
      </c>
      <c r="AD607" s="72">
        <f t="shared" si="100"/>
        <v>365</v>
      </c>
      <c r="AE607" s="73">
        <f>ROUND(VLOOKUP(Q607,'[1]Average Cost'!$A$3:$V$26,HLOOKUP('[1]Master Sheet'!E607,'[1]Average Cost'!$B$1:$V$2,2,0)),0)</f>
        <v>456742</v>
      </c>
      <c r="AF607" s="74">
        <f t="shared" si="101"/>
        <v>1.0023514369162458</v>
      </c>
      <c r="AG607" s="68" t="str">
        <f t="shared" si="107"/>
        <v>Greater than 100%</v>
      </c>
      <c r="AH607" s="75">
        <v>855135.56255499995</v>
      </c>
      <c r="AI607" s="75">
        <v>855135.56255499995</v>
      </c>
      <c r="AJ607" s="75">
        <v>802937</v>
      </c>
      <c r="AK607" s="76">
        <f t="shared" si="102"/>
        <v>0.53537242520019102</v>
      </c>
      <c r="AL607" s="39" t="str">
        <f t="shared" si="108"/>
        <v>50% - 70%</v>
      </c>
      <c r="AM607" s="77" t="str">
        <f t="shared" si="109"/>
        <v>Lower Range</v>
      </c>
      <c r="AN607" s="78" t="s">
        <v>76</v>
      </c>
      <c r="AO607" s="78"/>
      <c r="AP607" s="78" t="s">
        <v>76</v>
      </c>
      <c r="AQ607" s="49"/>
      <c r="AR607" s="79"/>
      <c r="AS607" s="79"/>
      <c r="AT607" s="80"/>
      <c r="AU607" s="52">
        <f t="shared" si="103"/>
        <v>0</v>
      </c>
    </row>
    <row r="608" spans="1:47" ht="15" customHeight="1">
      <c r="A608" s="53" t="s">
        <v>66</v>
      </c>
      <c r="B608" s="54">
        <v>597</v>
      </c>
      <c r="C608" s="55" t="s">
        <v>228</v>
      </c>
      <c r="D608" s="56" t="s">
        <v>173</v>
      </c>
      <c r="E608" s="55" t="s">
        <v>79</v>
      </c>
      <c r="F608" s="57">
        <v>40787</v>
      </c>
      <c r="G608" s="58">
        <v>29835</v>
      </c>
      <c r="H608" s="59">
        <f t="shared" si="104"/>
        <v>37.589041095890408</v>
      </c>
      <c r="I608" s="60" t="s">
        <v>269</v>
      </c>
      <c r="J608" s="61" t="s">
        <v>71</v>
      </c>
      <c r="K608" s="62" t="s">
        <v>85</v>
      </c>
      <c r="L608" s="63" t="s">
        <v>71</v>
      </c>
      <c r="M608" s="64" t="str">
        <f t="shared" si="105"/>
        <v>2-3-2</v>
      </c>
      <c r="N608" s="65">
        <v>43191</v>
      </c>
      <c r="O608" s="66">
        <v>43191</v>
      </c>
      <c r="P608" s="67">
        <v>0.11499999999999999</v>
      </c>
      <c r="Q608" s="68" t="s">
        <v>270</v>
      </c>
      <c r="R608" s="68" t="s">
        <v>141</v>
      </c>
      <c r="S608" s="68" t="s">
        <v>142</v>
      </c>
      <c r="T608" s="69">
        <v>44</v>
      </c>
      <c r="U608" s="68"/>
      <c r="V608" s="70">
        <v>143340</v>
      </c>
      <c r="W608" s="70">
        <v>0</v>
      </c>
      <c r="X608" s="70">
        <v>0</v>
      </c>
      <c r="Y608" s="70">
        <v>0</v>
      </c>
      <c r="Z608" s="70">
        <v>0</v>
      </c>
      <c r="AA608" s="70">
        <v>370297</v>
      </c>
      <c r="AB608" s="71">
        <f t="shared" si="106"/>
        <v>370297</v>
      </c>
      <c r="AC608" s="71">
        <f t="shared" si="99"/>
        <v>370297</v>
      </c>
      <c r="AD608" s="72">
        <f t="shared" si="100"/>
        <v>365</v>
      </c>
      <c r="AE608" s="73">
        <f>ROUND(VLOOKUP(Q608,'[1]Average Cost'!$A$3:$V$26,HLOOKUP('[1]Master Sheet'!E608,'[1]Average Cost'!$B$1:$V$2,2,0)),0)</f>
        <v>358344</v>
      </c>
      <c r="AF608" s="74">
        <f t="shared" si="101"/>
        <v>1.033356216373094</v>
      </c>
      <c r="AG608" s="68" t="str">
        <f t="shared" si="107"/>
        <v>Greater than 100%</v>
      </c>
      <c r="AH608" s="75">
        <v>329274.36</v>
      </c>
      <c r="AI608" s="75">
        <v>329274.36</v>
      </c>
      <c r="AJ608" s="75">
        <v>317242</v>
      </c>
      <c r="AK608" s="76">
        <f t="shared" si="102"/>
        <v>1.124584981351114</v>
      </c>
      <c r="AL608" s="39" t="str">
        <f t="shared" si="108"/>
        <v>110% - 130%</v>
      </c>
      <c r="AM608" s="77" t="str">
        <f t="shared" si="109"/>
        <v>Upper Middle Range</v>
      </c>
      <c r="AN608" s="78" t="s">
        <v>76</v>
      </c>
      <c r="AO608" s="78"/>
      <c r="AP608" s="78" t="s">
        <v>135</v>
      </c>
      <c r="AQ608" s="49"/>
      <c r="AR608" s="79"/>
      <c r="AS608" s="79"/>
      <c r="AT608" s="80"/>
      <c r="AU608" s="52">
        <f t="shared" si="103"/>
        <v>0</v>
      </c>
    </row>
    <row r="609" spans="1:47" ht="15" customHeight="1">
      <c r="A609" s="53" t="s">
        <v>66</v>
      </c>
      <c r="B609" s="54">
        <v>598</v>
      </c>
      <c r="C609" s="55" t="s">
        <v>622</v>
      </c>
      <c r="D609" s="56" t="s">
        <v>68</v>
      </c>
      <c r="E609" s="55" t="s">
        <v>278</v>
      </c>
      <c r="F609" s="57">
        <v>44597</v>
      </c>
      <c r="G609" s="58">
        <v>32380</v>
      </c>
      <c r="H609" s="59">
        <f t="shared" si="104"/>
        <v>30.616438356164384</v>
      </c>
      <c r="I609" s="60" t="s">
        <v>204</v>
      </c>
      <c r="J609" s="61">
        <v>0</v>
      </c>
      <c r="K609" s="62">
        <v>0</v>
      </c>
      <c r="L609" s="63" t="s">
        <v>85</v>
      </c>
      <c r="M609" s="64" t="str">
        <f t="shared" si="105"/>
        <v>0-0-3</v>
      </c>
      <c r="N609" s="81" t="s">
        <v>72</v>
      </c>
      <c r="O609" s="62" t="s">
        <v>98</v>
      </c>
      <c r="P609" s="67">
        <v>0</v>
      </c>
      <c r="Q609" s="68" t="s">
        <v>73</v>
      </c>
      <c r="R609" s="38" t="s">
        <v>74</v>
      </c>
      <c r="S609" s="38" t="s">
        <v>75</v>
      </c>
      <c r="T609" s="69">
        <v>48</v>
      </c>
      <c r="U609" s="68"/>
      <c r="V609" s="70">
        <v>203700</v>
      </c>
      <c r="W609" s="70">
        <v>0</v>
      </c>
      <c r="X609" s="70">
        <v>0</v>
      </c>
      <c r="Y609" s="70">
        <v>50928</v>
      </c>
      <c r="Z609" s="70">
        <v>0</v>
      </c>
      <c r="AA609" s="70">
        <v>572143</v>
      </c>
      <c r="AB609" s="71">
        <f t="shared" si="106"/>
        <v>521215</v>
      </c>
      <c r="AC609" s="71">
        <f t="shared" si="99"/>
        <v>521215</v>
      </c>
      <c r="AD609" s="72">
        <f t="shared" si="100"/>
        <v>365</v>
      </c>
      <c r="AE609" s="73">
        <f>ROUND(VLOOKUP(Q609,'[1]Average Cost'!$A$3:$V$26,HLOOKUP('[1]Master Sheet'!E609,'[1]Average Cost'!$B$1:$V$2,2,0)),0)</f>
        <v>646385</v>
      </c>
      <c r="AF609" s="74">
        <f t="shared" si="101"/>
        <v>0.80635379843282251</v>
      </c>
      <c r="AG609" s="68" t="str">
        <f t="shared" si="107"/>
        <v>80%-100%</v>
      </c>
      <c r="AH609" s="75">
        <v>742193</v>
      </c>
      <c r="AI609" s="75">
        <v>742193</v>
      </c>
      <c r="AJ609" s="75">
        <v>1040452</v>
      </c>
      <c r="AK609" s="76">
        <f t="shared" si="102"/>
        <v>0.70226342743733772</v>
      </c>
      <c r="AL609" s="39" t="str">
        <f t="shared" si="108"/>
        <v>70% - 90%</v>
      </c>
      <c r="AM609" s="77" t="str">
        <f t="shared" si="109"/>
        <v>Lower Middle Range</v>
      </c>
      <c r="AN609" s="78" t="s">
        <v>76</v>
      </c>
      <c r="AO609" s="78"/>
      <c r="AP609" s="78" t="s">
        <v>76</v>
      </c>
      <c r="AQ609" s="49"/>
      <c r="AR609" s="79"/>
      <c r="AS609" s="79"/>
      <c r="AT609" s="80"/>
      <c r="AU609" s="52">
        <f t="shared" si="103"/>
        <v>0</v>
      </c>
    </row>
    <row r="610" spans="1:47" ht="15" customHeight="1">
      <c r="A610" s="53" t="s">
        <v>66</v>
      </c>
      <c r="B610" s="54">
        <v>599</v>
      </c>
      <c r="C610" s="55" t="s">
        <v>67</v>
      </c>
      <c r="D610" s="56" t="s">
        <v>68</v>
      </c>
      <c r="E610" s="55" t="s">
        <v>244</v>
      </c>
      <c r="F610" s="57">
        <v>44513</v>
      </c>
      <c r="G610" s="58">
        <v>33182</v>
      </c>
      <c r="H610" s="59">
        <f t="shared" si="104"/>
        <v>28.419178082191781</v>
      </c>
      <c r="I610" s="60" t="s">
        <v>245</v>
      </c>
      <c r="J610" s="61">
        <v>0</v>
      </c>
      <c r="K610" s="62">
        <v>0</v>
      </c>
      <c r="L610" s="63" t="s">
        <v>85</v>
      </c>
      <c r="M610" s="64" t="str">
        <f t="shared" si="105"/>
        <v>0-0-3</v>
      </c>
      <c r="N610" s="81" t="s">
        <v>121</v>
      </c>
      <c r="O610" s="62" t="s">
        <v>72</v>
      </c>
      <c r="P610" s="67">
        <v>0</v>
      </c>
      <c r="Q610" s="68" t="s">
        <v>177</v>
      </c>
      <c r="R610" s="68" t="s">
        <v>178</v>
      </c>
      <c r="S610" s="68" t="s">
        <v>179</v>
      </c>
      <c r="T610" s="69">
        <v>48</v>
      </c>
      <c r="U610" s="68"/>
      <c r="V610" s="70">
        <v>262836</v>
      </c>
      <c r="W610" s="70">
        <v>0</v>
      </c>
      <c r="X610" s="70">
        <v>0</v>
      </c>
      <c r="Y610" s="70">
        <v>65712</v>
      </c>
      <c r="Z610" s="70">
        <v>0</v>
      </c>
      <c r="AA610" s="70">
        <v>734771</v>
      </c>
      <c r="AB610" s="71">
        <f t="shared" si="106"/>
        <v>669059</v>
      </c>
      <c r="AC610" s="71">
        <f t="shared" si="99"/>
        <v>669059</v>
      </c>
      <c r="AD610" s="72">
        <f t="shared" si="100"/>
        <v>365</v>
      </c>
      <c r="AE610" s="73">
        <f>ROUND(VLOOKUP(Q610,'[1]Average Cost'!$A$3:$V$26,HLOOKUP('[1]Master Sheet'!E610,'[1]Average Cost'!$B$1:$V$2,2,0)),0)</f>
        <v>876337</v>
      </c>
      <c r="AF610" s="74">
        <f t="shared" si="101"/>
        <v>0.76347227151198682</v>
      </c>
      <c r="AG610" s="68" t="str">
        <f t="shared" si="107"/>
        <v>60%-80%</v>
      </c>
      <c r="AH610" s="75">
        <v>1031401.0812</v>
      </c>
      <c r="AI610" s="75">
        <v>1031401.0812</v>
      </c>
      <c r="AJ610" s="75">
        <v>1020726</v>
      </c>
      <c r="AK610" s="76">
        <f t="shared" si="102"/>
        <v>0.64868944990979904</v>
      </c>
      <c r="AL610" s="39" t="str">
        <f t="shared" si="108"/>
        <v>50% - 70%</v>
      </c>
      <c r="AM610" s="77" t="str">
        <f t="shared" si="109"/>
        <v>Lower Range</v>
      </c>
      <c r="AN610" s="78" t="s">
        <v>76</v>
      </c>
      <c r="AO610" s="78"/>
      <c r="AP610" s="78" t="s">
        <v>76</v>
      </c>
      <c r="AQ610" s="49"/>
      <c r="AR610" s="79"/>
      <c r="AS610" s="79"/>
      <c r="AT610" s="80"/>
      <c r="AU610" s="52">
        <f t="shared" si="103"/>
        <v>0</v>
      </c>
    </row>
    <row r="611" spans="1:47" ht="15" customHeight="1">
      <c r="A611" s="53" t="s">
        <v>66</v>
      </c>
      <c r="B611" s="54">
        <v>600</v>
      </c>
      <c r="C611" s="55" t="s">
        <v>180</v>
      </c>
      <c r="D611" s="56" t="s">
        <v>216</v>
      </c>
      <c r="E611" s="55" t="s">
        <v>105</v>
      </c>
      <c r="F611" s="57">
        <v>43282</v>
      </c>
      <c r="G611" s="58">
        <v>28495</v>
      </c>
      <c r="H611" s="59">
        <f t="shared" si="104"/>
        <v>41.260273972602739</v>
      </c>
      <c r="I611" s="60" t="s">
        <v>344</v>
      </c>
      <c r="J611" s="61" t="s">
        <v>85</v>
      </c>
      <c r="K611" s="62" t="s">
        <v>85</v>
      </c>
      <c r="L611" s="63" t="s">
        <v>71</v>
      </c>
      <c r="M611" s="64" t="str">
        <f t="shared" si="105"/>
        <v>3-3-2</v>
      </c>
      <c r="N611" s="65">
        <v>42979</v>
      </c>
      <c r="O611" s="66">
        <v>43132</v>
      </c>
      <c r="P611" s="67">
        <v>0.14529914529914525</v>
      </c>
      <c r="Q611" s="68" t="s">
        <v>177</v>
      </c>
      <c r="R611" s="68" t="s">
        <v>178</v>
      </c>
      <c r="S611" s="68" t="s">
        <v>179</v>
      </c>
      <c r="T611" s="69">
        <v>53</v>
      </c>
      <c r="U611" s="68"/>
      <c r="V611" s="70">
        <v>699996</v>
      </c>
      <c r="W611" s="70">
        <v>0</v>
      </c>
      <c r="X611" s="70">
        <v>0</v>
      </c>
      <c r="Y611" s="70">
        <v>350004</v>
      </c>
      <c r="Z611" s="70">
        <v>0</v>
      </c>
      <c r="AA611" s="70">
        <v>2115943</v>
      </c>
      <c r="AB611" s="71">
        <v>2100000</v>
      </c>
      <c r="AC611" s="71">
        <f t="shared" si="99"/>
        <v>2100000</v>
      </c>
      <c r="AD611" s="72">
        <f t="shared" si="100"/>
        <v>365</v>
      </c>
      <c r="AE611" s="73">
        <f>ROUND(VLOOKUP(Q611,'[1]Average Cost'!$A$3:$V$26,HLOOKUP('[1]Master Sheet'!E611,'[1]Average Cost'!$B$1:$V$2,2,0)),0)</f>
        <v>2633608</v>
      </c>
      <c r="AF611" s="74">
        <f t="shared" si="101"/>
        <v>0.79738518412763026</v>
      </c>
      <c r="AG611" s="68" t="str">
        <f t="shared" si="107"/>
        <v>60%-80%</v>
      </c>
      <c r="AH611" s="75">
        <v>2356032.5669999998</v>
      </c>
      <c r="AI611" s="75">
        <v>2356032.5669999998</v>
      </c>
      <c r="AJ611" s="75">
        <v>2291709</v>
      </c>
      <c r="AK611" s="76">
        <f t="shared" si="102"/>
        <v>0.89132893552230774</v>
      </c>
      <c r="AL611" s="39" t="str">
        <f t="shared" si="108"/>
        <v>70% - 90%</v>
      </c>
      <c r="AM611" s="77" t="str">
        <f t="shared" si="109"/>
        <v>Close to Market Reference</v>
      </c>
      <c r="AN611" s="78" t="s">
        <v>76</v>
      </c>
      <c r="AO611" s="78"/>
      <c r="AP611" s="78" t="s">
        <v>135</v>
      </c>
      <c r="AQ611" s="49"/>
      <c r="AR611" s="79"/>
      <c r="AS611" s="79"/>
      <c r="AT611" s="80"/>
      <c r="AU611" s="52">
        <f t="shared" si="103"/>
        <v>0</v>
      </c>
    </row>
    <row r="612" spans="1:47" ht="15" customHeight="1">
      <c r="A612" s="53" t="s">
        <v>66</v>
      </c>
      <c r="B612" s="25">
        <v>601</v>
      </c>
      <c r="C612" s="55" t="s">
        <v>82</v>
      </c>
      <c r="D612" s="56" t="s">
        <v>95</v>
      </c>
      <c r="E612" s="55" t="s">
        <v>79</v>
      </c>
      <c r="F612" s="57">
        <v>44150</v>
      </c>
      <c r="G612" s="58">
        <v>27134</v>
      </c>
      <c r="H612" s="59">
        <f t="shared" si="104"/>
        <v>44.989041095890414</v>
      </c>
      <c r="I612" s="60" t="s">
        <v>298</v>
      </c>
      <c r="J612" s="61">
        <v>0</v>
      </c>
      <c r="K612" s="62" t="s">
        <v>85</v>
      </c>
      <c r="L612" s="63" t="s">
        <v>71</v>
      </c>
      <c r="M612" s="64" t="str">
        <f t="shared" si="105"/>
        <v>0-3-2</v>
      </c>
      <c r="N612" s="81" t="s">
        <v>121</v>
      </c>
      <c r="O612" s="66">
        <v>43191</v>
      </c>
      <c r="P612" s="67">
        <v>7.7499999999999999E-2</v>
      </c>
      <c r="Q612" s="68" t="s">
        <v>299</v>
      </c>
      <c r="R612" s="68" t="s">
        <v>108</v>
      </c>
      <c r="S612" s="68" t="s">
        <v>109</v>
      </c>
      <c r="T612" s="69">
        <v>47</v>
      </c>
      <c r="U612" s="68"/>
      <c r="V612" s="70">
        <v>129300</v>
      </c>
      <c r="W612" s="70">
        <v>0</v>
      </c>
      <c r="X612" s="70">
        <v>0</v>
      </c>
      <c r="Y612" s="70">
        <v>32328</v>
      </c>
      <c r="Z612" s="70">
        <v>0</v>
      </c>
      <c r="AA612" s="70">
        <v>367540</v>
      </c>
      <c r="AB612" s="71">
        <f t="shared" si="106"/>
        <v>335212</v>
      </c>
      <c r="AC612" s="71">
        <f t="shared" si="99"/>
        <v>335212</v>
      </c>
      <c r="AD612" s="72">
        <f t="shared" si="100"/>
        <v>365</v>
      </c>
      <c r="AE612" s="73">
        <f>ROUND(VLOOKUP(Q612,'[1]Average Cost'!$A$3:$V$26,HLOOKUP('[1]Master Sheet'!E612,'[1]Average Cost'!$B$1:$V$2,2,0)),0)</f>
        <v>416803</v>
      </c>
      <c r="AF612" s="74">
        <f t="shared" si="101"/>
        <v>0.80424565082305066</v>
      </c>
      <c r="AG612" s="68" t="str">
        <f t="shared" si="107"/>
        <v>80%-100%</v>
      </c>
      <c r="AH612" s="75">
        <v>652496.55000000005</v>
      </c>
      <c r="AI612" s="75">
        <v>652496.55000000005</v>
      </c>
      <c r="AJ612" s="75">
        <v>644832</v>
      </c>
      <c r="AK612" s="76">
        <f t="shared" si="102"/>
        <v>0.5137375822140362</v>
      </c>
      <c r="AL612" s="39" t="str">
        <f t="shared" si="108"/>
        <v>50% - 70%</v>
      </c>
      <c r="AM612" s="77" t="str">
        <f t="shared" si="109"/>
        <v>Lower Range</v>
      </c>
      <c r="AN612" s="78" t="s">
        <v>76</v>
      </c>
      <c r="AO612" s="78"/>
      <c r="AP612" s="78" t="s">
        <v>76</v>
      </c>
      <c r="AQ612" s="49"/>
      <c r="AR612" s="79"/>
      <c r="AS612" s="79"/>
      <c r="AT612" s="80"/>
      <c r="AU612" s="52">
        <f t="shared" si="103"/>
        <v>0</v>
      </c>
    </row>
    <row r="613" spans="1:47" ht="15" customHeight="1">
      <c r="A613" s="53" t="s">
        <v>66</v>
      </c>
      <c r="B613" s="54">
        <v>602</v>
      </c>
      <c r="C613" s="55" t="s">
        <v>136</v>
      </c>
      <c r="D613" s="56" t="s">
        <v>91</v>
      </c>
      <c r="E613" s="55" t="s">
        <v>79</v>
      </c>
      <c r="F613" s="57">
        <v>41961</v>
      </c>
      <c r="G613" s="58">
        <v>24334</v>
      </c>
      <c r="H613" s="59">
        <f t="shared" si="104"/>
        <v>52.660273972602738</v>
      </c>
      <c r="I613" s="60" t="s">
        <v>183</v>
      </c>
      <c r="J613" s="61" t="s">
        <v>71</v>
      </c>
      <c r="K613" s="62" t="s">
        <v>71</v>
      </c>
      <c r="L613" s="63" t="s">
        <v>71</v>
      </c>
      <c r="M613" s="64" t="str">
        <f t="shared" si="105"/>
        <v>2-2-2</v>
      </c>
      <c r="N613" s="65" t="s">
        <v>86</v>
      </c>
      <c r="O613" s="66">
        <v>43191</v>
      </c>
      <c r="P613" s="67">
        <v>5.2499999999999998E-2</v>
      </c>
      <c r="Q613" s="68" t="s">
        <v>184</v>
      </c>
      <c r="R613" s="68" t="s">
        <v>108</v>
      </c>
      <c r="S613" s="68" t="s">
        <v>109</v>
      </c>
      <c r="T613" s="69">
        <v>49</v>
      </c>
      <c r="U613" s="68"/>
      <c r="V613" s="70">
        <v>391812</v>
      </c>
      <c r="W613" s="70">
        <v>0</v>
      </c>
      <c r="X613" s="70">
        <v>0</v>
      </c>
      <c r="Y613" s="70">
        <v>97956</v>
      </c>
      <c r="Z613" s="70">
        <v>0</v>
      </c>
      <c r="AA613" s="70">
        <v>1089428</v>
      </c>
      <c r="AB613" s="71">
        <f t="shared" si="106"/>
        <v>991472</v>
      </c>
      <c r="AC613" s="71">
        <f t="shared" si="99"/>
        <v>991472</v>
      </c>
      <c r="AD613" s="72">
        <f t="shared" si="100"/>
        <v>365</v>
      </c>
      <c r="AE613" s="73">
        <f>ROUND(VLOOKUP(Q613,'[1]Average Cost'!$A$3:$V$26,HLOOKUP('[1]Master Sheet'!E613,'[1]Average Cost'!$B$1:$V$2,2,0)),0)</f>
        <v>1049190</v>
      </c>
      <c r="AF613" s="74">
        <f t="shared" si="101"/>
        <v>0.94498803839152112</v>
      </c>
      <c r="AG613" s="68" t="str">
        <f t="shared" si="107"/>
        <v>80%-100%</v>
      </c>
      <c r="AH613" s="75">
        <v>1094037.1760849999</v>
      </c>
      <c r="AI613" s="75">
        <v>1094037.1760849999</v>
      </c>
      <c r="AJ613" s="75">
        <v>1072593</v>
      </c>
      <c r="AK613" s="76">
        <f t="shared" si="102"/>
        <v>0.90625073962109015</v>
      </c>
      <c r="AL613" s="39" t="str">
        <f t="shared" si="108"/>
        <v>90% - 110%</v>
      </c>
      <c r="AM613" s="77" t="str">
        <f t="shared" si="109"/>
        <v>Close to Market Reference</v>
      </c>
      <c r="AN613" s="78" t="s">
        <v>76</v>
      </c>
      <c r="AO613" s="78"/>
      <c r="AP613" s="78" t="s">
        <v>135</v>
      </c>
      <c r="AQ613" s="49"/>
      <c r="AR613" s="79"/>
      <c r="AS613" s="79"/>
      <c r="AT613" s="80"/>
      <c r="AU613" s="52">
        <f t="shared" si="103"/>
        <v>0</v>
      </c>
    </row>
    <row r="614" spans="1:47" ht="15" customHeight="1">
      <c r="A614" s="53" t="s">
        <v>66</v>
      </c>
      <c r="B614" s="54">
        <v>603</v>
      </c>
      <c r="C614" s="55" t="s">
        <v>82</v>
      </c>
      <c r="D614" s="56" t="s">
        <v>95</v>
      </c>
      <c r="E614" s="55" t="s">
        <v>111</v>
      </c>
      <c r="F614" s="57">
        <v>40399</v>
      </c>
      <c r="G614" s="58">
        <v>30075</v>
      </c>
      <c r="H614" s="59">
        <f t="shared" si="104"/>
        <v>36.93150684931507</v>
      </c>
      <c r="I614" s="60" t="s">
        <v>227</v>
      </c>
      <c r="J614" s="61" t="s">
        <v>85</v>
      </c>
      <c r="K614" s="62" t="s">
        <v>85</v>
      </c>
      <c r="L614" s="63" t="s">
        <v>71</v>
      </c>
      <c r="M614" s="64" t="str">
        <f t="shared" si="105"/>
        <v>3-3-2</v>
      </c>
      <c r="N614" s="65" t="s">
        <v>86</v>
      </c>
      <c r="O614" s="66">
        <v>43191</v>
      </c>
      <c r="P614" s="67">
        <v>6.8749454161592199E-2</v>
      </c>
      <c r="Q614" s="68" t="s">
        <v>151</v>
      </c>
      <c r="R614" s="68" t="s">
        <v>126</v>
      </c>
      <c r="S614" s="68" t="s">
        <v>127</v>
      </c>
      <c r="T614" s="69">
        <v>47</v>
      </c>
      <c r="U614" s="68"/>
      <c r="V614" s="70">
        <v>189168</v>
      </c>
      <c r="W614" s="70">
        <v>0</v>
      </c>
      <c r="X614" s="70">
        <v>18000</v>
      </c>
      <c r="Y614" s="70">
        <v>48504</v>
      </c>
      <c r="Z614" s="70">
        <v>6000</v>
      </c>
      <c r="AA614" s="70">
        <v>545508</v>
      </c>
      <c r="AB614" s="71">
        <f t="shared" si="106"/>
        <v>497004</v>
      </c>
      <c r="AC614" s="71">
        <f t="shared" si="99"/>
        <v>497004</v>
      </c>
      <c r="AD614" s="72">
        <f t="shared" si="100"/>
        <v>365</v>
      </c>
      <c r="AE614" s="73">
        <f>ROUND(VLOOKUP(Q614,'[1]Average Cost'!$A$3:$V$26,HLOOKUP('[1]Master Sheet'!E614,'[1]Average Cost'!$B$1:$V$2,2,0)),0)</f>
        <v>527218</v>
      </c>
      <c r="AF614" s="74">
        <f t="shared" si="101"/>
        <v>0.94269163799415046</v>
      </c>
      <c r="AG614" s="68" t="str">
        <f t="shared" si="107"/>
        <v>80%-100%</v>
      </c>
      <c r="AH614" s="75">
        <v>648665.76375249994</v>
      </c>
      <c r="AI614" s="75">
        <v>648665.76375249994</v>
      </c>
      <c r="AJ614" s="75">
        <v>495248</v>
      </c>
      <c r="AK614" s="76">
        <f t="shared" si="102"/>
        <v>0.76619428336229123</v>
      </c>
      <c r="AL614" s="39" t="str">
        <f t="shared" si="108"/>
        <v>70% - 90%</v>
      </c>
      <c r="AM614" s="77" t="str">
        <f t="shared" si="109"/>
        <v>Lower Middle Range</v>
      </c>
      <c r="AN614" s="78" t="s">
        <v>118</v>
      </c>
      <c r="AO614" s="78" t="s">
        <v>623</v>
      </c>
      <c r="AP614" s="78" t="s">
        <v>135</v>
      </c>
      <c r="AQ614" s="49"/>
      <c r="AR614" s="79"/>
      <c r="AS614" s="79"/>
      <c r="AT614" s="80"/>
      <c r="AU614" s="52">
        <f t="shared" si="103"/>
        <v>0</v>
      </c>
    </row>
    <row r="615" spans="1:47" ht="15" customHeight="1">
      <c r="A615" s="53" t="s">
        <v>66</v>
      </c>
      <c r="B615" s="54">
        <v>604</v>
      </c>
      <c r="C615" s="55" t="s">
        <v>152</v>
      </c>
      <c r="D615" s="56" t="s">
        <v>83</v>
      </c>
      <c r="E615" s="55" t="s">
        <v>149</v>
      </c>
      <c r="F615" s="57">
        <v>44576</v>
      </c>
      <c r="G615" s="58">
        <v>33505</v>
      </c>
      <c r="H615" s="59">
        <f t="shared" si="104"/>
        <v>27.534246575342465</v>
      </c>
      <c r="I615" s="60" t="s">
        <v>482</v>
      </c>
      <c r="J615" s="61">
        <v>0</v>
      </c>
      <c r="K615" s="62">
        <v>0</v>
      </c>
      <c r="L615" s="63" t="s">
        <v>85</v>
      </c>
      <c r="M615" s="64" t="str">
        <f t="shared" si="105"/>
        <v>0-0-3</v>
      </c>
      <c r="N615" s="81" t="s">
        <v>72</v>
      </c>
      <c r="O615" s="62" t="s">
        <v>72</v>
      </c>
      <c r="P615" s="67">
        <v>0</v>
      </c>
      <c r="Q615" s="68" t="s">
        <v>151</v>
      </c>
      <c r="R615" s="68" t="s">
        <v>126</v>
      </c>
      <c r="S615" s="68" t="s">
        <v>127</v>
      </c>
      <c r="T615" s="69">
        <v>46</v>
      </c>
      <c r="U615" s="68"/>
      <c r="V615" s="70">
        <v>122004</v>
      </c>
      <c r="W615" s="70">
        <v>0</v>
      </c>
      <c r="X615" s="70">
        <v>0</v>
      </c>
      <c r="Y615" s="70">
        <v>0</v>
      </c>
      <c r="Z615" s="70">
        <v>0</v>
      </c>
      <c r="AA615" s="70">
        <v>316957</v>
      </c>
      <c r="AB615" s="71">
        <f t="shared" si="106"/>
        <v>316957</v>
      </c>
      <c r="AC615" s="71">
        <f t="shared" si="99"/>
        <v>316957</v>
      </c>
      <c r="AD615" s="72">
        <f t="shared" si="100"/>
        <v>365</v>
      </c>
      <c r="AE615" s="73">
        <f>ROUND(VLOOKUP(Q615,'[1]Average Cost'!$A$3:$V$26,HLOOKUP('[1]Master Sheet'!E615,'[1]Average Cost'!$B$1:$V$2,2,0)),0)</f>
        <v>410931</v>
      </c>
      <c r="AF615" s="74">
        <f t="shared" si="101"/>
        <v>0.77131440558147235</v>
      </c>
      <c r="AG615" s="68" t="str">
        <f t="shared" si="107"/>
        <v>60%-80%</v>
      </c>
      <c r="AH615" s="75">
        <v>573555.75</v>
      </c>
      <c r="AI615" s="75">
        <v>573555.75</v>
      </c>
      <c r="AJ615" s="75">
        <v>404172</v>
      </c>
      <c r="AK615" s="76">
        <f t="shared" si="102"/>
        <v>0.5526175964585831</v>
      </c>
      <c r="AL615" s="39" t="str">
        <f t="shared" si="108"/>
        <v>50% - 70%</v>
      </c>
      <c r="AM615" s="77" t="str">
        <f t="shared" si="109"/>
        <v>Lower Range</v>
      </c>
      <c r="AN615" s="78" t="s">
        <v>76</v>
      </c>
      <c r="AO615" s="78"/>
      <c r="AP615" s="78" t="s">
        <v>76</v>
      </c>
      <c r="AQ615" s="49"/>
      <c r="AR615" s="79"/>
      <c r="AS615" s="79"/>
      <c r="AT615" s="80"/>
      <c r="AU615" s="52">
        <f t="shared" si="103"/>
        <v>0</v>
      </c>
    </row>
    <row r="616" spans="1:47" ht="15" customHeight="1">
      <c r="A616" s="53" t="s">
        <v>66</v>
      </c>
      <c r="B616" s="54">
        <v>605</v>
      </c>
      <c r="C616" s="55" t="s">
        <v>134</v>
      </c>
      <c r="D616" s="56" t="s">
        <v>68</v>
      </c>
      <c r="E616" s="55" t="s">
        <v>149</v>
      </c>
      <c r="F616" s="57">
        <v>40210</v>
      </c>
      <c r="G616" s="58">
        <v>26407</v>
      </c>
      <c r="H616" s="59">
        <f t="shared" si="104"/>
        <v>46.980821917808221</v>
      </c>
      <c r="I616" s="60" t="s">
        <v>251</v>
      </c>
      <c r="J616" s="61" t="s">
        <v>85</v>
      </c>
      <c r="K616" s="62" t="s">
        <v>85</v>
      </c>
      <c r="L616" s="63" t="s">
        <v>85</v>
      </c>
      <c r="M616" s="64" t="str">
        <f t="shared" si="105"/>
        <v>3-3-3</v>
      </c>
      <c r="N616" s="65">
        <v>42826</v>
      </c>
      <c r="O616" s="66">
        <v>43191</v>
      </c>
      <c r="P616" s="67">
        <v>7.3472217902636028E-2</v>
      </c>
      <c r="Q616" s="68" t="s">
        <v>151</v>
      </c>
      <c r="R616" s="68" t="s">
        <v>126</v>
      </c>
      <c r="S616" s="68" t="s">
        <v>127</v>
      </c>
      <c r="T616" s="69">
        <v>48</v>
      </c>
      <c r="U616" s="68"/>
      <c r="V616" s="70">
        <v>263580</v>
      </c>
      <c r="W616" s="70">
        <v>0</v>
      </c>
      <c r="X616" s="70">
        <v>0</v>
      </c>
      <c r="Y616" s="70">
        <v>65892</v>
      </c>
      <c r="Z616" s="70">
        <v>0</v>
      </c>
      <c r="AA616" s="70">
        <v>736793</v>
      </c>
      <c r="AB616" s="71">
        <f t="shared" si="106"/>
        <v>670901</v>
      </c>
      <c r="AC616" s="71">
        <f t="shared" si="99"/>
        <v>670901</v>
      </c>
      <c r="AD616" s="72">
        <f t="shared" si="100"/>
        <v>365</v>
      </c>
      <c r="AE616" s="73">
        <f>ROUND(VLOOKUP(Q616,'[1]Average Cost'!$A$3:$V$26,HLOOKUP('[1]Master Sheet'!E616,'[1]Average Cost'!$B$1:$V$2,2,0)),0)</f>
        <v>640507</v>
      </c>
      <c r="AF616" s="74">
        <f t="shared" si="101"/>
        <v>1.0474530333001826</v>
      </c>
      <c r="AG616" s="68" t="str">
        <f t="shared" si="107"/>
        <v>Greater than 100%</v>
      </c>
      <c r="AH616" s="75">
        <v>811167.42264999996</v>
      </c>
      <c r="AI616" s="75">
        <v>811167.42264999996</v>
      </c>
      <c r="AJ616" s="75">
        <v>563077</v>
      </c>
      <c r="AK616" s="76">
        <f t="shared" si="102"/>
        <v>0.82708079894066244</v>
      </c>
      <c r="AL616" s="39" t="str">
        <f t="shared" si="108"/>
        <v>70% - 90%</v>
      </c>
      <c r="AM616" s="77" t="str">
        <f t="shared" si="109"/>
        <v>Lower Middle Range</v>
      </c>
      <c r="AN616" s="78" t="s">
        <v>76</v>
      </c>
      <c r="AO616" s="78"/>
      <c r="AP616" s="78" t="s">
        <v>76</v>
      </c>
      <c r="AQ616" s="49"/>
      <c r="AR616" s="79"/>
      <c r="AS616" s="79"/>
      <c r="AT616" s="80"/>
      <c r="AU616" s="52">
        <f t="shared" si="103"/>
        <v>0</v>
      </c>
    </row>
    <row r="617" spans="1:47" ht="15" customHeight="1">
      <c r="A617" s="53" t="s">
        <v>66</v>
      </c>
      <c r="B617" s="54">
        <v>606</v>
      </c>
      <c r="C617" s="55" t="s">
        <v>110</v>
      </c>
      <c r="D617" s="56" t="s">
        <v>95</v>
      </c>
      <c r="E617" s="55" t="s">
        <v>111</v>
      </c>
      <c r="F617" s="57">
        <v>42583</v>
      </c>
      <c r="G617" s="58">
        <v>34474</v>
      </c>
      <c r="H617" s="59">
        <f t="shared" si="104"/>
        <v>24.87945205479452</v>
      </c>
      <c r="I617" s="60" t="s">
        <v>624</v>
      </c>
      <c r="J617" s="61" t="s">
        <v>81</v>
      </c>
      <c r="K617" s="62" t="s">
        <v>85</v>
      </c>
      <c r="L617" s="63" t="s">
        <v>71</v>
      </c>
      <c r="M617" s="64" t="str">
        <f t="shared" si="105"/>
        <v>4-3-2</v>
      </c>
      <c r="N617" s="65">
        <v>43191</v>
      </c>
      <c r="O617" s="66">
        <v>43191</v>
      </c>
      <c r="P617" s="67">
        <v>0.24000000000000002</v>
      </c>
      <c r="Q617" s="68" t="s">
        <v>151</v>
      </c>
      <c r="R617" s="68" t="s">
        <v>126</v>
      </c>
      <c r="S617" s="68" t="s">
        <v>127</v>
      </c>
      <c r="T617" s="69">
        <v>47</v>
      </c>
      <c r="U617" s="68"/>
      <c r="V617" s="70">
        <v>157836</v>
      </c>
      <c r="W617" s="70">
        <v>0</v>
      </c>
      <c r="X617" s="70">
        <v>31500</v>
      </c>
      <c r="Y617" s="70">
        <v>40464</v>
      </c>
      <c r="Z617" s="70">
        <v>10500</v>
      </c>
      <c r="AA617" s="70">
        <v>457117</v>
      </c>
      <c r="AB617" s="71">
        <f t="shared" si="106"/>
        <v>416653</v>
      </c>
      <c r="AC617" s="71">
        <f t="shared" si="99"/>
        <v>416653</v>
      </c>
      <c r="AD617" s="72">
        <f t="shared" si="100"/>
        <v>365</v>
      </c>
      <c r="AE617" s="73">
        <f>ROUND(VLOOKUP(Q617,'[1]Average Cost'!$A$3:$V$26,HLOOKUP('[1]Master Sheet'!E617,'[1]Average Cost'!$B$1:$V$2,2,0)),0)</f>
        <v>527218</v>
      </c>
      <c r="AF617" s="74">
        <f t="shared" si="101"/>
        <v>0.79028599175293712</v>
      </c>
      <c r="AG617" s="68" t="str">
        <f t="shared" si="107"/>
        <v>60%-80%</v>
      </c>
      <c r="AH617" s="75">
        <v>696432.82198750007</v>
      </c>
      <c r="AI617" s="75">
        <v>696432.82198750007</v>
      </c>
      <c r="AJ617" s="75">
        <v>495248</v>
      </c>
      <c r="AK617" s="76">
        <f t="shared" si="102"/>
        <v>0.59826732291413787</v>
      </c>
      <c r="AL617" s="39" t="str">
        <f t="shared" si="108"/>
        <v>50% - 70%</v>
      </c>
      <c r="AM617" s="77" t="str">
        <f t="shared" si="109"/>
        <v>Lower Range</v>
      </c>
      <c r="AN617" s="78" t="s">
        <v>76</v>
      </c>
      <c r="AO617" s="78"/>
      <c r="AP617" s="78" t="s">
        <v>76</v>
      </c>
      <c r="AQ617" s="49"/>
      <c r="AR617" s="79"/>
      <c r="AS617" s="79"/>
      <c r="AT617" s="80"/>
      <c r="AU617" s="52">
        <f t="shared" si="103"/>
        <v>0</v>
      </c>
    </row>
    <row r="618" spans="1:47" ht="15" customHeight="1">
      <c r="A618" s="53" t="s">
        <v>66</v>
      </c>
      <c r="B618" s="25">
        <v>607</v>
      </c>
      <c r="C618" s="55" t="s">
        <v>110</v>
      </c>
      <c r="D618" s="56" t="s">
        <v>95</v>
      </c>
      <c r="E618" s="55" t="s">
        <v>79</v>
      </c>
      <c r="F618" s="57">
        <v>44450</v>
      </c>
      <c r="G618" s="58">
        <v>33937</v>
      </c>
      <c r="H618" s="59">
        <f t="shared" si="104"/>
        <v>26.350684931506848</v>
      </c>
      <c r="I618" s="60" t="s">
        <v>217</v>
      </c>
      <c r="J618" s="61">
        <v>0</v>
      </c>
      <c r="K618" s="62" t="s">
        <v>85</v>
      </c>
      <c r="L618" s="63" t="s">
        <v>85</v>
      </c>
      <c r="M618" s="64" t="str">
        <f t="shared" si="105"/>
        <v>0-3-3</v>
      </c>
      <c r="N618" s="81" t="s">
        <v>121</v>
      </c>
      <c r="O618" s="66">
        <v>43191</v>
      </c>
      <c r="P618" s="67">
        <v>4.9446462809790842E-2</v>
      </c>
      <c r="Q618" s="68" t="s">
        <v>218</v>
      </c>
      <c r="R618" s="68" t="s">
        <v>219</v>
      </c>
      <c r="S618" s="68" t="s">
        <v>220</v>
      </c>
      <c r="T618" s="69">
        <v>47</v>
      </c>
      <c r="U618" s="68"/>
      <c r="V618" s="70">
        <v>305292</v>
      </c>
      <c r="W618" s="70">
        <v>0</v>
      </c>
      <c r="X618" s="70">
        <v>0</v>
      </c>
      <c r="Y618" s="70">
        <v>76320</v>
      </c>
      <c r="Z618" s="70">
        <v>0</v>
      </c>
      <c r="AA618" s="70">
        <v>851505</v>
      </c>
      <c r="AB618" s="71">
        <f t="shared" si="106"/>
        <v>775185</v>
      </c>
      <c r="AC618" s="71">
        <f t="shared" si="99"/>
        <v>775185</v>
      </c>
      <c r="AD618" s="72">
        <f t="shared" si="100"/>
        <v>365</v>
      </c>
      <c r="AE618" s="73">
        <f>ROUND(VLOOKUP(Q618,'[1]Average Cost'!$A$3:$V$26,HLOOKUP('[1]Master Sheet'!E618,'[1]Average Cost'!$B$1:$V$2,2,0)),0)</f>
        <v>647213</v>
      </c>
      <c r="AF618" s="74">
        <f t="shared" si="101"/>
        <v>1.1977277959497106</v>
      </c>
      <c r="AG618" s="68" t="str">
        <f t="shared" si="107"/>
        <v>Greater than 100%</v>
      </c>
      <c r="AH618" s="75">
        <v>869053.64955500001</v>
      </c>
      <c r="AI618" s="75">
        <v>869053.64955500001</v>
      </c>
      <c r="AJ618" s="75">
        <v>545020</v>
      </c>
      <c r="AK618" s="76">
        <f t="shared" si="102"/>
        <v>0.89198750893795153</v>
      </c>
      <c r="AL618" s="39" t="str">
        <f t="shared" si="108"/>
        <v>70% - 90%</v>
      </c>
      <c r="AM618" s="77" t="str">
        <f t="shared" si="109"/>
        <v>Close to Market Reference</v>
      </c>
      <c r="AN618" s="78" t="s">
        <v>76</v>
      </c>
      <c r="AO618" s="78"/>
      <c r="AP618" s="78" t="s">
        <v>76</v>
      </c>
      <c r="AQ618" s="49"/>
      <c r="AR618" s="79"/>
      <c r="AS618" s="79"/>
      <c r="AT618" s="80"/>
      <c r="AU618" s="52">
        <f t="shared" si="103"/>
        <v>0</v>
      </c>
    </row>
    <row r="619" spans="1:47" ht="15" customHeight="1">
      <c r="A619" s="53" t="s">
        <v>66</v>
      </c>
      <c r="B619" s="54">
        <v>608</v>
      </c>
      <c r="C619" s="55" t="s">
        <v>67</v>
      </c>
      <c r="D619" s="56" t="s">
        <v>68</v>
      </c>
      <c r="E619" s="55" t="s">
        <v>256</v>
      </c>
      <c r="F619" s="57">
        <v>41569</v>
      </c>
      <c r="G619" s="58">
        <v>29993</v>
      </c>
      <c r="H619" s="59">
        <f t="shared" si="104"/>
        <v>37.156164383561645</v>
      </c>
      <c r="I619" s="60" t="s">
        <v>257</v>
      </c>
      <c r="J619" s="61" t="s">
        <v>71</v>
      </c>
      <c r="K619" s="62" t="s">
        <v>129</v>
      </c>
      <c r="L619" s="63" t="s">
        <v>71</v>
      </c>
      <c r="M619" s="64" t="str">
        <f t="shared" si="105"/>
        <v>2-1-2</v>
      </c>
      <c r="N619" s="65">
        <v>43191</v>
      </c>
      <c r="O619" s="66">
        <v>43191</v>
      </c>
      <c r="P619" s="67">
        <v>0.02</v>
      </c>
      <c r="Q619" s="68" t="s">
        <v>73</v>
      </c>
      <c r="R619" s="38" t="s">
        <v>74</v>
      </c>
      <c r="S619" s="38" t="s">
        <v>75</v>
      </c>
      <c r="T619" s="69">
        <v>48</v>
      </c>
      <c r="U619" s="68"/>
      <c r="V619" s="70">
        <v>172356</v>
      </c>
      <c r="W619" s="70">
        <v>0</v>
      </c>
      <c r="X619" s="70">
        <v>0</v>
      </c>
      <c r="Y619" s="70">
        <v>43092</v>
      </c>
      <c r="Z619" s="70">
        <v>0</v>
      </c>
      <c r="AA619" s="70">
        <v>485946</v>
      </c>
      <c r="AB619" s="71">
        <f t="shared" si="106"/>
        <v>442854</v>
      </c>
      <c r="AC619" s="71">
        <f t="shared" si="99"/>
        <v>442854</v>
      </c>
      <c r="AD619" s="72">
        <f t="shared" si="100"/>
        <v>365</v>
      </c>
      <c r="AE619" s="73">
        <f>ROUND(VLOOKUP(Q619,'[1]Average Cost'!$A$3:$V$26,HLOOKUP('[1]Master Sheet'!E619,'[1]Average Cost'!$B$1:$V$2,2,0)),0)</f>
        <v>646385</v>
      </c>
      <c r="AF619" s="74">
        <f t="shared" si="101"/>
        <v>0.68512419069130626</v>
      </c>
      <c r="AG619" s="68" t="str">
        <f t="shared" si="107"/>
        <v>60%-80%</v>
      </c>
      <c r="AH619" s="75">
        <v>1040452</v>
      </c>
      <c r="AI619" s="75">
        <v>1031401.0812</v>
      </c>
      <c r="AJ619" s="75">
        <v>1040452</v>
      </c>
      <c r="AK619" s="76">
        <f t="shared" si="102"/>
        <v>0.42563616582023966</v>
      </c>
      <c r="AL619" s="39" t="str">
        <f t="shared" si="108"/>
        <v>25% - 50%</v>
      </c>
      <c r="AM619" s="77" t="str">
        <f t="shared" si="109"/>
        <v>Lower Range</v>
      </c>
      <c r="AN619" s="78" t="s">
        <v>76</v>
      </c>
      <c r="AO619" s="78"/>
      <c r="AP619" s="78" t="s">
        <v>76</v>
      </c>
      <c r="AQ619" s="49"/>
      <c r="AR619" s="79"/>
      <c r="AS619" s="79"/>
      <c r="AT619" s="80"/>
      <c r="AU619" s="52">
        <f t="shared" si="103"/>
        <v>0</v>
      </c>
    </row>
    <row r="620" spans="1:47" ht="15" customHeight="1">
      <c r="A620" s="53" t="s">
        <v>66</v>
      </c>
      <c r="B620" s="54">
        <v>609</v>
      </c>
      <c r="C620" s="55" t="s">
        <v>228</v>
      </c>
      <c r="D620" s="56" t="s">
        <v>173</v>
      </c>
      <c r="E620" s="55" t="s">
        <v>159</v>
      </c>
      <c r="F620" s="57">
        <v>42767</v>
      </c>
      <c r="G620" s="58">
        <v>32199</v>
      </c>
      <c r="H620" s="59">
        <f t="shared" si="104"/>
        <v>31.112328767123287</v>
      </c>
      <c r="I620" s="60" t="s">
        <v>537</v>
      </c>
      <c r="J620" s="61">
        <v>0</v>
      </c>
      <c r="K620" s="62">
        <v>0</v>
      </c>
      <c r="L620" s="63" t="s">
        <v>71</v>
      </c>
      <c r="M620" s="64" t="str">
        <f t="shared" si="105"/>
        <v>0-0-2</v>
      </c>
      <c r="N620" s="65">
        <v>43252</v>
      </c>
      <c r="O620" s="66">
        <v>43191</v>
      </c>
      <c r="P620" s="67">
        <v>0.4</v>
      </c>
      <c r="Q620" s="68" t="s">
        <v>538</v>
      </c>
      <c r="R620" s="68" t="s">
        <v>126</v>
      </c>
      <c r="S620" s="68" t="s">
        <v>127</v>
      </c>
      <c r="T620" s="69">
        <v>44</v>
      </c>
      <c r="U620" s="68"/>
      <c r="V620" s="70">
        <v>99996</v>
      </c>
      <c r="W620" s="70">
        <v>16524</v>
      </c>
      <c r="X620" s="70">
        <v>0</v>
      </c>
      <c r="Y620" s="70">
        <v>0</v>
      </c>
      <c r="Z620" s="70">
        <v>0</v>
      </c>
      <c r="AA620" s="70">
        <v>267298.87</v>
      </c>
      <c r="AB620" s="71">
        <f t="shared" si="106"/>
        <v>267298.87</v>
      </c>
      <c r="AC620" s="71">
        <f t="shared" si="99"/>
        <v>250774.87</v>
      </c>
      <c r="AD620" s="72">
        <f t="shared" si="100"/>
        <v>365</v>
      </c>
      <c r="AE620" s="73">
        <f>ROUND(VLOOKUP(Q620,'[1]Average Cost'!$A$3:$V$26,HLOOKUP('[1]Master Sheet'!E620,'[1]Average Cost'!$B$1:$V$2,2,0)),0)</f>
        <v>267299</v>
      </c>
      <c r="AF620" s="74">
        <f t="shared" si="101"/>
        <v>0.99999951365324968</v>
      </c>
      <c r="AG620" s="68" t="str">
        <f t="shared" si="107"/>
        <v>80%-100%</v>
      </c>
      <c r="AH620" s="75">
        <v>331776</v>
      </c>
      <c r="AI620" s="75">
        <v>331776</v>
      </c>
      <c r="AJ620" s="75">
        <v>415727</v>
      </c>
      <c r="AK620" s="76">
        <f t="shared" si="102"/>
        <v>0.80566065658757713</v>
      </c>
      <c r="AL620" s="39" t="str">
        <f t="shared" si="108"/>
        <v>70% - 90%</v>
      </c>
      <c r="AM620" s="77" t="str">
        <f t="shared" si="109"/>
        <v>Lower Middle Range</v>
      </c>
      <c r="AN620" s="78" t="s">
        <v>76</v>
      </c>
      <c r="AO620" s="78"/>
      <c r="AP620" s="78" t="s">
        <v>76</v>
      </c>
      <c r="AQ620" s="49"/>
      <c r="AR620" s="79"/>
      <c r="AS620" s="79"/>
      <c r="AT620" s="80"/>
      <c r="AU620" s="52">
        <f t="shared" si="103"/>
        <v>0</v>
      </c>
    </row>
    <row r="621" spans="1:47" ht="15" customHeight="1">
      <c r="A621" s="53" t="s">
        <v>66</v>
      </c>
      <c r="B621" s="54">
        <v>610</v>
      </c>
      <c r="C621" s="55" t="s">
        <v>82</v>
      </c>
      <c r="D621" s="56" t="s">
        <v>83</v>
      </c>
      <c r="E621" s="55" t="s">
        <v>155</v>
      </c>
      <c r="F621" s="57">
        <v>41365</v>
      </c>
      <c r="G621" s="58">
        <v>28713</v>
      </c>
      <c r="H621" s="59">
        <f t="shared" si="104"/>
        <v>40.663013698630138</v>
      </c>
      <c r="I621" s="60" t="s">
        <v>322</v>
      </c>
      <c r="J621" s="61" t="s">
        <v>85</v>
      </c>
      <c r="K621" s="62" t="s">
        <v>71</v>
      </c>
      <c r="L621" s="63" t="s">
        <v>71</v>
      </c>
      <c r="M621" s="64" t="str">
        <f t="shared" si="105"/>
        <v>3-2-2</v>
      </c>
      <c r="N621" s="65">
        <v>42095</v>
      </c>
      <c r="O621" s="66">
        <v>43191</v>
      </c>
      <c r="P621" s="67">
        <v>9.4999999999999987E-2</v>
      </c>
      <c r="Q621" s="68" t="s">
        <v>87</v>
      </c>
      <c r="R621" s="68" t="s">
        <v>88</v>
      </c>
      <c r="S621" s="68" t="s">
        <v>89</v>
      </c>
      <c r="T621" s="69">
        <v>46</v>
      </c>
      <c r="U621" s="68"/>
      <c r="V621" s="70">
        <v>114348</v>
      </c>
      <c r="W621" s="70">
        <v>0</v>
      </c>
      <c r="X621" s="70">
        <v>0</v>
      </c>
      <c r="Y621" s="70">
        <v>0</v>
      </c>
      <c r="Z621" s="70">
        <v>0</v>
      </c>
      <c r="AA621" s="70">
        <v>264493.25</v>
      </c>
      <c r="AB621" s="71">
        <f t="shared" si="106"/>
        <v>264493.25</v>
      </c>
      <c r="AC621" s="71">
        <f t="shared" si="99"/>
        <v>264493.25</v>
      </c>
      <c r="AD621" s="72">
        <f t="shared" si="100"/>
        <v>365</v>
      </c>
      <c r="AE621" s="73">
        <f>ROUND(VLOOKUP(Q621,'[1]Average Cost'!$A$3:$V$26,HLOOKUP('[1]Master Sheet'!E621,'[1]Average Cost'!$B$1:$V$2,2,0)),0)</f>
        <v>293696</v>
      </c>
      <c r="AF621" s="74">
        <f t="shared" si="101"/>
        <v>0.90056810443451729</v>
      </c>
      <c r="AG621" s="68" t="str">
        <f t="shared" si="107"/>
        <v>80%-100%</v>
      </c>
      <c r="AH621" s="75">
        <v>512626</v>
      </c>
      <c r="AI621" s="75">
        <v>449515</v>
      </c>
      <c r="AJ621" s="75">
        <v>512626</v>
      </c>
      <c r="AK621" s="76">
        <f t="shared" si="102"/>
        <v>0.51595754019499596</v>
      </c>
      <c r="AL621" s="39" t="str">
        <f t="shared" si="108"/>
        <v>50% - 70%</v>
      </c>
      <c r="AM621" s="77" t="str">
        <f t="shared" si="109"/>
        <v>Lower Range</v>
      </c>
      <c r="AN621" s="78" t="s">
        <v>118</v>
      </c>
      <c r="AO621" s="78" t="s">
        <v>625</v>
      </c>
      <c r="AP621" s="78" t="s">
        <v>135</v>
      </c>
      <c r="AQ621" s="49"/>
      <c r="AR621" s="79"/>
      <c r="AS621" s="79"/>
      <c r="AT621" s="80"/>
      <c r="AU621" s="52">
        <f t="shared" si="103"/>
        <v>0</v>
      </c>
    </row>
    <row r="622" spans="1:47" ht="15" customHeight="1">
      <c r="A622" s="53" t="s">
        <v>66</v>
      </c>
      <c r="B622" s="54">
        <v>611</v>
      </c>
      <c r="C622" s="55" t="s">
        <v>94</v>
      </c>
      <c r="D622" s="56" t="s">
        <v>95</v>
      </c>
      <c r="E622" s="55" t="s">
        <v>341</v>
      </c>
      <c r="F622" s="57">
        <v>44318</v>
      </c>
      <c r="G622" s="58">
        <v>33634</v>
      </c>
      <c r="H622" s="59">
        <f t="shared" si="104"/>
        <v>27.18082191780822</v>
      </c>
      <c r="I622" s="60" t="s">
        <v>626</v>
      </c>
      <c r="J622" s="61">
        <v>0</v>
      </c>
      <c r="K622" s="62" t="s">
        <v>85</v>
      </c>
      <c r="L622" s="63" t="s">
        <v>81</v>
      </c>
      <c r="M622" s="64" t="str">
        <f t="shared" si="105"/>
        <v>0-3-4</v>
      </c>
      <c r="N622" s="81" t="s">
        <v>121</v>
      </c>
      <c r="O622" s="66">
        <v>43191</v>
      </c>
      <c r="P622" s="67">
        <v>0.11079871406686663</v>
      </c>
      <c r="Q622" s="68" t="s">
        <v>87</v>
      </c>
      <c r="R622" s="68" t="s">
        <v>88</v>
      </c>
      <c r="S622" s="68" t="s">
        <v>89</v>
      </c>
      <c r="T622" s="69">
        <v>47</v>
      </c>
      <c r="U622" s="68"/>
      <c r="V622" s="70">
        <v>133296</v>
      </c>
      <c r="W622" s="70">
        <v>0</v>
      </c>
      <c r="X622" s="70">
        <v>0</v>
      </c>
      <c r="Y622" s="70">
        <v>33324</v>
      </c>
      <c r="Z622" s="70">
        <v>0</v>
      </c>
      <c r="AA622" s="70">
        <v>378509</v>
      </c>
      <c r="AB622" s="71">
        <f t="shared" si="106"/>
        <v>345185</v>
      </c>
      <c r="AC622" s="71">
        <f t="shared" si="99"/>
        <v>345185</v>
      </c>
      <c r="AD622" s="72">
        <f t="shared" si="100"/>
        <v>365</v>
      </c>
      <c r="AE622" s="73">
        <f>ROUND(VLOOKUP(Q622,'[1]Average Cost'!$A$3:$V$26,HLOOKUP('[1]Master Sheet'!E622,'[1]Average Cost'!$B$1:$V$2,2,0)),0)</f>
        <v>436990</v>
      </c>
      <c r="AF622" s="74">
        <f t="shared" si="101"/>
        <v>0.7899151010320602</v>
      </c>
      <c r="AG622" s="68" t="str">
        <f t="shared" si="107"/>
        <v>60%-80%</v>
      </c>
      <c r="AH622" s="75">
        <v>752202.61250000005</v>
      </c>
      <c r="AI622" s="75">
        <v>752202.61250000005</v>
      </c>
      <c r="AJ622" s="75">
        <v>532918</v>
      </c>
      <c r="AK622" s="76">
        <f t="shared" si="102"/>
        <v>0.45889896453929158</v>
      </c>
      <c r="AL622" s="39" t="str">
        <f t="shared" si="108"/>
        <v>25% - 50%</v>
      </c>
      <c r="AM622" s="77" t="str">
        <f t="shared" si="109"/>
        <v>Lower Range</v>
      </c>
      <c r="AN622" s="78" t="s">
        <v>118</v>
      </c>
      <c r="AO622" s="78" t="s">
        <v>627</v>
      </c>
      <c r="AP622" s="78" t="s">
        <v>118</v>
      </c>
      <c r="AQ622" s="49"/>
      <c r="AR622" s="79"/>
      <c r="AS622" s="79"/>
      <c r="AT622" s="80"/>
      <c r="AU622" s="52">
        <f t="shared" si="103"/>
        <v>0</v>
      </c>
    </row>
    <row r="623" spans="1:47" ht="15" customHeight="1">
      <c r="A623" s="53" t="s">
        <v>66</v>
      </c>
      <c r="B623" s="54">
        <v>612</v>
      </c>
      <c r="C623" s="55" t="s">
        <v>197</v>
      </c>
      <c r="D623" s="56" t="s">
        <v>78</v>
      </c>
      <c r="E623" s="55" t="s">
        <v>111</v>
      </c>
      <c r="F623" s="57">
        <v>41975</v>
      </c>
      <c r="G623" s="58">
        <v>29860</v>
      </c>
      <c r="H623" s="59">
        <f t="shared" si="104"/>
        <v>37.520547945205479</v>
      </c>
      <c r="I623" s="60" t="s">
        <v>395</v>
      </c>
      <c r="J623" s="61" t="s">
        <v>81</v>
      </c>
      <c r="K623" s="62" t="s">
        <v>81</v>
      </c>
      <c r="L623" s="63" t="s">
        <v>85</v>
      </c>
      <c r="M623" s="64" t="str">
        <f t="shared" si="105"/>
        <v>4-4-3</v>
      </c>
      <c r="N623" s="65">
        <v>43191</v>
      </c>
      <c r="O623" s="66">
        <v>43191</v>
      </c>
      <c r="P623" s="67">
        <v>0.14375000000000002</v>
      </c>
      <c r="Q623" s="68" t="s">
        <v>113</v>
      </c>
      <c r="R623" s="68" t="s">
        <v>114</v>
      </c>
      <c r="S623" s="68" t="s">
        <v>115</v>
      </c>
      <c r="T623" s="69">
        <v>51</v>
      </c>
      <c r="U623" s="68"/>
      <c r="V623" s="70">
        <v>395148</v>
      </c>
      <c r="W623" s="70">
        <v>0</v>
      </c>
      <c r="X623" s="70">
        <v>90000</v>
      </c>
      <c r="Y623" s="70">
        <v>160188</v>
      </c>
      <c r="Z623" s="70">
        <v>30000</v>
      </c>
      <c r="AA623" s="70">
        <v>1244090</v>
      </c>
      <c r="AB623" s="71">
        <f t="shared" si="106"/>
        <v>1083902</v>
      </c>
      <c r="AC623" s="71">
        <f t="shared" si="99"/>
        <v>1083902</v>
      </c>
      <c r="AD623" s="72">
        <f t="shared" si="100"/>
        <v>365</v>
      </c>
      <c r="AE623" s="73">
        <f>ROUND(VLOOKUP(Q623,'[1]Average Cost'!$A$3:$V$26,HLOOKUP('[1]Master Sheet'!E623,'[1]Average Cost'!$B$1:$V$2,2,0)),0)</f>
        <v>1326659</v>
      </c>
      <c r="AF623" s="74">
        <f t="shared" si="101"/>
        <v>0.81701627923980469</v>
      </c>
      <c r="AG623" s="68" t="str">
        <f t="shared" si="107"/>
        <v>80%-100%</v>
      </c>
      <c r="AH623" s="75">
        <v>1594059.825</v>
      </c>
      <c r="AI623" s="75">
        <v>1594059.825</v>
      </c>
      <c r="AJ623" s="75">
        <v>1371427</v>
      </c>
      <c r="AK623" s="76">
        <f t="shared" si="102"/>
        <v>0.67996318770532971</v>
      </c>
      <c r="AL623" s="39" t="str">
        <f t="shared" si="108"/>
        <v>50% - 70%</v>
      </c>
      <c r="AM623" s="77" t="str">
        <f t="shared" si="109"/>
        <v>Lower Range</v>
      </c>
      <c r="AN623" s="78" t="s">
        <v>76</v>
      </c>
      <c r="AO623" s="78"/>
      <c r="AP623" s="78" t="s">
        <v>76</v>
      </c>
      <c r="AQ623" s="49"/>
      <c r="AR623" s="79"/>
      <c r="AS623" s="79"/>
      <c r="AT623" s="80"/>
      <c r="AU623" s="52">
        <f t="shared" si="103"/>
        <v>0</v>
      </c>
    </row>
    <row r="624" spans="1:47" ht="15" customHeight="1">
      <c r="A624" s="53" t="s">
        <v>66</v>
      </c>
      <c r="B624" s="25">
        <v>613</v>
      </c>
      <c r="C624" s="55" t="s">
        <v>197</v>
      </c>
      <c r="D624" s="56" t="s">
        <v>78</v>
      </c>
      <c r="E624" s="55" t="s">
        <v>302</v>
      </c>
      <c r="F624" s="57">
        <v>42931</v>
      </c>
      <c r="G624" s="58">
        <v>28645</v>
      </c>
      <c r="H624" s="59">
        <f t="shared" si="104"/>
        <v>40.849315068493148</v>
      </c>
      <c r="I624" s="60" t="s">
        <v>396</v>
      </c>
      <c r="J624" s="61" t="s">
        <v>85</v>
      </c>
      <c r="K624" s="62" t="s">
        <v>85</v>
      </c>
      <c r="L624" s="63" t="s">
        <v>71</v>
      </c>
      <c r="M624" s="64" t="str">
        <f t="shared" si="105"/>
        <v>3-3-2</v>
      </c>
      <c r="N624" s="65">
        <v>43191</v>
      </c>
      <c r="O624" s="66">
        <v>43191</v>
      </c>
      <c r="P624" s="67">
        <v>0.11749999999999998</v>
      </c>
      <c r="Q624" s="68" t="s">
        <v>113</v>
      </c>
      <c r="R624" s="68" t="s">
        <v>114</v>
      </c>
      <c r="S624" s="68" t="s">
        <v>115</v>
      </c>
      <c r="T624" s="69">
        <v>51</v>
      </c>
      <c r="U624" s="68"/>
      <c r="V624" s="70">
        <v>458844</v>
      </c>
      <c r="W624" s="70">
        <v>0</v>
      </c>
      <c r="X624" s="70">
        <v>0</v>
      </c>
      <c r="Y624" s="70">
        <v>186012</v>
      </c>
      <c r="Z624" s="70">
        <v>0</v>
      </c>
      <c r="AA624" s="70">
        <v>1442056</v>
      </c>
      <c r="AB624" s="71">
        <f t="shared" si="106"/>
        <v>1256044</v>
      </c>
      <c r="AC624" s="71">
        <f t="shared" si="99"/>
        <v>1256044</v>
      </c>
      <c r="AD624" s="72">
        <f t="shared" si="100"/>
        <v>365</v>
      </c>
      <c r="AE624" s="73">
        <f>ROUND(VLOOKUP(Q624,'[1]Average Cost'!$A$3:$V$26,HLOOKUP('[1]Master Sheet'!E624,'[1]Average Cost'!$B$1:$V$2,2,0)),0)</f>
        <v>1326659</v>
      </c>
      <c r="AF624" s="74">
        <f t="shared" si="101"/>
        <v>0.94677230546809688</v>
      </c>
      <c r="AG624" s="68" t="str">
        <f t="shared" si="107"/>
        <v>80%-100%</v>
      </c>
      <c r="AH624" s="75">
        <v>1659111.5808325</v>
      </c>
      <c r="AI624" s="75">
        <v>1659111.5808325</v>
      </c>
      <c r="AJ624" s="75">
        <v>1371427</v>
      </c>
      <c r="AK624" s="76">
        <f t="shared" si="102"/>
        <v>0.75705818373574918</v>
      </c>
      <c r="AL624" s="39" t="str">
        <f t="shared" si="108"/>
        <v>70% - 90%</v>
      </c>
      <c r="AM624" s="77" t="str">
        <f t="shared" si="109"/>
        <v>Lower Middle Range</v>
      </c>
      <c r="AN624" s="78" t="s">
        <v>76</v>
      </c>
      <c r="AO624" s="78"/>
      <c r="AP624" s="78" t="s">
        <v>76</v>
      </c>
      <c r="AQ624" s="49"/>
      <c r="AR624" s="79"/>
      <c r="AS624" s="79"/>
      <c r="AT624" s="80"/>
      <c r="AU624" s="52">
        <f t="shared" si="103"/>
        <v>0</v>
      </c>
    </row>
    <row r="625" spans="1:47" ht="15" customHeight="1">
      <c r="A625" s="53" t="s">
        <v>66</v>
      </c>
      <c r="B625" s="54">
        <v>614</v>
      </c>
      <c r="C625" s="55" t="s">
        <v>377</v>
      </c>
      <c r="D625" s="56" t="s">
        <v>145</v>
      </c>
      <c r="E625" s="55" t="s">
        <v>111</v>
      </c>
      <c r="F625" s="57">
        <v>43470</v>
      </c>
      <c r="G625" s="58">
        <v>33760</v>
      </c>
      <c r="H625" s="59">
        <f t="shared" si="104"/>
        <v>26.835616438356166</v>
      </c>
      <c r="I625" s="60" t="s">
        <v>628</v>
      </c>
      <c r="J625" s="61" t="s">
        <v>71</v>
      </c>
      <c r="K625" s="62" t="s">
        <v>129</v>
      </c>
      <c r="L625" s="63" t="s">
        <v>71</v>
      </c>
      <c r="M625" s="64" t="str">
        <f t="shared" si="105"/>
        <v>2-1-2</v>
      </c>
      <c r="N625" s="65">
        <v>42461</v>
      </c>
      <c r="O625" s="66" t="s">
        <v>130</v>
      </c>
      <c r="P625" s="67">
        <v>0</v>
      </c>
      <c r="Q625" s="68" t="s">
        <v>113</v>
      </c>
      <c r="R625" s="68" t="s">
        <v>114</v>
      </c>
      <c r="S625" s="68" t="s">
        <v>115</v>
      </c>
      <c r="T625" s="69">
        <v>45</v>
      </c>
      <c r="U625" s="68"/>
      <c r="V625" s="70">
        <v>109788</v>
      </c>
      <c r="W625" s="70">
        <v>0</v>
      </c>
      <c r="X625" s="70">
        <v>27000</v>
      </c>
      <c r="Y625" s="70">
        <v>0</v>
      </c>
      <c r="Z625" s="70">
        <v>9000</v>
      </c>
      <c r="AA625" s="70">
        <v>274475.55</v>
      </c>
      <c r="AB625" s="71">
        <f t="shared" si="106"/>
        <v>274475.55</v>
      </c>
      <c r="AC625" s="71">
        <f t="shared" si="99"/>
        <v>274475.55</v>
      </c>
      <c r="AD625" s="72">
        <f t="shared" si="100"/>
        <v>365</v>
      </c>
      <c r="AE625" s="73">
        <f>ROUND(VLOOKUP(Q625,'[1]Average Cost'!$A$3:$V$26,HLOOKUP('[1]Master Sheet'!E625,'[1]Average Cost'!$B$1:$V$2,2,0)),0)</f>
        <v>313202</v>
      </c>
      <c r="AF625" s="74">
        <f t="shared" si="101"/>
        <v>0.87635312035044477</v>
      </c>
      <c r="AG625" s="68" t="str">
        <f t="shared" si="107"/>
        <v>80%-100%</v>
      </c>
      <c r="AH625" s="75">
        <v>499185.67754499998</v>
      </c>
      <c r="AI625" s="75">
        <v>499185.67754499998</v>
      </c>
      <c r="AJ625" s="75">
        <v>334149</v>
      </c>
      <c r="AK625" s="76">
        <f t="shared" si="102"/>
        <v>0.54984660487430936</v>
      </c>
      <c r="AL625" s="39" t="str">
        <f t="shared" si="108"/>
        <v>50% - 70%</v>
      </c>
      <c r="AM625" s="77" t="str">
        <f t="shared" si="109"/>
        <v>Lower Range</v>
      </c>
      <c r="AN625" s="78" t="s">
        <v>76</v>
      </c>
      <c r="AO625" s="78"/>
      <c r="AP625" s="78" t="s">
        <v>76</v>
      </c>
      <c r="AQ625" s="49"/>
      <c r="AR625" s="79"/>
      <c r="AS625" s="79"/>
      <c r="AT625" s="80"/>
      <c r="AU625" s="52">
        <f t="shared" si="103"/>
        <v>0</v>
      </c>
    </row>
    <row r="626" spans="1:47" ht="15" customHeight="1">
      <c r="A626" s="53" t="s">
        <v>66</v>
      </c>
      <c r="B626" s="54">
        <v>615</v>
      </c>
      <c r="C626" s="55" t="s">
        <v>144</v>
      </c>
      <c r="D626" s="56" t="s">
        <v>145</v>
      </c>
      <c r="E626" s="55" t="s">
        <v>111</v>
      </c>
      <c r="F626" s="57">
        <v>40148</v>
      </c>
      <c r="G626" s="58">
        <v>29901</v>
      </c>
      <c r="H626" s="59">
        <f t="shared" si="104"/>
        <v>37.408219178082192</v>
      </c>
      <c r="I626" s="60" t="s">
        <v>449</v>
      </c>
      <c r="J626" s="61" t="s">
        <v>85</v>
      </c>
      <c r="K626" s="62" t="s">
        <v>71</v>
      </c>
      <c r="L626" s="63" t="s">
        <v>81</v>
      </c>
      <c r="M626" s="64" t="str">
        <f t="shared" si="105"/>
        <v>3-2-4</v>
      </c>
      <c r="N626" s="65">
        <v>42826</v>
      </c>
      <c r="O626" s="66">
        <v>43191</v>
      </c>
      <c r="P626" s="67">
        <v>8.3621878764444296E-2</v>
      </c>
      <c r="Q626" s="68" t="s">
        <v>113</v>
      </c>
      <c r="R626" s="68" t="s">
        <v>114</v>
      </c>
      <c r="S626" s="68" t="s">
        <v>115</v>
      </c>
      <c r="T626" s="69">
        <v>45</v>
      </c>
      <c r="U626" s="68"/>
      <c r="V626" s="70">
        <v>145728</v>
      </c>
      <c r="W626" s="70">
        <v>0</v>
      </c>
      <c r="X626" s="70">
        <v>27000</v>
      </c>
      <c r="Y626" s="70">
        <v>0</v>
      </c>
      <c r="Z626" s="70">
        <v>9000</v>
      </c>
      <c r="AA626" s="70">
        <v>376278</v>
      </c>
      <c r="AB626" s="71">
        <f t="shared" si="106"/>
        <v>376278</v>
      </c>
      <c r="AC626" s="71">
        <f t="shared" si="99"/>
        <v>376278</v>
      </c>
      <c r="AD626" s="72">
        <f t="shared" si="100"/>
        <v>365</v>
      </c>
      <c r="AE626" s="73">
        <f>ROUND(VLOOKUP(Q626,'[1]Average Cost'!$A$3:$V$26,HLOOKUP('[1]Master Sheet'!E626,'[1]Average Cost'!$B$1:$V$2,2,0)),0)</f>
        <v>313202</v>
      </c>
      <c r="AF626" s="74">
        <f t="shared" si="101"/>
        <v>1.2013907957165024</v>
      </c>
      <c r="AG626" s="68" t="str">
        <f t="shared" si="107"/>
        <v>Greater than 100%</v>
      </c>
      <c r="AH626" s="75">
        <v>504210.540775</v>
      </c>
      <c r="AI626" s="75">
        <v>504210.540775</v>
      </c>
      <c r="AJ626" s="75">
        <v>336103</v>
      </c>
      <c r="AK626" s="76">
        <f t="shared" si="102"/>
        <v>0.74627158611487876</v>
      </c>
      <c r="AL626" s="39" t="str">
        <f t="shared" si="108"/>
        <v>70% - 90%</v>
      </c>
      <c r="AM626" s="77" t="str">
        <f t="shared" si="109"/>
        <v>Lower Middle Range</v>
      </c>
      <c r="AN626" s="78" t="s">
        <v>76</v>
      </c>
      <c r="AO626" s="78"/>
      <c r="AP626" s="78" t="s">
        <v>135</v>
      </c>
      <c r="AQ626" s="49"/>
      <c r="AR626" s="79"/>
      <c r="AS626" s="79"/>
      <c r="AT626" s="80"/>
      <c r="AU626" s="52">
        <f t="shared" si="103"/>
        <v>0</v>
      </c>
    </row>
    <row r="627" spans="1:47" ht="15" customHeight="1">
      <c r="A627" s="53" t="s">
        <v>66</v>
      </c>
      <c r="B627" s="54">
        <v>616</v>
      </c>
      <c r="C627" s="55" t="s">
        <v>198</v>
      </c>
      <c r="D627" s="56" t="s">
        <v>331</v>
      </c>
      <c r="E627" s="55" t="s">
        <v>79</v>
      </c>
      <c r="F627" s="57">
        <v>41812</v>
      </c>
      <c r="G627" s="58">
        <v>24848</v>
      </c>
      <c r="H627" s="59">
        <f t="shared" si="104"/>
        <v>51.252054794520546</v>
      </c>
      <c r="I627" s="60" t="s">
        <v>248</v>
      </c>
      <c r="J627" s="61" t="s">
        <v>85</v>
      </c>
      <c r="K627" s="62" t="s">
        <v>85</v>
      </c>
      <c r="L627" s="63" t="s">
        <v>129</v>
      </c>
      <c r="M627" s="64" t="str">
        <f t="shared" si="105"/>
        <v>3-3-1</v>
      </c>
      <c r="N627" s="65">
        <v>42826</v>
      </c>
      <c r="O627" s="66">
        <v>43191</v>
      </c>
      <c r="P627" s="67">
        <v>0.11</v>
      </c>
      <c r="Q627" s="68" t="s">
        <v>177</v>
      </c>
      <c r="R627" s="68" t="s">
        <v>178</v>
      </c>
      <c r="S627" s="68" t="s">
        <v>179</v>
      </c>
      <c r="T627" s="69">
        <v>55</v>
      </c>
      <c r="U627" s="68"/>
      <c r="V627" s="70">
        <v>919836</v>
      </c>
      <c r="W627" s="70">
        <v>0</v>
      </c>
      <c r="X627" s="70">
        <v>0</v>
      </c>
      <c r="Y627" s="70">
        <v>471708</v>
      </c>
      <c r="Z627" s="70">
        <v>0</v>
      </c>
      <c r="AA627" s="70">
        <v>2846185</v>
      </c>
      <c r="AB627" s="71">
        <f t="shared" si="106"/>
        <v>2374477</v>
      </c>
      <c r="AC627" s="71">
        <f t="shared" si="99"/>
        <v>2374477</v>
      </c>
      <c r="AD627" s="72">
        <f t="shared" si="100"/>
        <v>365</v>
      </c>
      <c r="AE627" s="73">
        <f>ROUND(VLOOKUP(Q627,'[1]Average Cost'!$A$3:$V$26,HLOOKUP('[1]Master Sheet'!E627,'[1]Average Cost'!$B$1:$V$2,2,0)),0)</f>
        <v>3602423</v>
      </c>
      <c r="AF627" s="74">
        <f t="shared" si="101"/>
        <v>0.6591333111075518</v>
      </c>
      <c r="AG627" s="68" t="str">
        <f t="shared" si="107"/>
        <v>60%-80%</v>
      </c>
      <c r="AH627" s="75">
        <v>3750790.1304562502</v>
      </c>
      <c r="AI627" s="75">
        <v>3750790.1304562502</v>
      </c>
      <c r="AJ627" s="75">
        <v>3245417</v>
      </c>
      <c r="AK627" s="76">
        <f t="shared" si="102"/>
        <v>0.63306047990244818</v>
      </c>
      <c r="AL627" s="39" t="str">
        <f t="shared" si="108"/>
        <v>50% - 70%</v>
      </c>
      <c r="AM627" s="77" t="str">
        <f t="shared" si="109"/>
        <v>Lower Range</v>
      </c>
      <c r="AN627" s="78" t="s">
        <v>76</v>
      </c>
      <c r="AO627" s="78"/>
      <c r="AP627" s="78" t="s">
        <v>118</v>
      </c>
      <c r="AQ627" s="49"/>
      <c r="AR627" s="79"/>
      <c r="AS627" s="79"/>
      <c r="AT627" s="80"/>
      <c r="AU627" s="52">
        <f t="shared" si="103"/>
        <v>0</v>
      </c>
    </row>
    <row r="628" spans="1:47" ht="15" customHeight="1">
      <c r="A628" s="53" t="s">
        <v>66</v>
      </c>
      <c r="B628" s="54">
        <v>617</v>
      </c>
      <c r="C628" s="55" t="s">
        <v>205</v>
      </c>
      <c r="D628" s="56" t="s">
        <v>117</v>
      </c>
      <c r="E628" s="55" t="s">
        <v>161</v>
      </c>
      <c r="F628" s="57">
        <v>43589</v>
      </c>
      <c r="G628" s="58">
        <v>28491</v>
      </c>
      <c r="H628" s="59">
        <f t="shared" si="104"/>
        <v>41.271232876712325</v>
      </c>
      <c r="I628" s="60" t="s">
        <v>380</v>
      </c>
      <c r="J628" s="61" t="s">
        <v>81</v>
      </c>
      <c r="K628" s="62" t="s">
        <v>81</v>
      </c>
      <c r="L628" s="63" t="s">
        <v>85</v>
      </c>
      <c r="M628" s="64" t="str">
        <f t="shared" si="105"/>
        <v>4-4-3</v>
      </c>
      <c r="N628" s="65">
        <v>43374</v>
      </c>
      <c r="O628" s="66">
        <v>43374</v>
      </c>
      <c r="P628" s="67">
        <v>7.0000000000000007E-2</v>
      </c>
      <c r="Q628" s="68" t="s">
        <v>177</v>
      </c>
      <c r="R628" s="68" t="s">
        <v>178</v>
      </c>
      <c r="S628" s="68" t="s">
        <v>179</v>
      </c>
      <c r="T628" s="69">
        <v>50</v>
      </c>
      <c r="U628" s="68"/>
      <c r="V628" s="70">
        <v>380688</v>
      </c>
      <c r="W628" s="70">
        <v>0</v>
      </c>
      <c r="X628" s="70">
        <v>0</v>
      </c>
      <c r="Y628" s="70">
        <v>95172</v>
      </c>
      <c r="Z628" s="70">
        <v>0</v>
      </c>
      <c r="AA628" s="70">
        <v>1058855</v>
      </c>
      <c r="AB628" s="71">
        <f t="shared" si="106"/>
        <v>963683</v>
      </c>
      <c r="AC628" s="71">
        <f t="shared" si="99"/>
        <v>963683</v>
      </c>
      <c r="AD628" s="72">
        <f t="shared" si="100"/>
        <v>365</v>
      </c>
      <c r="AE628" s="73">
        <f>ROUND(VLOOKUP(Q628,'[1]Average Cost'!$A$3:$V$26,HLOOKUP('[1]Master Sheet'!E628,'[1]Average Cost'!$B$1:$V$2,2,0)),0)</f>
        <v>1216988</v>
      </c>
      <c r="AF628" s="74">
        <f t="shared" si="101"/>
        <v>0.79185908160146201</v>
      </c>
      <c r="AG628" s="68" t="str">
        <f t="shared" si="107"/>
        <v>60%-80%</v>
      </c>
      <c r="AH628" s="75">
        <v>1653959.6702999999</v>
      </c>
      <c r="AI628" s="75">
        <v>1653959.6702999999</v>
      </c>
      <c r="AJ628" s="75">
        <v>1020726</v>
      </c>
      <c r="AK628" s="76">
        <f t="shared" si="102"/>
        <v>0.58265205452391988</v>
      </c>
      <c r="AL628" s="39" t="str">
        <f t="shared" si="108"/>
        <v>50% - 70%</v>
      </c>
      <c r="AM628" s="77" t="str">
        <f t="shared" si="109"/>
        <v>Lower Range</v>
      </c>
      <c r="AN628" s="78" t="s">
        <v>76</v>
      </c>
      <c r="AO628" s="78"/>
      <c r="AP628" s="78" t="s">
        <v>135</v>
      </c>
      <c r="AQ628" s="49"/>
      <c r="AR628" s="79"/>
      <c r="AS628" s="79"/>
      <c r="AT628" s="80"/>
      <c r="AU628" s="52">
        <f t="shared" si="103"/>
        <v>0</v>
      </c>
    </row>
    <row r="629" spans="1:47" ht="15" customHeight="1">
      <c r="A629" s="53" t="s">
        <v>66</v>
      </c>
      <c r="B629" s="54">
        <v>618</v>
      </c>
      <c r="C629" s="55" t="s">
        <v>67</v>
      </c>
      <c r="D629" s="56" t="s">
        <v>91</v>
      </c>
      <c r="E629" s="55" t="s">
        <v>137</v>
      </c>
      <c r="F629" s="57">
        <v>42630</v>
      </c>
      <c r="G629" s="58">
        <v>31630</v>
      </c>
      <c r="H629" s="59">
        <f t="shared" si="104"/>
        <v>32.671232876712331</v>
      </c>
      <c r="I629" s="60" t="s">
        <v>629</v>
      </c>
      <c r="J629" s="61" t="s">
        <v>85</v>
      </c>
      <c r="K629" s="62" t="s">
        <v>85</v>
      </c>
      <c r="L629" s="63" t="s">
        <v>85</v>
      </c>
      <c r="M629" s="64" t="str">
        <f t="shared" si="105"/>
        <v>3-3-3</v>
      </c>
      <c r="N629" s="65">
        <v>42095</v>
      </c>
      <c r="O629" s="66">
        <v>43191</v>
      </c>
      <c r="P629" s="67">
        <v>7.9999999999999974E-2</v>
      </c>
      <c r="Q629" s="68" t="s">
        <v>177</v>
      </c>
      <c r="R629" s="68" t="s">
        <v>178</v>
      </c>
      <c r="S629" s="68" t="s">
        <v>179</v>
      </c>
      <c r="T629" s="69">
        <v>49</v>
      </c>
      <c r="U629" s="68"/>
      <c r="V629" s="70">
        <v>248628</v>
      </c>
      <c r="W629" s="70">
        <v>37848</v>
      </c>
      <c r="X629" s="70">
        <v>0</v>
      </c>
      <c r="Y629" s="70">
        <v>62160</v>
      </c>
      <c r="Z629" s="70">
        <v>0</v>
      </c>
      <c r="AA629" s="70">
        <v>733535</v>
      </c>
      <c r="AB629" s="71">
        <f t="shared" si="106"/>
        <v>671375</v>
      </c>
      <c r="AC629" s="71">
        <f t="shared" si="99"/>
        <v>633527</v>
      </c>
      <c r="AD629" s="72">
        <f t="shared" si="100"/>
        <v>365</v>
      </c>
      <c r="AE629" s="73">
        <f>ROUND(VLOOKUP(Q629,'[1]Average Cost'!$A$3:$V$26,HLOOKUP('[1]Master Sheet'!E629,'[1]Average Cost'!$B$1:$V$2,2,0)),0)</f>
        <v>1090263</v>
      </c>
      <c r="AF629" s="74">
        <f t="shared" si="101"/>
        <v>0.61579178601860285</v>
      </c>
      <c r="AG629" s="68" t="str">
        <f t="shared" si="107"/>
        <v>60%-80%</v>
      </c>
      <c r="AH629" s="75">
        <v>1405865.719755</v>
      </c>
      <c r="AI629" s="75">
        <v>1405865.719755</v>
      </c>
      <c r="AJ629" s="75">
        <v>1000465</v>
      </c>
      <c r="AK629" s="76">
        <f t="shared" si="102"/>
        <v>0.47755272112118963</v>
      </c>
      <c r="AL629" s="39" t="str">
        <f t="shared" si="108"/>
        <v>25% - 50%</v>
      </c>
      <c r="AM629" s="77" t="str">
        <f t="shared" si="109"/>
        <v>Lower Range</v>
      </c>
      <c r="AN629" s="78" t="s">
        <v>118</v>
      </c>
      <c r="AO629" s="78" t="s">
        <v>630</v>
      </c>
      <c r="AP629" s="78" t="s">
        <v>135</v>
      </c>
      <c r="AQ629" s="49"/>
      <c r="AR629" s="79"/>
      <c r="AS629" s="79"/>
      <c r="AT629" s="80"/>
      <c r="AU629" s="52">
        <f t="shared" si="103"/>
        <v>0</v>
      </c>
    </row>
    <row r="630" spans="1:47" ht="15" customHeight="1">
      <c r="A630" s="53" t="s">
        <v>66</v>
      </c>
      <c r="B630" s="25">
        <v>619</v>
      </c>
      <c r="C630" s="55" t="s">
        <v>82</v>
      </c>
      <c r="D630" s="56" t="s">
        <v>95</v>
      </c>
      <c r="E630" s="55" t="s">
        <v>278</v>
      </c>
      <c r="F630" s="57">
        <v>44807</v>
      </c>
      <c r="G630" s="58">
        <v>32878</v>
      </c>
      <c r="H630" s="59">
        <f t="shared" si="104"/>
        <v>29.252054794520546</v>
      </c>
      <c r="I630" s="60" t="s">
        <v>631</v>
      </c>
      <c r="J630" s="61">
        <v>0</v>
      </c>
      <c r="K630" s="62">
        <v>0</v>
      </c>
      <c r="L630" s="63" t="s">
        <v>71</v>
      </c>
      <c r="M630" s="64" t="str">
        <f t="shared" si="105"/>
        <v>0-0-2</v>
      </c>
      <c r="N630" s="81" t="s">
        <v>72</v>
      </c>
      <c r="O630" s="62" t="s">
        <v>72</v>
      </c>
      <c r="P630" s="67">
        <v>0</v>
      </c>
      <c r="Q630" s="68" t="s">
        <v>107</v>
      </c>
      <c r="R630" s="68" t="s">
        <v>108</v>
      </c>
      <c r="S630" s="68" t="s">
        <v>109</v>
      </c>
      <c r="T630" s="69">
        <v>47</v>
      </c>
      <c r="U630" s="68"/>
      <c r="V630" s="70">
        <v>190908</v>
      </c>
      <c r="W630" s="70">
        <v>0</v>
      </c>
      <c r="X630" s="70">
        <v>0</v>
      </c>
      <c r="Y630" s="70">
        <v>47724</v>
      </c>
      <c r="Z630" s="70">
        <v>0</v>
      </c>
      <c r="AA630" s="70">
        <v>536957</v>
      </c>
      <c r="AB630" s="71">
        <f t="shared" si="106"/>
        <v>489233</v>
      </c>
      <c r="AC630" s="71">
        <f t="shared" si="99"/>
        <v>489233</v>
      </c>
      <c r="AD630" s="72">
        <f t="shared" si="100"/>
        <v>210</v>
      </c>
      <c r="AE630" s="73">
        <f>ROUND(VLOOKUP(Q630,'[1]Average Cost'!$A$3:$V$26,HLOOKUP('[1]Master Sheet'!E630,'[1]Average Cost'!$B$1:$V$2,2,0)),0)</f>
        <v>578873</v>
      </c>
      <c r="AF630" s="74">
        <f t="shared" si="101"/>
        <v>0.84514738120451294</v>
      </c>
      <c r="AG630" s="68" t="str">
        <f t="shared" si="107"/>
        <v>80%-100%</v>
      </c>
      <c r="AH630" s="75">
        <v>780288.01023999997</v>
      </c>
      <c r="AI630" s="75">
        <v>780288.01023999997</v>
      </c>
      <c r="AJ630" s="75">
        <v>678774</v>
      </c>
      <c r="AK630" s="76">
        <f t="shared" si="102"/>
        <v>0.6269902825362168</v>
      </c>
      <c r="AL630" s="39" t="str">
        <f t="shared" si="108"/>
        <v>50% - 70%</v>
      </c>
      <c r="AM630" s="77" t="str">
        <f t="shared" si="109"/>
        <v>Lower Range</v>
      </c>
      <c r="AN630" s="78" t="s">
        <v>76</v>
      </c>
      <c r="AO630" s="78"/>
      <c r="AP630" s="78" t="s">
        <v>76</v>
      </c>
      <c r="AQ630" s="49"/>
      <c r="AR630" s="79"/>
      <c r="AS630" s="79"/>
      <c r="AT630" s="80"/>
      <c r="AU630" s="52">
        <f t="shared" si="103"/>
        <v>0</v>
      </c>
    </row>
    <row r="631" spans="1:47" ht="15" customHeight="1">
      <c r="A631" s="53" t="s">
        <v>66</v>
      </c>
      <c r="B631" s="54">
        <v>620</v>
      </c>
      <c r="C631" s="55" t="s">
        <v>104</v>
      </c>
      <c r="D631" s="56" t="s">
        <v>83</v>
      </c>
      <c r="E631" s="55" t="s">
        <v>314</v>
      </c>
      <c r="F631" s="57">
        <v>44394</v>
      </c>
      <c r="G631" s="58">
        <v>32686</v>
      </c>
      <c r="H631" s="59">
        <f t="shared" si="104"/>
        <v>29.778082191780822</v>
      </c>
      <c r="I631" s="60" t="s">
        <v>315</v>
      </c>
      <c r="J631" s="61">
        <v>0</v>
      </c>
      <c r="K631" s="62" t="s">
        <v>71</v>
      </c>
      <c r="L631" s="63" t="s">
        <v>85</v>
      </c>
      <c r="M631" s="64" t="str">
        <f t="shared" si="105"/>
        <v>0-2-3</v>
      </c>
      <c r="N631" s="81" t="s">
        <v>121</v>
      </c>
      <c r="O631" s="66">
        <v>43191</v>
      </c>
      <c r="P631" s="67">
        <v>5.6965753424657532E-2</v>
      </c>
      <c r="Q631" s="68" t="s">
        <v>107</v>
      </c>
      <c r="R631" s="68" t="s">
        <v>108</v>
      </c>
      <c r="S631" s="68" t="s">
        <v>109</v>
      </c>
      <c r="T631" s="69">
        <v>46</v>
      </c>
      <c r="U631" s="68"/>
      <c r="V631" s="70">
        <v>215568</v>
      </c>
      <c r="W631" s="70">
        <v>0</v>
      </c>
      <c r="X631" s="70">
        <v>0</v>
      </c>
      <c r="Y631" s="70">
        <v>0</v>
      </c>
      <c r="Z631" s="70">
        <v>0</v>
      </c>
      <c r="AA631" s="70">
        <v>550870</v>
      </c>
      <c r="AB631" s="71">
        <f t="shared" si="106"/>
        <v>550870</v>
      </c>
      <c r="AC631" s="71">
        <f t="shared" si="99"/>
        <v>550870</v>
      </c>
      <c r="AD631" s="72">
        <f t="shared" si="100"/>
        <v>365</v>
      </c>
      <c r="AE631" s="73">
        <f>ROUND(VLOOKUP(Q631,'[1]Average Cost'!$A$3:$V$26,HLOOKUP('[1]Master Sheet'!E631,'[1]Average Cost'!$B$1:$V$2,2,0)),0)</f>
        <v>532955</v>
      </c>
      <c r="AF631" s="74">
        <f t="shared" si="101"/>
        <v>1.0336144702648442</v>
      </c>
      <c r="AG631" s="68" t="str">
        <f t="shared" si="107"/>
        <v>Greater than 100%</v>
      </c>
      <c r="AH631" s="75">
        <v>614929.19200000004</v>
      </c>
      <c r="AI631" s="75">
        <v>614929.19200000004</v>
      </c>
      <c r="AJ631" s="75">
        <v>557251</v>
      </c>
      <c r="AK631" s="76">
        <f t="shared" si="102"/>
        <v>0.89582671820855753</v>
      </c>
      <c r="AL631" s="39" t="str">
        <f t="shared" si="108"/>
        <v>70% - 90%</v>
      </c>
      <c r="AM631" s="77" t="str">
        <f t="shared" si="109"/>
        <v>Close to Market Reference</v>
      </c>
      <c r="AN631" s="78" t="s">
        <v>76</v>
      </c>
      <c r="AO631" s="78"/>
      <c r="AP631" s="78" t="s">
        <v>76</v>
      </c>
      <c r="AQ631" s="49"/>
      <c r="AR631" s="79"/>
      <c r="AS631" s="79"/>
      <c r="AT631" s="80"/>
      <c r="AU631" s="52">
        <f t="shared" si="103"/>
        <v>0</v>
      </c>
    </row>
    <row r="632" spans="1:47" ht="15" customHeight="1">
      <c r="A632" s="53" t="s">
        <v>66</v>
      </c>
      <c r="B632" s="54">
        <v>621</v>
      </c>
      <c r="C632" s="55" t="s">
        <v>147</v>
      </c>
      <c r="D632" s="56" t="s">
        <v>148</v>
      </c>
      <c r="E632" s="55" t="s">
        <v>79</v>
      </c>
      <c r="F632" s="57">
        <v>44641</v>
      </c>
      <c r="G632" s="58">
        <v>29774</v>
      </c>
      <c r="H632" s="59">
        <f t="shared" si="104"/>
        <v>37.756164383561647</v>
      </c>
      <c r="I632" s="60" t="s">
        <v>138</v>
      </c>
      <c r="J632" s="61">
        <v>0</v>
      </c>
      <c r="K632" s="62">
        <v>0</v>
      </c>
      <c r="L632" s="63" t="s">
        <v>81</v>
      </c>
      <c r="M632" s="64" t="str">
        <f t="shared" si="105"/>
        <v>0-0-4</v>
      </c>
      <c r="N632" s="81" t="s">
        <v>72</v>
      </c>
      <c r="O632" s="62" t="s">
        <v>72</v>
      </c>
      <c r="P632" s="67">
        <v>0</v>
      </c>
      <c r="Q632" s="68" t="s">
        <v>122</v>
      </c>
      <c r="R632" s="68" t="s">
        <v>108</v>
      </c>
      <c r="S632" s="68" t="s">
        <v>109</v>
      </c>
      <c r="T632" s="69">
        <v>54</v>
      </c>
      <c r="U632" s="68"/>
      <c r="V632" s="70">
        <v>730440</v>
      </c>
      <c r="W632" s="70">
        <v>0</v>
      </c>
      <c r="X632" s="70">
        <v>0</v>
      </c>
      <c r="Y632" s="70">
        <v>273912</v>
      </c>
      <c r="Z632" s="70">
        <v>0</v>
      </c>
      <c r="AA632" s="70">
        <v>2115948</v>
      </c>
      <c r="AB632" s="71">
        <f t="shared" si="106"/>
        <v>1842036</v>
      </c>
      <c r="AC632" s="71">
        <f t="shared" si="99"/>
        <v>1842036</v>
      </c>
      <c r="AD632" s="72">
        <f t="shared" si="100"/>
        <v>365</v>
      </c>
      <c r="AE632" s="73">
        <f>ROUND(VLOOKUP(Q632,'[1]Average Cost'!$A$3:$V$26,HLOOKUP('[1]Master Sheet'!E632,'[1]Average Cost'!$B$1:$V$2,2,0)),0)</f>
        <v>2180471</v>
      </c>
      <c r="AF632" s="74">
        <f t="shared" si="101"/>
        <v>0.84478812146549986</v>
      </c>
      <c r="AG632" s="68" t="str">
        <f t="shared" si="107"/>
        <v>80%-100%</v>
      </c>
      <c r="AH632" s="75">
        <v>2717054.0669999998</v>
      </c>
      <c r="AI632" s="75">
        <v>2717054.0669999998</v>
      </c>
      <c r="AJ632" s="75">
        <v>2776706</v>
      </c>
      <c r="AK632" s="76">
        <f t="shared" si="102"/>
        <v>0.67795338428206553</v>
      </c>
      <c r="AL632" s="39" t="str">
        <f t="shared" si="108"/>
        <v>50% - 70%</v>
      </c>
      <c r="AM632" s="77" t="str">
        <f t="shared" si="109"/>
        <v>Lower Range</v>
      </c>
      <c r="AN632" s="78" t="s">
        <v>76</v>
      </c>
      <c r="AO632" s="78"/>
      <c r="AP632" s="78" t="s">
        <v>135</v>
      </c>
      <c r="AQ632" s="49"/>
      <c r="AR632" s="79"/>
      <c r="AS632" s="79"/>
      <c r="AT632" s="80"/>
      <c r="AU632" s="52">
        <f t="shared" si="103"/>
        <v>0</v>
      </c>
    </row>
    <row r="633" spans="1:47" ht="15" customHeight="1">
      <c r="A633" s="53" t="s">
        <v>66</v>
      </c>
      <c r="B633" s="54">
        <v>622</v>
      </c>
      <c r="C633" s="55" t="s">
        <v>228</v>
      </c>
      <c r="D633" s="56" t="s">
        <v>173</v>
      </c>
      <c r="E633" s="55" t="s">
        <v>149</v>
      </c>
      <c r="F633" s="57">
        <v>40848</v>
      </c>
      <c r="G633" s="58">
        <v>27410</v>
      </c>
      <c r="H633" s="59">
        <f t="shared" si="104"/>
        <v>44.232876712328768</v>
      </c>
      <c r="I633" s="60" t="s">
        <v>229</v>
      </c>
      <c r="J633" s="61" t="s">
        <v>85</v>
      </c>
      <c r="K633" s="62" t="s">
        <v>85</v>
      </c>
      <c r="L633" s="63" t="s">
        <v>85</v>
      </c>
      <c r="M633" s="64" t="str">
        <f t="shared" si="105"/>
        <v>3-3-3</v>
      </c>
      <c r="N633" s="65" t="s">
        <v>86</v>
      </c>
      <c r="O633" s="66">
        <v>43191</v>
      </c>
      <c r="P633" s="67">
        <v>0.11749999999999999</v>
      </c>
      <c r="Q633" s="68" t="s">
        <v>151</v>
      </c>
      <c r="R633" s="68" t="s">
        <v>126</v>
      </c>
      <c r="S633" s="68" t="s">
        <v>127</v>
      </c>
      <c r="T633" s="69">
        <v>44</v>
      </c>
      <c r="U633" s="68"/>
      <c r="V633" s="70">
        <v>151188</v>
      </c>
      <c r="W633" s="70">
        <v>0</v>
      </c>
      <c r="X633" s="70">
        <v>0</v>
      </c>
      <c r="Y633" s="70">
        <v>0</v>
      </c>
      <c r="Z633" s="70">
        <v>0</v>
      </c>
      <c r="AA633" s="70">
        <v>389916</v>
      </c>
      <c r="AB633" s="71">
        <f t="shared" si="106"/>
        <v>389916</v>
      </c>
      <c r="AC633" s="71">
        <f t="shared" si="99"/>
        <v>389916</v>
      </c>
      <c r="AD633" s="72">
        <f t="shared" si="100"/>
        <v>365</v>
      </c>
      <c r="AE633" s="73">
        <f>ROUND(VLOOKUP(Q633,'[1]Average Cost'!$A$3:$V$26,HLOOKUP('[1]Master Sheet'!E633,'[1]Average Cost'!$B$1:$V$2,2,0)),0)</f>
        <v>349645</v>
      </c>
      <c r="AF633" s="74">
        <f t="shared" si="101"/>
        <v>1.1151768222053797</v>
      </c>
      <c r="AG633" s="68" t="str">
        <f t="shared" si="107"/>
        <v>Greater than 100%</v>
      </c>
      <c r="AH633" s="75">
        <v>318594.28995000001</v>
      </c>
      <c r="AI633" s="75">
        <v>318594.28995000001</v>
      </c>
      <c r="AJ633" s="75">
        <v>309807</v>
      </c>
      <c r="AK633" s="76">
        <f t="shared" si="102"/>
        <v>1.2238637423828067</v>
      </c>
      <c r="AL633" s="39" t="str">
        <f t="shared" si="108"/>
        <v>110% - 130%</v>
      </c>
      <c r="AM633" s="77" t="str">
        <f t="shared" si="109"/>
        <v>Upper Range</v>
      </c>
      <c r="AN633" s="78" t="s">
        <v>118</v>
      </c>
      <c r="AO633" s="78" t="s">
        <v>632</v>
      </c>
      <c r="AP633" s="78" t="s">
        <v>76</v>
      </c>
      <c r="AQ633" s="49"/>
      <c r="AR633" s="79"/>
      <c r="AS633" s="79"/>
      <c r="AT633" s="80"/>
      <c r="AU633" s="52">
        <f t="shared" si="103"/>
        <v>0</v>
      </c>
    </row>
    <row r="634" spans="1:47" ht="15" customHeight="1">
      <c r="A634" s="53" t="s">
        <v>66</v>
      </c>
      <c r="B634" s="54">
        <v>623</v>
      </c>
      <c r="C634" s="55" t="s">
        <v>67</v>
      </c>
      <c r="D634" s="56" t="s">
        <v>68</v>
      </c>
      <c r="E634" s="55" t="s">
        <v>310</v>
      </c>
      <c r="F634" s="57">
        <v>43680</v>
      </c>
      <c r="G634" s="58">
        <v>29341</v>
      </c>
      <c r="H634" s="59">
        <f t="shared" si="104"/>
        <v>38.942465753424656</v>
      </c>
      <c r="I634" s="60" t="s">
        <v>234</v>
      </c>
      <c r="J634" s="61" t="s">
        <v>85</v>
      </c>
      <c r="K634" s="62" t="s">
        <v>71</v>
      </c>
      <c r="L634" s="63" t="s">
        <v>71</v>
      </c>
      <c r="M634" s="64" t="str">
        <f t="shared" si="105"/>
        <v>3-2-2</v>
      </c>
      <c r="N634" s="81" t="s">
        <v>121</v>
      </c>
      <c r="O634" s="66">
        <v>43191</v>
      </c>
      <c r="P634" s="67">
        <v>1.9999999999999997E-2</v>
      </c>
      <c r="Q634" s="68" t="s">
        <v>73</v>
      </c>
      <c r="R634" s="38" t="s">
        <v>74</v>
      </c>
      <c r="S634" s="38" t="s">
        <v>75</v>
      </c>
      <c r="T634" s="69">
        <v>48</v>
      </c>
      <c r="U634" s="68"/>
      <c r="V634" s="70">
        <v>173700</v>
      </c>
      <c r="W634" s="70">
        <v>0</v>
      </c>
      <c r="X634" s="70">
        <v>0</v>
      </c>
      <c r="Y634" s="70">
        <v>43428</v>
      </c>
      <c r="Z634" s="70">
        <v>0</v>
      </c>
      <c r="AA634" s="70">
        <v>489628</v>
      </c>
      <c r="AB634" s="71">
        <f t="shared" si="106"/>
        <v>446200</v>
      </c>
      <c r="AC634" s="71">
        <f t="shared" si="99"/>
        <v>446200</v>
      </c>
      <c r="AD634" s="72">
        <f t="shared" si="100"/>
        <v>365</v>
      </c>
      <c r="AE634" s="73">
        <f>ROUND(VLOOKUP(Q634,'[1]Average Cost'!$A$3:$V$26,HLOOKUP('[1]Master Sheet'!E634,'[1]Average Cost'!$B$1:$V$2,2,0)),0)</f>
        <v>646385</v>
      </c>
      <c r="AF634" s="74">
        <f t="shared" si="101"/>
        <v>0.69030067220000468</v>
      </c>
      <c r="AG634" s="68" t="str">
        <f t="shared" si="107"/>
        <v>60%-80%</v>
      </c>
      <c r="AH634" s="75">
        <v>1040452</v>
      </c>
      <c r="AI634" s="75">
        <v>1031401.0812</v>
      </c>
      <c r="AJ634" s="75">
        <v>1040452</v>
      </c>
      <c r="AK634" s="76">
        <f t="shared" si="102"/>
        <v>0.4288520758285822</v>
      </c>
      <c r="AL634" s="39" t="str">
        <f t="shared" si="108"/>
        <v>25% - 50%</v>
      </c>
      <c r="AM634" s="77" t="str">
        <f t="shared" si="109"/>
        <v>Lower Range</v>
      </c>
      <c r="AN634" s="78" t="s">
        <v>76</v>
      </c>
      <c r="AO634" s="78"/>
      <c r="AP634" s="78" t="s">
        <v>76</v>
      </c>
      <c r="AQ634" s="49"/>
      <c r="AR634" s="79"/>
      <c r="AS634" s="79"/>
      <c r="AT634" s="80"/>
      <c r="AU634" s="52">
        <f t="shared" si="103"/>
        <v>0</v>
      </c>
    </row>
    <row r="635" spans="1:47" ht="15" customHeight="1">
      <c r="A635" s="53" t="s">
        <v>66</v>
      </c>
      <c r="B635" s="54">
        <v>624</v>
      </c>
      <c r="C635" s="55" t="s">
        <v>67</v>
      </c>
      <c r="D635" s="56" t="s">
        <v>68</v>
      </c>
      <c r="E635" s="55" t="s">
        <v>601</v>
      </c>
      <c r="F635" s="57">
        <v>44240</v>
      </c>
      <c r="G635" s="58">
        <v>29253</v>
      </c>
      <c r="H635" s="59">
        <f t="shared" si="104"/>
        <v>39.183561643835617</v>
      </c>
      <c r="I635" s="60" t="s">
        <v>188</v>
      </c>
      <c r="J635" s="61">
        <v>0</v>
      </c>
      <c r="K635" s="62" t="s">
        <v>129</v>
      </c>
      <c r="L635" s="63" t="s">
        <v>71</v>
      </c>
      <c r="M635" s="64" t="str">
        <f t="shared" si="105"/>
        <v>0-1-2</v>
      </c>
      <c r="N635" s="81" t="s">
        <v>121</v>
      </c>
      <c r="O635" s="66" t="s">
        <v>130</v>
      </c>
      <c r="P635" s="67">
        <v>0</v>
      </c>
      <c r="Q635" s="68" t="s">
        <v>73</v>
      </c>
      <c r="R635" s="38" t="s">
        <v>74</v>
      </c>
      <c r="S635" s="38" t="s">
        <v>75</v>
      </c>
      <c r="T635" s="69">
        <v>48</v>
      </c>
      <c r="U635" s="68"/>
      <c r="V635" s="70">
        <v>181824</v>
      </c>
      <c r="W635" s="70">
        <v>0</v>
      </c>
      <c r="X635" s="70">
        <v>0</v>
      </c>
      <c r="Y635" s="70">
        <v>45456</v>
      </c>
      <c r="Z635" s="70">
        <v>0</v>
      </c>
      <c r="AA635" s="70">
        <v>511958</v>
      </c>
      <c r="AB635" s="71">
        <f t="shared" si="106"/>
        <v>466502</v>
      </c>
      <c r="AC635" s="71">
        <f t="shared" si="99"/>
        <v>466502</v>
      </c>
      <c r="AD635" s="72">
        <f t="shared" si="100"/>
        <v>365</v>
      </c>
      <c r="AE635" s="73">
        <f>ROUND(VLOOKUP(Q635,'[1]Average Cost'!$A$3:$V$26,HLOOKUP('[1]Master Sheet'!E635,'[1]Average Cost'!$B$1:$V$2,2,0)),0)</f>
        <v>646385</v>
      </c>
      <c r="AF635" s="74">
        <f t="shared" si="101"/>
        <v>0.7217091980785445</v>
      </c>
      <c r="AG635" s="68" t="str">
        <f t="shared" si="107"/>
        <v>60%-80%</v>
      </c>
      <c r="AH635" s="75">
        <v>1040452</v>
      </c>
      <c r="AI635" s="75">
        <v>1031401.0812</v>
      </c>
      <c r="AJ635" s="75">
        <v>1040452</v>
      </c>
      <c r="AK635" s="76">
        <f t="shared" si="102"/>
        <v>0.44836474916670832</v>
      </c>
      <c r="AL635" s="39" t="str">
        <f t="shared" si="108"/>
        <v>25% - 50%</v>
      </c>
      <c r="AM635" s="77" t="str">
        <f t="shared" si="109"/>
        <v>Lower Range</v>
      </c>
      <c r="AN635" s="78" t="s">
        <v>76</v>
      </c>
      <c r="AO635" s="78"/>
      <c r="AP635" s="78" t="s">
        <v>76</v>
      </c>
      <c r="AQ635" s="49"/>
      <c r="AR635" s="79"/>
      <c r="AS635" s="79"/>
      <c r="AT635" s="80"/>
      <c r="AU635" s="52">
        <f t="shared" si="103"/>
        <v>0</v>
      </c>
    </row>
    <row r="636" spans="1:47" ht="15" customHeight="1">
      <c r="A636" s="53" t="s">
        <v>66</v>
      </c>
      <c r="B636" s="25">
        <v>625</v>
      </c>
      <c r="C636" s="55" t="s">
        <v>67</v>
      </c>
      <c r="D636" s="56" t="s">
        <v>68</v>
      </c>
      <c r="E636" s="55" t="s">
        <v>633</v>
      </c>
      <c r="F636" s="57">
        <v>41365</v>
      </c>
      <c r="G636" s="58">
        <v>28510</v>
      </c>
      <c r="H636" s="59">
        <f t="shared" si="104"/>
        <v>41.219178082191782</v>
      </c>
      <c r="I636" s="60" t="s">
        <v>232</v>
      </c>
      <c r="J636" s="61" t="s">
        <v>85</v>
      </c>
      <c r="K636" s="62" t="s">
        <v>71</v>
      </c>
      <c r="L636" s="63" t="s">
        <v>85</v>
      </c>
      <c r="M636" s="64" t="str">
        <f t="shared" si="105"/>
        <v>3-2-3</v>
      </c>
      <c r="N636" s="65">
        <v>42826</v>
      </c>
      <c r="O636" s="66">
        <v>43191</v>
      </c>
      <c r="P636" s="67">
        <v>0.15</v>
      </c>
      <c r="Q636" s="68" t="s">
        <v>73</v>
      </c>
      <c r="R636" s="38" t="s">
        <v>74</v>
      </c>
      <c r="S636" s="38" t="s">
        <v>75</v>
      </c>
      <c r="T636" s="69">
        <v>48</v>
      </c>
      <c r="U636" s="68"/>
      <c r="V636" s="70">
        <v>188304</v>
      </c>
      <c r="W636" s="70">
        <v>0</v>
      </c>
      <c r="X636" s="70">
        <v>0</v>
      </c>
      <c r="Y636" s="70">
        <v>47076</v>
      </c>
      <c r="Z636" s="70">
        <v>0</v>
      </c>
      <c r="AA636" s="70">
        <v>529786</v>
      </c>
      <c r="AB636" s="71">
        <f t="shared" si="106"/>
        <v>482710</v>
      </c>
      <c r="AC636" s="71">
        <f t="shared" si="99"/>
        <v>482710</v>
      </c>
      <c r="AD636" s="72">
        <f t="shared" si="100"/>
        <v>365</v>
      </c>
      <c r="AE636" s="73">
        <f>ROUND(VLOOKUP(Q636,'[1]Average Cost'!$A$3:$V$26,HLOOKUP('[1]Master Sheet'!E636,'[1]Average Cost'!$B$1:$V$2,2,0)),0)</f>
        <v>646385</v>
      </c>
      <c r="AF636" s="74">
        <f t="shared" si="101"/>
        <v>0.74678403737710497</v>
      </c>
      <c r="AG636" s="68" t="str">
        <f t="shared" si="107"/>
        <v>60%-80%</v>
      </c>
      <c r="AH636" s="75">
        <v>1040452</v>
      </c>
      <c r="AI636" s="75">
        <v>1031401.0812</v>
      </c>
      <c r="AJ636" s="75">
        <v>1040452</v>
      </c>
      <c r="AK636" s="76">
        <f t="shared" si="102"/>
        <v>0.46394259418022166</v>
      </c>
      <c r="AL636" s="39" t="str">
        <f t="shared" si="108"/>
        <v>25% - 50%</v>
      </c>
      <c r="AM636" s="77" t="str">
        <f t="shared" si="109"/>
        <v>Lower Range</v>
      </c>
      <c r="AN636" s="78" t="s">
        <v>76</v>
      </c>
      <c r="AO636" s="78"/>
      <c r="AP636" s="78" t="s">
        <v>76</v>
      </c>
      <c r="AQ636" s="49"/>
      <c r="AR636" s="79"/>
      <c r="AS636" s="79"/>
      <c r="AT636" s="80"/>
      <c r="AU636" s="52">
        <f t="shared" si="103"/>
        <v>0</v>
      </c>
    </row>
    <row r="637" spans="1:47" ht="15" customHeight="1">
      <c r="A637" s="53" t="s">
        <v>66</v>
      </c>
      <c r="B637" s="54">
        <v>626</v>
      </c>
      <c r="C637" s="55" t="s">
        <v>67</v>
      </c>
      <c r="D637" s="56" t="s">
        <v>68</v>
      </c>
      <c r="E637" s="55" t="s">
        <v>450</v>
      </c>
      <c r="F637" s="57">
        <v>43834</v>
      </c>
      <c r="G637" s="58">
        <v>32444</v>
      </c>
      <c r="H637" s="59">
        <f t="shared" si="104"/>
        <v>30.44109589041096</v>
      </c>
      <c r="I637" s="60" t="s">
        <v>406</v>
      </c>
      <c r="J637" s="61" t="s">
        <v>85</v>
      </c>
      <c r="K637" s="62" t="s">
        <v>71</v>
      </c>
      <c r="L637" s="63" t="s">
        <v>71</v>
      </c>
      <c r="M637" s="64" t="str">
        <f t="shared" si="105"/>
        <v>3-2-2</v>
      </c>
      <c r="N637" s="65">
        <v>43191</v>
      </c>
      <c r="O637" s="66">
        <v>43191</v>
      </c>
      <c r="P637" s="67">
        <v>0.05</v>
      </c>
      <c r="Q637" s="68" t="s">
        <v>73</v>
      </c>
      <c r="R637" s="38" t="s">
        <v>74</v>
      </c>
      <c r="S637" s="38" t="s">
        <v>75</v>
      </c>
      <c r="T637" s="69">
        <v>48</v>
      </c>
      <c r="U637" s="68"/>
      <c r="V637" s="70">
        <v>154608</v>
      </c>
      <c r="W637" s="70">
        <v>0</v>
      </c>
      <c r="X637" s="70">
        <v>0</v>
      </c>
      <c r="Y637" s="70">
        <v>38652</v>
      </c>
      <c r="Z637" s="70">
        <v>0</v>
      </c>
      <c r="AA637" s="70">
        <v>437123</v>
      </c>
      <c r="AB637" s="71">
        <f t="shared" si="106"/>
        <v>398471</v>
      </c>
      <c r="AC637" s="71">
        <f t="shared" si="99"/>
        <v>398471</v>
      </c>
      <c r="AD637" s="72">
        <f t="shared" si="100"/>
        <v>365</v>
      </c>
      <c r="AE637" s="73">
        <f>ROUND(VLOOKUP(Q637,'[1]Average Cost'!$A$3:$V$26,HLOOKUP('[1]Master Sheet'!E637,'[1]Average Cost'!$B$1:$V$2,2,0)),0)</f>
        <v>646385</v>
      </c>
      <c r="AF637" s="74">
        <f t="shared" si="101"/>
        <v>0.61646077801929189</v>
      </c>
      <c r="AG637" s="68" t="str">
        <f t="shared" si="107"/>
        <v>60%-80%</v>
      </c>
      <c r="AH637" s="75">
        <v>1040452</v>
      </c>
      <c r="AI637" s="75">
        <v>1031401.0812</v>
      </c>
      <c r="AJ637" s="75">
        <v>1040452</v>
      </c>
      <c r="AK637" s="76">
        <f t="shared" si="102"/>
        <v>0.38297874385363284</v>
      </c>
      <c r="AL637" s="39" t="str">
        <f t="shared" si="108"/>
        <v>25% - 50%</v>
      </c>
      <c r="AM637" s="77" t="str">
        <f t="shared" si="109"/>
        <v>Lower Range</v>
      </c>
      <c r="AN637" s="78" t="s">
        <v>76</v>
      </c>
      <c r="AO637" s="78"/>
      <c r="AP637" s="78" t="s">
        <v>135</v>
      </c>
      <c r="AQ637" s="49"/>
      <c r="AR637" s="79"/>
      <c r="AS637" s="79"/>
      <c r="AT637" s="80"/>
      <c r="AU637" s="52">
        <f t="shared" si="103"/>
        <v>0</v>
      </c>
    </row>
    <row r="638" spans="1:47" ht="15" customHeight="1">
      <c r="A638" s="53" t="s">
        <v>66</v>
      </c>
      <c r="B638" s="54">
        <v>627</v>
      </c>
      <c r="C638" s="55" t="s">
        <v>198</v>
      </c>
      <c r="D638" s="56" t="s">
        <v>331</v>
      </c>
      <c r="E638" s="55" t="s">
        <v>273</v>
      </c>
      <c r="F638" s="57">
        <v>41238</v>
      </c>
      <c r="G638" s="58">
        <v>27540</v>
      </c>
      <c r="H638" s="59">
        <f t="shared" si="104"/>
        <v>43.876712328767127</v>
      </c>
      <c r="I638" s="60" t="s">
        <v>196</v>
      </c>
      <c r="J638" s="61" t="s">
        <v>81</v>
      </c>
      <c r="K638" s="62" t="s">
        <v>85</v>
      </c>
      <c r="L638" s="63" t="s">
        <v>85</v>
      </c>
      <c r="M638" s="64" t="str">
        <f t="shared" si="105"/>
        <v>4-3-3</v>
      </c>
      <c r="N638" s="65">
        <v>42826</v>
      </c>
      <c r="O638" s="66">
        <v>43191</v>
      </c>
      <c r="P638" s="67">
        <v>0.1</v>
      </c>
      <c r="Q638" s="68" t="s">
        <v>73</v>
      </c>
      <c r="R638" s="38" t="s">
        <v>74</v>
      </c>
      <c r="S638" s="38" t="s">
        <v>75</v>
      </c>
      <c r="T638" s="69">
        <v>55</v>
      </c>
      <c r="U638" s="68"/>
      <c r="V638" s="70">
        <v>1309032</v>
      </c>
      <c r="W638" s="70">
        <v>0</v>
      </c>
      <c r="X638" s="70">
        <v>0</v>
      </c>
      <c r="Y638" s="70">
        <v>671304</v>
      </c>
      <c r="Z638" s="70">
        <v>0</v>
      </c>
      <c r="AA638" s="70">
        <v>4043737</v>
      </c>
      <c r="AB638" s="71">
        <f t="shared" si="106"/>
        <v>3372433</v>
      </c>
      <c r="AC638" s="71">
        <f t="shared" si="99"/>
        <v>3372433</v>
      </c>
      <c r="AD638" s="72">
        <f t="shared" si="100"/>
        <v>365</v>
      </c>
      <c r="AE638" s="73">
        <f>ROUND(VLOOKUP(Q638,'[1]Average Cost'!$A$3:$V$26,HLOOKUP('[1]Master Sheet'!E638,'[1]Average Cost'!$B$1:$V$2,2,0)),0)</f>
        <v>3857835</v>
      </c>
      <c r="AF638" s="74">
        <f t="shared" si="101"/>
        <v>0.87417761516498238</v>
      </c>
      <c r="AG638" s="68" t="str">
        <f t="shared" si="107"/>
        <v>80%-100%</v>
      </c>
      <c r="AH638" s="75">
        <v>3878205</v>
      </c>
      <c r="AI638" s="75">
        <v>3750790.1304562502</v>
      </c>
      <c r="AJ638" s="75">
        <v>3878205</v>
      </c>
      <c r="AK638" s="76">
        <f t="shared" si="102"/>
        <v>0.86958605849871273</v>
      </c>
      <c r="AL638" s="39" t="str">
        <f t="shared" si="108"/>
        <v>70% - 90%</v>
      </c>
      <c r="AM638" s="77" t="str">
        <f t="shared" si="109"/>
        <v>Close to Market Reference</v>
      </c>
      <c r="AN638" s="78" t="s">
        <v>118</v>
      </c>
      <c r="AO638" s="78" t="s">
        <v>634</v>
      </c>
      <c r="AP638" s="78" t="s">
        <v>76</v>
      </c>
      <c r="AQ638" s="49"/>
      <c r="AR638" s="79"/>
      <c r="AS638" s="79"/>
      <c r="AT638" s="80"/>
      <c r="AU638" s="52">
        <f t="shared" si="103"/>
        <v>0</v>
      </c>
    </row>
    <row r="639" spans="1:47" ht="15" customHeight="1">
      <c r="A639" s="53" t="s">
        <v>66</v>
      </c>
      <c r="B639" s="54">
        <v>628</v>
      </c>
      <c r="C639" s="55" t="s">
        <v>104</v>
      </c>
      <c r="D639" s="56" t="s">
        <v>145</v>
      </c>
      <c r="E639" s="55" t="s">
        <v>244</v>
      </c>
      <c r="F639" s="57">
        <v>41365</v>
      </c>
      <c r="G639" s="58">
        <v>32194</v>
      </c>
      <c r="H639" s="59">
        <f t="shared" si="104"/>
        <v>31.126027397260273</v>
      </c>
      <c r="I639" s="60" t="s">
        <v>635</v>
      </c>
      <c r="J639" s="61" t="s">
        <v>85</v>
      </c>
      <c r="K639" s="62" t="s">
        <v>71</v>
      </c>
      <c r="L639" s="63" t="s">
        <v>71</v>
      </c>
      <c r="M639" s="64" t="str">
        <f t="shared" si="105"/>
        <v>3-2-2</v>
      </c>
      <c r="N639" s="65">
        <v>42736</v>
      </c>
      <c r="O639" s="66">
        <v>43191</v>
      </c>
      <c r="P639" s="67">
        <v>0.11</v>
      </c>
      <c r="Q639" s="68" t="s">
        <v>87</v>
      </c>
      <c r="R639" s="68" t="s">
        <v>88</v>
      </c>
      <c r="S639" s="68" t="s">
        <v>89</v>
      </c>
      <c r="T639" s="69">
        <v>45</v>
      </c>
      <c r="U639" s="68"/>
      <c r="V639" s="70">
        <v>114720</v>
      </c>
      <c r="W639" s="70">
        <v>0</v>
      </c>
      <c r="X639" s="70">
        <v>0</v>
      </c>
      <c r="Y639" s="70">
        <v>0</v>
      </c>
      <c r="Z639" s="70">
        <v>0</v>
      </c>
      <c r="AA639" s="70">
        <v>200372.83</v>
      </c>
      <c r="AB639" s="71">
        <f t="shared" si="106"/>
        <v>200372.83</v>
      </c>
      <c r="AC639" s="71">
        <f t="shared" si="99"/>
        <v>200372.83</v>
      </c>
      <c r="AD639" s="72">
        <f t="shared" si="100"/>
        <v>365</v>
      </c>
      <c r="AE639" s="73">
        <f>ROUND(VLOOKUP(Q639,'[1]Average Cost'!$A$3:$V$26,HLOOKUP('[1]Master Sheet'!E639,'[1]Average Cost'!$B$1:$V$2,2,0)),0)</f>
        <v>233903</v>
      </c>
      <c r="AF639" s="74">
        <f t="shared" si="101"/>
        <v>0.85664925204037567</v>
      </c>
      <c r="AG639" s="68" t="str">
        <f t="shared" si="107"/>
        <v>80%-100%</v>
      </c>
      <c r="AH639" s="75">
        <v>457695</v>
      </c>
      <c r="AI639" s="75">
        <v>382087.75</v>
      </c>
      <c r="AJ639" s="75">
        <v>457695</v>
      </c>
      <c r="AK639" s="76">
        <f t="shared" si="102"/>
        <v>0.43778680125411024</v>
      </c>
      <c r="AL639" s="39" t="str">
        <f t="shared" si="108"/>
        <v>25% - 50%</v>
      </c>
      <c r="AM639" s="77" t="str">
        <f t="shared" si="109"/>
        <v>Lower Range</v>
      </c>
      <c r="AN639" s="78" t="s">
        <v>76</v>
      </c>
      <c r="AO639" s="78"/>
      <c r="AP639" s="78" t="s">
        <v>76</v>
      </c>
      <c r="AQ639" s="49"/>
      <c r="AR639" s="79"/>
      <c r="AS639" s="79"/>
      <c r="AT639" s="80"/>
      <c r="AU639" s="52">
        <f t="shared" si="103"/>
        <v>0</v>
      </c>
    </row>
    <row r="640" spans="1:47" ht="15" customHeight="1">
      <c r="A640" s="53" t="s">
        <v>66</v>
      </c>
      <c r="B640" s="54">
        <v>629</v>
      </c>
      <c r="C640" s="55" t="s">
        <v>134</v>
      </c>
      <c r="D640" s="56" t="s">
        <v>68</v>
      </c>
      <c r="E640" s="55" t="s">
        <v>79</v>
      </c>
      <c r="F640" s="57">
        <v>40688</v>
      </c>
      <c r="G640" s="58">
        <v>27167</v>
      </c>
      <c r="H640" s="59">
        <f t="shared" si="104"/>
        <v>44.898630136986299</v>
      </c>
      <c r="I640" s="60" t="s">
        <v>213</v>
      </c>
      <c r="J640" s="61" t="s">
        <v>71</v>
      </c>
      <c r="K640" s="62" t="s">
        <v>71</v>
      </c>
      <c r="L640" s="63" t="s">
        <v>71</v>
      </c>
      <c r="M640" s="64" t="str">
        <f t="shared" si="105"/>
        <v>2-2-2</v>
      </c>
      <c r="N640" s="65" t="s">
        <v>86</v>
      </c>
      <c r="O640" s="66">
        <v>43191</v>
      </c>
      <c r="P640" s="67">
        <v>0.1088972531306772</v>
      </c>
      <c r="Q640" s="68" t="s">
        <v>87</v>
      </c>
      <c r="R640" s="68" t="s">
        <v>88</v>
      </c>
      <c r="S640" s="68" t="s">
        <v>89</v>
      </c>
      <c r="T640" s="69">
        <v>48</v>
      </c>
      <c r="U640" s="68"/>
      <c r="V640" s="70">
        <v>161136</v>
      </c>
      <c r="W640" s="70">
        <v>0</v>
      </c>
      <c r="X640" s="70">
        <v>0</v>
      </c>
      <c r="Y640" s="70">
        <v>39024</v>
      </c>
      <c r="Z640" s="70">
        <v>0</v>
      </c>
      <c r="AA640" s="70">
        <v>441232</v>
      </c>
      <c r="AB640" s="71">
        <f t="shared" si="106"/>
        <v>402208</v>
      </c>
      <c r="AC640" s="71">
        <f t="shared" si="99"/>
        <v>402208</v>
      </c>
      <c r="AD640" s="72">
        <f t="shared" si="100"/>
        <v>365</v>
      </c>
      <c r="AE640" s="73">
        <f>ROUND(VLOOKUP(Q640,'[1]Average Cost'!$A$3:$V$26,HLOOKUP('[1]Master Sheet'!E640,'[1]Average Cost'!$B$1:$V$2,2,0)),0)</f>
        <v>494548</v>
      </c>
      <c r="AF640" s="74">
        <f t="shared" si="101"/>
        <v>0.8132840492732758</v>
      </c>
      <c r="AG640" s="68" t="str">
        <f t="shared" si="107"/>
        <v>80%-100%</v>
      </c>
      <c r="AH640" s="75">
        <v>884944.25</v>
      </c>
      <c r="AI640" s="75">
        <v>884944.25</v>
      </c>
      <c r="AJ640" s="75">
        <v>648969</v>
      </c>
      <c r="AK640" s="76">
        <f t="shared" si="102"/>
        <v>0.4545009473760635</v>
      </c>
      <c r="AL640" s="39" t="str">
        <f t="shared" si="108"/>
        <v>25% - 50%</v>
      </c>
      <c r="AM640" s="77" t="str">
        <f t="shared" si="109"/>
        <v>Lower Range</v>
      </c>
      <c r="AN640" s="78" t="s">
        <v>76</v>
      </c>
      <c r="AO640" s="78"/>
      <c r="AP640" s="78" t="s">
        <v>135</v>
      </c>
      <c r="AQ640" s="49"/>
      <c r="AR640" s="79"/>
      <c r="AS640" s="79"/>
      <c r="AT640" s="80"/>
      <c r="AU640" s="52">
        <f t="shared" si="103"/>
        <v>0</v>
      </c>
    </row>
    <row r="641" spans="1:47" ht="15" customHeight="1">
      <c r="A641" s="53" t="s">
        <v>66</v>
      </c>
      <c r="B641" s="54">
        <v>630</v>
      </c>
      <c r="C641" s="55" t="s">
        <v>104</v>
      </c>
      <c r="D641" s="56" t="s">
        <v>145</v>
      </c>
      <c r="E641" s="55" t="s">
        <v>164</v>
      </c>
      <c r="F641" s="57">
        <v>41365</v>
      </c>
      <c r="G641" s="58">
        <v>28307</v>
      </c>
      <c r="H641" s="59">
        <f t="shared" si="104"/>
        <v>41.775342465753425</v>
      </c>
      <c r="I641" s="60" t="s">
        <v>165</v>
      </c>
      <c r="J641" s="61" t="s">
        <v>71</v>
      </c>
      <c r="K641" s="62" t="s">
        <v>129</v>
      </c>
      <c r="L641" s="82" t="s">
        <v>129</v>
      </c>
      <c r="M641" s="64" t="str">
        <f t="shared" si="105"/>
        <v>2-1-1</v>
      </c>
      <c r="N641" s="65" t="s">
        <v>86</v>
      </c>
      <c r="O641" s="66" t="s">
        <v>130</v>
      </c>
      <c r="P641" s="67">
        <v>1.0584730806613697E-16</v>
      </c>
      <c r="Q641" s="68" t="s">
        <v>87</v>
      </c>
      <c r="R641" s="68" t="s">
        <v>88</v>
      </c>
      <c r="S641" s="68" t="s">
        <v>89</v>
      </c>
      <c r="T641" s="69">
        <v>45</v>
      </c>
      <c r="U641" s="68"/>
      <c r="V641" s="70">
        <v>118044</v>
      </c>
      <c r="W641" s="70">
        <v>0</v>
      </c>
      <c r="X641" s="70">
        <v>0</v>
      </c>
      <c r="Y641" s="70">
        <v>0</v>
      </c>
      <c r="Z641" s="70">
        <v>0</v>
      </c>
      <c r="AA641" s="70">
        <v>278425.88</v>
      </c>
      <c r="AB641" s="71">
        <f t="shared" si="106"/>
        <v>278425.88</v>
      </c>
      <c r="AC641" s="71">
        <f t="shared" si="99"/>
        <v>278425.88</v>
      </c>
      <c r="AD641" s="72">
        <f t="shared" si="100"/>
        <v>365</v>
      </c>
      <c r="AE641" s="73">
        <f>ROUND(VLOOKUP(Q641,'[1]Average Cost'!$A$3:$V$26,HLOOKUP('[1]Master Sheet'!E641,'[1]Average Cost'!$B$1:$V$2,2,0)),0)</f>
        <v>233903</v>
      </c>
      <c r="AF641" s="74">
        <f t="shared" si="101"/>
        <v>1.1903476227325003</v>
      </c>
      <c r="AG641" s="68" t="str">
        <f t="shared" si="107"/>
        <v>Greater than 100%</v>
      </c>
      <c r="AH641" s="75">
        <v>457695</v>
      </c>
      <c r="AI641" s="75">
        <v>382087.75</v>
      </c>
      <c r="AJ641" s="75">
        <v>457695</v>
      </c>
      <c r="AK641" s="76">
        <f t="shared" si="102"/>
        <v>0.60832187373687718</v>
      </c>
      <c r="AL641" s="39" t="str">
        <f t="shared" si="108"/>
        <v>50% - 70%</v>
      </c>
      <c r="AM641" s="77" t="str">
        <f t="shared" si="109"/>
        <v>Lower Range</v>
      </c>
      <c r="AN641" s="78" t="s">
        <v>135</v>
      </c>
      <c r="AO641" s="78"/>
      <c r="AP641" s="78" t="s">
        <v>135</v>
      </c>
      <c r="AQ641" s="49"/>
      <c r="AR641" s="79"/>
      <c r="AS641" s="79"/>
      <c r="AT641" s="80"/>
      <c r="AU641" s="52">
        <f t="shared" si="103"/>
        <v>0</v>
      </c>
    </row>
    <row r="642" spans="1:47" ht="15" customHeight="1">
      <c r="A642" s="53" t="s">
        <v>66</v>
      </c>
      <c r="B642" s="25">
        <v>631</v>
      </c>
      <c r="C642" s="55" t="s">
        <v>136</v>
      </c>
      <c r="D642" s="56" t="s">
        <v>91</v>
      </c>
      <c r="E642" s="55" t="s">
        <v>79</v>
      </c>
      <c r="F642" s="57">
        <v>40418</v>
      </c>
      <c r="G642" s="58">
        <v>27152</v>
      </c>
      <c r="H642" s="59">
        <f t="shared" si="104"/>
        <v>44.939726027397263</v>
      </c>
      <c r="I642" s="60" t="s">
        <v>189</v>
      </c>
      <c r="J642" s="61" t="s">
        <v>85</v>
      </c>
      <c r="K642" s="62" t="s">
        <v>85</v>
      </c>
      <c r="L642" s="63" t="s">
        <v>81</v>
      </c>
      <c r="M642" s="64" t="str">
        <f t="shared" si="105"/>
        <v>3-3-4</v>
      </c>
      <c r="N642" s="65">
        <v>43191</v>
      </c>
      <c r="O642" s="66">
        <v>43191</v>
      </c>
      <c r="P642" s="67">
        <v>0.19999999999999993</v>
      </c>
      <c r="Q642" s="68" t="s">
        <v>190</v>
      </c>
      <c r="R642" s="68" t="s">
        <v>108</v>
      </c>
      <c r="S642" s="68" t="s">
        <v>109</v>
      </c>
      <c r="T642" s="69">
        <v>49</v>
      </c>
      <c r="U642" s="68"/>
      <c r="V642" s="70">
        <v>313368</v>
      </c>
      <c r="W642" s="70">
        <v>0</v>
      </c>
      <c r="X642" s="70">
        <v>0</v>
      </c>
      <c r="Y642" s="70">
        <v>78336</v>
      </c>
      <c r="Z642" s="70">
        <v>0</v>
      </c>
      <c r="AA642" s="70">
        <v>873706</v>
      </c>
      <c r="AB642" s="71">
        <f t="shared" si="106"/>
        <v>795370</v>
      </c>
      <c r="AC642" s="71">
        <f t="shared" si="99"/>
        <v>795370</v>
      </c>
      <c r="AD642" s="72">
        <f t="shared" si="100"/>
        <v>365</v>
      </c>
      <c r="AE642" s="73">
        <f>ROUND(VLOOKUP(Q642,'[1]Average Cost'!$A$3:$V$26,HLOOKUP('[1]Master Sheet'!E642,'[1]Average Cost'!$B$1:$V$2,2,0)),0)</f>
        <v>871080</v>
      </c>
      <c r="AF642" s="74">
        <f t="shared" si="101"/>
        <v>0.91308490609358495</v>
      </c>
      <c r="AG642" s="68" t="str">
        <f t="shared" si="107"/>
        <v>80%-100%</v>
      </c>
      <c r="AH642" s="75">
        <v>1062391.6155650001</v>
      </c>
      <c r="AI642" s="75">
        <v>1062391.6155650001</v>
      </c>
      <c r="AJ642" s="75">
        <v>974591</v>
      </c>
      <c r="AK642" s="76">
        <f t="shared" si="102"/>
        <v>0.7486598993696002</v>
      </c>
      <c r="AL642" s="39" t="str">
        <f t="shared" si="108"/>
        <v>70% - 90%</v>
      </c>
      <c r="AM642" s="77" t="str">
        <f t="shared" si="109"/>
        <v>Lower Middle Range</v>
      </c>
      <c r="AN642" s="78" t="s">
        <v>76</v>
      </c>
      <c r="AO642" s="78"/>
      <c r="AP642" s="78" t="s">
        <v>76</v>
      </c>
      <c r="AQ642" s="49"/>
      <c r="AR642" s="79"/>
      <c r="AS642" s="79"/>
      <c r="AT642" s="80"/>
      <c r="AU642" s="52">
        <f t="shared" si="103"/>
        <v>0</v>
      </c>
    </row>
    <row r="643" spans="1:47" ht="15" customHeight="1">
      <c r="A643" s="53" t="s">
        <v>66</v>
      </c>
      <c r="B643" s="54">
        <v>632</v>
      </c>
      <c r="C643" s="55" t="s">
        <v>228</v>
      </c>
      <c r="D643" s="56" t="s">
        <v>173</v>
      </c>
      <c r="E643" s="55" t="s">
        <v>79</v>
      </c>
      <c r="F643" s="57">
        <v>41365</v>
      </c>
      <c r="G643" s="58">
        <v>31716</v>
      </c>
      <c r="H643" s="59">
        <f t="shared" si="104"/>
        <v>32.435616438356163</v>
      </c>
      <c r="I643" s="60" t="s">
        <v>189</v>
      </c>
      <c r="J643" s="61" t="s">
        <v>71</v>
      </c>
      <c r="K643" s="62" t="s">
        <v>71</v>
      </c>
      <c r="L643" s="63" t="s">
        <v>85</v>
      </c>
      <c r="M643" s="64" t="str">
        <f t="shared" si="105"/>
        <v>2-2-3</v>
      </c>
      <c r="N643" s="65">
        <v>42826</v>
      </c>
      <c r="O643" s="66">
        <v>43191</v>
      </c>
      <c r="P643" s="67">
        <v>0.17999999999999997</v>
      </c>
      <c r="Q643" s="68" t="s">
        <v>190</v>
      </c>
      <c r="R643" s="68" t="s">
        <v>108</v>
      </c>
      <c r="S643" s="68" t="s">
        <v>109</v>
      </c>
      <c r="T643" s="69">
        <v>44</v>
      </c>
      <c r="U643" s="68"/>
      <c r="V643" s="70">
        <v>132756</v>
      </c>
      <c r="W643" s="70">
        <v>0</v>
      </c>
      <c r="X643" s="70">
        <v>0</v>
      </c>
      <c r="Y643" s="70">
        <v>0</v>
      </c>
      <c r="Z643" s="70">
        <v>0</v>
      </c>
      <c r="AA643" s="70">
        <v>358858</v>
      </c>
      <c r="AB643" s="71">
        <f t="shared" si="106"/>
        <v>358858</v>
      </c>
      <c r="AC643" s="71">
        <f t="shared" si="99"/>
        <v>358858</v>
      </c>
      <c r="AD643" s="72">
        <f t="shared" si="100"/>
        <v>365</v>
      </c>
      <c r="AE643" s="73">
        <f>ROUND(VLOOKUP(Q643,'[1]Average Cost'!$A$3:$V$26,HLOOKUP('[1]Master Sheet'!E643,'[1]Average Cost'!$B$1:$V$2,2,0)),0)</f>
        <v>346905</v>
      </c>
      <c r="AF643" s="74">
        <f t="shared" si="101"/>
        <v>1.0344561191104193</v>
      </c>
      <c r="AG643" s="68" t="str">
        <f t="shared" si="107"/>
        <v>Greater than 100%</v>
      </c>
      <c r="AH643" s="75">
        <v>379394</v>
      </c>
      <c r="AI643" s="75">
        <v>322644.462</v>
      </c>
      <c r="AJ643" s="75">
        <v>379394</v>
      </c>
      <c r="AK643" s="76">
        <f t="shared" si="102"/>
        <v>0.94587157414192102</v>
      </c>
      <c r="AL643" s="39" t="str">
        <f t="shared" si="108"/>
        <v>90% - 110%</v>
      </c>
      <c r="AM643" s="77" t="str">
        <f t="shared" si="109"/>
        <v>Close to Market Reference</v>
      </c>
      <c r="AN643" s="78" t="s">
        <v>118</v>
      </c>
      <c r="AO643" s="78" t="s">
        <v>636</v>
      </c>
      <c r="AP643" s="78" t="s">
        <v>76</v>
      </c>
      <c r="AQ643" s="49"/>
      <c r="AR643" s="79"/>
      <c r="AS643" s="79"/>
      <c r="AT643" s="80"/>
      <c r="AU643" s="52">
        <f t="shared" si="103"/>
        <v>0</v>
      </c>
    </row>
    <row r="644" spans="1:47" ht="15" customHeight="1">
      <c r="A644" s="53" t="s">
        <v>66</v>
      </c>
      <c r="B644" s="54">
        <v>633</v>
      </c>
      <c r="C644" s="55" t="s">
        <v>136</v>
      </c>
      <c r="D644" s="56" t="s">
        <v>91</v>
      </c>
      <c r="E644" s="55" t="s">
        <v>278</v>
      </c>
      <c r="F644" s="57">
        <v>44359</v>
      </c>
      <c r="G644" s="58">
        <v>28467</v>
      </c>
      <c r="H644" s="59">
        <f t="shared" si="104"/>
        <v>41.336986301369862</v>
      </c>
      <c r="I644" s="60" t="s">
        <v>189</v>
      </c>
      <c r="J644" s="61">
        <v>0</v>
      </c>
      <c r="K644" s="62" t="s">
        <v>71</v>
      </c>
      <c r="L644" s="63" t="s">
        <v>85</v>
      </c>
      <c r="M644" s="64" t="str">
        <f t="shared" si="105"/>
        <v>0-2-3</v>
      </c>
      <c r="N644" s="81" t="s">
        <v>121</v>
      </c>
      <c r="O644" s="66">
        <v>43191</v>
      </c>
      <c r="P644" s="67">
        <v>7.5000000000000025E-2</v>
      </c>
      <c r="Q644" s="68" t="s">
        <v>190</v>
      </c>
      <c r="R644" s="68" t="s">
        <v>108</v>
      </c>
      <c r="S644" s="68" t="s">
        <v>109</v>
      </c>
      <c r="T644" s="69">
        <v>49</v>
      </c>
      <c r="U644" s="68"/>
      <c r="V644" s="70">
        <v>312720</v>
      </c>
      <c r="W644" s="70">
        <v>0</v>
      </c>
      <c r="X644" s="70">
        <v>0</v>
      </c>
      <c r="Y644" s="70">
        <v>78180</v>
      </c>
      <c r="Z644" s="70">
        <v>0</v>
      </c>
      <c r="AA644" s="70">
        <v>871941</v>
      </c>
      <c r="AB644" s="71">
        <f t="shared" si="106"/>
        <v>793761</v>
      </c>
      <c r="AC644" s="71">
        <f t="shared" si="99"/>
        <v>793761</v>
      </c>
      <c r="AD644" s="72">
        <f t="shared" si="100"/>
        <v>365</v>
      </c>
      <c r="AE644" s="73">
        <f>ROUND(VLOOKUP(Q644,'[1]Average Cost'!$A$3:$V$26,HLOOKUP('[1]Master Sheet'!E644,'[1]Average Cost'!$B$1:$V$2,2,0)),0)</f>
        <v>871080</v>
      </c>
      <c r="AF644" s="74">
        <f t="shared" si="101"/>
        <v>0.91123777379804383</v>
      </c>
      <c r="AG644" s="68" t="str">
        <f t="shared" si="107"/>
        <v>80%-100%</v>
      </c>
      <c r="AH644" s="75">
        <v>1062391.6155650001</v>
      </c>
      <c r="AI644" s="75">
        <v>1062391.6155650001</v>
      </c>
      <c r="AJ644" s="75">
        <v>974591</v>
      </c>
      <c r="AK644" s="76">
        <f t="shared" si="102"/>
        <v>0.74714539193521667</v>
      </c>
      <c r="AL644" s="39" t="str">
        <f t="shared" si="108"/>
        <v>70% - 90%</v>
      </c>
      <c r="AM644" s="77" t="str">
        <f t="shared" si="109"/>
        <v>Lower Middle Range</v>
      </c>
      <c r="AN644" s="78" t="s">
        <v>76</v>
      </c>
      <c r="AO644" s="78"/>
      <c r="AP644" s="78" t="s">
        <v>76</v>
      </c>
      <c r="AQ644" s="49"/>
      <c r="AR644" s="79"/>
      <c r="AS644" s="79"/>
      <c r="AT644" s="80"/>
      <c r="AU644" s="52">
        <f t="shared" si="103"/>
        <v>0</v>
      </c>
    </row>
    <row r="645" spans="1:47" ht="15" customHeight="1">
      <c r="A645" s="53" t="s">
        <v>66</v>
      </c>
      <c r="B645" s="54">
        <v>634</v>
      </c>
      <c r="C645" s="55" t="s">
        <v>104</v>
      </c>
      <c r="D645" s="56" t="s">
        <v>83</v>
      </c>
      <c r="E645" s="55" t="s">
        <v>79</v>
      </c>
      <c r="F645" s="57">
        <v>41555</v>
      </c>
      <c r="G645" s="58">
        <v>25060</v>
      </c>
      <c r="H645" s="59">
        <f t="shared" si="104"/>
        <v>50.671232876712331</v>
      </c>
      <c r="I645" s="60" t="s">
        <v>189</v>
      </c>
      <c r="J645" s="61" t="s">
        <v>71</v>
      </c>
      <c r="K645" s="62" t="s">
        <v>71</v>
      </c>
      <c r="L645" s="63" t="s">
        <v>85</v>
      </c>
      <c r="M645" s="64" t="str">
        <f t="shared" si="105"/>
        <v>2-2-3</v>
      </c>
      <c r="N645" s="65" t="s">
        <v>86</v>
      </c>
      <c r="O645" s="66">
        <v>43191</v>
      </c>
      <c r="P645" s="67">
        <v>8.0000000000000127E-2</v>
      </c>
      <c r="Q645" s="68" t="s">
        <v>190</v>
      </c>
      <c r="R645" s="68" t="s">
        <v>108</v>
      </c>
      <c r="S645" s="68" t="s">
        <v>109</v>
      </c>
      <c r="T645" s="69">
        <v>46</v>
      </c>
      <c r="U645" s="68"/>
      <c r="V645" s="70">
        <v>231312</v>
      </c>
      <c r="W645" s="70">
        <v>0</v>
      </c>
      <c r="X645" s="70">
        <v>0</v>
      </c>
      <c r="Y645" s="70">
        <v>0</v>
      </c>
      <c r="Z645" s="70">
        <v>0</v>
      </c>
      <c r="AA645" s="70">
        <v>590236</v>
      </c>
      <c r="AB645" s="71">
        <f t="shared" si="106"/>
        <v>590236</v>
      </c>
      <c r="AC645" s="71">
        <f t="shared" si="99"/>
        <v>590236</v>
      </c>
      <c r="AD645" s="72">
        <f t="shared" si="100"/>
        <v>365</v>
      </c>
      <c r="AE645" s="73">
        <f>ROUND(VLOOKUP(Q645,'[1]Average Cost'!$A$3:$V$26,HLOOKUP('[1]Master Sheet'!E645,'[1]Average Cost'!$B$1:$V$2,2,0)),0)</f>
        <v>462385</v>
      </c>
      <c r="AF645" s="74">
        <f t="shared" si="101"/>
        <v>1.2765033467781177</v>
      </c>
      <c r="AG645" s="68" t="str">
        <f t="shared" si="107"/>
        <v>Greater than 100%</v>
      </c>
      <c r="AH645" s="75">
        <v>561553.27830000001</v>
      </c>
      <c r="AI645" s="75">
        <v>561553.27830000001</v>
      </c>
      <c r="AJ645" s="75">
        <v>549655</v>
      </c>
      <c r="AK645" s="76">
        <f t="shared" si="102"/>
        <v>1.0510774717348845</v>
      </c>
      <c r="AL645" s="39" t="str">
        <f t="shared" si="108"/>
        <v>90% - 110%</v>
      </c>
      <c r="AM645" s="77" t="str">
        <f t="shared" si="109"/>
        <v>Upper Middle Range</v>
      </c>
      <c r="AN645" s="78" t="s">
        <v>76</v>
      </c>
      <c r="AO645" s="78"/>
      <c r="AP645" s="78" t="s">
        <v>118</v>
      </c>
      <c r="AQ645" s="49"/>
      <c r="AR645" s="79"/>
      <c r="AS645" s="79"/>
      <c r="AT645" s="80"/>
      <c r="AU645" s="52">
        <f t="shared" si="103"/>
        <v>0</v>
      </c>
    </row>
    <row r="646" spans="1:47" ht="15" customHeight="1">
      <c r="A646" s="53" t="s">
        <v>66</v>
      </c>
      <c r="B646" s="54">
        <v>635</v>
      </c>
      <c r="C646" s="55" t="s">
        <v>197</v>
      </c>
      <c r="D646" s="56" t="s">
        <v>78</v>
      </c>
      <c r="E646" s="55" t="s">
        <v>111</v>
      </c>
      <c r="F646" s="57">
        <v>39861</v>
      </c>
      <c r="G646" s="58">
        <v>28847</v>
      </c>
      <c r="H646" s="59">
        <f t="shared" si="104"/>
        <v>40.295890410958904</v>
      </c>
      <c r="I646" s="60" t="s">
        <v>614</v>
      </c>
      <c r="J646" s="61" t="s">
        <v>85</v>
      </c>
      <c r="K646" s="62" t="s">
        <v>85</v>
      </c>
      <c r="L646" s="63" t="s">
        <v>85</v>
      </c>
      <c r="M646" s="64" t="str">
        <f t="shared" si="105"/>
        <v>3-3-3</v>
      </c>
      <c r="N646" s="65">
        <v>43191</v>
      </c>
      <c r="O646" s="66">
        <v>43191</v>
      </c>
      <c r="P646" s="67">
        <v>0.105</v>
      </c>
      <c r="Q646" s="68" t="s">
        <v>113</v>
      </c>
      <c r="R646" s="68" t="s">
        <v>114</v>
      </c>
      <c r="S646" s="68" t="s">
        <v>115</v>
      </c>
      <c r="T646" s="69">
        <v>51</v>
      </c>
      <c r="U646" s="68"/>
      <c r="V646" s="70">
        <v>379404</v>
      </c>
      <c r="W646" s="70">
        <v>0</v>
      </c>
      <c r="X646" s="70">
        <v>90000</v>
      </c>
      <c r="Y646" s="70">
        <v>149760</v>
      </c>
      <c r="Z646" s="70">
        <v>30000</v>
      </c>
      <c r="AA646" s="70">
        <v>1164138</v>
      </c>
      <c r="AB646" s="71">
        <f t="shared" si="106"/>
        <v>1014378</v>
      </c>
      <c r="AC646" s="71">
        <f t="shared" si="99"/>
        <v>1014378</v>
      </c>
      <c r="AD646" s="72">
        <f t="shared" si="100"/>
        <v>365</v>
      </c>
      <c r="AE646" s="73">
        <f>ROUND(VLOOKUP(Q646,'[1]Average Cost'!$A$3:$V$26,HLOOKUP('[1]Master Sheet'!E646,'[1]Average Cost'!$B$1:$V$2,2,0)),0)</f>
        <v>1326659</v>
      </c>
      <c r="AF646" s="74">
        <f t="shared" si="101"/>
        <v>0.76461095126931633</v>
      </c>
      <c r="AG646" s="68" t="str">
        <f t="shared" si="107"/>
        <v>60%-80%</v>
      </c>
      <c r="AH646" s="75">
        <v>1659111.5808325</v>
      </c>
      <c r="AI646" s="75">
        <v>1659111.5808325</v>
      </c>
      <c r="AJ646" s="75">
        <v>1371427</v>
      </c>
      <c r="AK646" s="76">
        <f t="shared" si="102"/>
        <v>0.6113982999811326</v>
      </c>
      <c r="AL646" s="39" t="str">
        <f t="shared" si="108"/>
        <v>50% - 70%</v>
      </c>
      <c r="AM646" s="77" t="str">
        <f t="shared" si="109"/>
        <v>Lower Range</v>
      </c>
      <c r="AN646" s="78" t="s">
        <v>76</v>
      </c>
      <c r="AO646" s="78"/>
      <c r="AP646" s="78" t="s">
        <v>76</v>
      </c>
      <c r="AQ646" s="49"/>
      <c r="AR646" s="79"/>
      <c r="AS646" s="79"/>
      <c r="AT646" s="80"/>
      <c r="AU646" s="52">
        <f t="shared" si="103"/>
        <v>0</v>
      </c>
    </row>
    <row r="647" spans="1:47" ht="15" customHeight="1">
      <c r="A647" s="53" t="s">
        <v>66</v>
      </c>
      <c r="B647" s="54">
        <v>636</v>
      </c>
      <c r="C647" s="55" t="s">
        <v>136</v>
      </c>
      <c r="D647" s="56" t="s">
        <v>91</v>
      </c>
      <c r="E647" s="55" t="s">
        <v>111</v>
      </c>
      <c r="F647" s="57">
        <v>44779</v>
      </c>
      <c r="G647" s="58">
        <v>30882</v>
      </c>
      <c r="H647" s="59">
        <f t="shared" si="104"/>
        <v>34.720547945205482</v>
      </c>
      <c r="I647" s="60" t="s">
        <v>353</v>
      </c>
      <c r="J647" s="61">
        <v>0</v>
      </c>
      <c r="K647" s="62">
        <v>0</v>
      </c>
      <c r="L647" s="63" t="s">
        <v>71</v>
      </c>
      <c r="M647" s="64" t="str">
        <f t="shared" si="105"/>
        <v>0-0-2</v>
      </c>
      <c r="N647" s="81" t="s">
        <v>72</v>
      </c>
      <c r="O647" s="62" t="s">
        <v>72</v>
      </c>
      <c r="P647" s="67">
        <v>0</v>
      </c>
      <c r="Q647" s="68" t="s">
        <v>113</v>
      </c>
      <c r="R647" s="68" t="s">
        <v>114</v>
      </c>
      <c r="S647" s="68" t="s">
        <v>115</v>
      </c>
      <c r="T647" s="69">
        <v>49</v>
      </c>
      <c r="U647" s="68"/>
      <c r="V647" s="70">
        <v>309096</v>
      </c>
      <c r="W647" s="70">
        <v>0</v>
      </c>
      <c r="X647" s="70">
        <v>67500</v>
      </c>
      <c r="Y647" s="70">
        <v>77268</v>
      </c>
      <c r="Z647" s="70">
        <v>22500</v>
      </c>
      <c r="AA647" s="70">
        <v>861961</v>
      </c>
      <c r="AB647" s="71">
        <f t="shared" si="106"/>
        <v>784693</v>
      </c>
      <c r="AC647" s="71">
        <f t="shared" si="99"/>
        <v>784693</v>
      </c>
      <c r="AD647" s="72">
        <f t="shared" si="100"/>
        <v>238</v>
      </c>
      <c r="AE647" s="73">
        <f>ROUND(VLOOKUP(Q647,'[1]Average Cost'!$A$3:$V$26,HLOOKUP('[1]Master Sheet'!E647,'[1]Average Cost'!$B$1:$V$2,2,0)),0)</f>
        <v>724636</v>
      </c>
      <c r="AF647" s="74">
        <f t="shared" si="101"/>
        <v>1.0828788522789372</v>
      </c>
      <c r="AG647" s="68" t="str">
        <f t="shared" si="107"/>
        <v>Greater than 100%</v>
      </c>
      <c r="AH647" s="75">
        <v>1041277</v>
      </c>
      <c r="AI647" s="75">
        <v>1024038.35</v>
      </c>
      <c r="AJ647" s="75">
        <v>1041277</v>
      </c>
      <c r="AK647" s="76">
        <f t="shared" si="102"/>
        <v>0.75358718189300256</v>
      </c>
      <c r="AL647" s="39" t="str">
        <f t="shared" si="108"/>
        <v>70% - 90%</v>
      </c>
      <c r="AM647" s="77" t="str">
        <f t="shared" si="109"/>
        <v>Lower Middle Range</v>
      </c>
      <c r="AN647" s="78" t="s">
        <v>76</v>
      </c>
      <c r="AO647" s="78"/>
      <c r="AP647" s="78" t="s">
        <v>76</v>
      </c>
      <c r="AQ647" s="49"/>
      <c r="AR647" s="79"/>
      <c r="AS647" s="79"/>
      <c r="AT647" s="80"/>
      <c r="AU647" s="52">
        <f t="shared" si="103"/>
        <v>0</v>
      </c>
    </row>
    <row r="648" spans="1:47" ht="15" customHeight="1">
      <c r="A648" s="53" t="s">
        <v>66</v>
      </c>
      <c r="B648" s="25">
        <v>637</v>
      </c>
      <c r="C648" s="55" t="s">
        <v>172</v>
      </c>
      <c r="D648" s="56" t="s">
        <v>173</v>
      </c>
      <c r="E648" s="55" t="s">
        <v>302</v>
      </c>
      <c r="F648" s="57">
        <v>43743</v>
      </c>
      <c r="G648" s="58">
        <v>34040</v>
      </c>
      <c r="H648" s="59">
        <f t="shared" si="104"/>
        <v>26.068493150684933</v>
      </c>
      <c r="I648" s="60" t="s">
        <v>429</v>
      </c>
      <c r="J648" s="61" t="s">
        <v>71</v>
      </c>
      <c r="K648" s="62" t="s">
        <v>71</v>
      </c>
      <c r="L648" s="63" t="s">
        <v>85</v>
      </c>
      <c r="M648" s="64" t="str">
        <f t="shared" si="105"/>
        <v>2-2-3</v>
      </c>
      <c r="N648" s="81" t="s">
        <v>121</v>
      </c>
      <c r="O648" s="66">
        <v>43191</v>
      </c>
      <c r="P648" s="67">
        <v>0.1520719525267005</v>
      </c>
      <c r="Q648" s="68" t="s">
        <v>113</v>
      </c>
      <c r="R648" s="68" t="s">
        <v>114</v>
      </c>
      <c r="S648" s="68" t="s">
        <v>115</v>
      </c>
      <c r="T648" s="69">
        <v>44</v>
      </c>
      <c r="U648" s="68"/>
      <c r="V648" s="70">
        <v>83640</v>
      </c>
      <c r="W648" s="70">
        <v>0</v>
      </c>
      <c r="X648" s="70">
        <v>0</v>
      </c>
      <c r="Y648" s="70">
        <v>0</v>
      </c>
      <c r="Z648" s="70">
        <v>0</v>
      </c>
      <c r="AA648" s="70">
        <v>179022.59</v>
      </c>
      <c r="AB648" s="71">
        <f t="shared" si="106"/>
        <v>179022.59</v>
      </c>
      <c r="AC648" s="71">
        <f t="shared" si="99"/>
        <v>179022.59</v>
      </c>
      <c r="AD648" s="72">
        <f t="shared" si="100"/>
        <v>365</v>
      </c>
      <c r="AE648" s="73">
        <f>ROUND(VLOOKUP(Q648,'[1]Average Cost'!$A$3:$V$26,HLOOKUP('[1]Master Sheet'!E648,'[1]Average Cost'!$B$1:$V$2,2,0)),0)</f>
        <v>296029</v>
      </c>
      <c r="AF648" s="74">
        <f t="shared" si="101"/>
        <v>0.60474679845555668</v>
      </c>
      <c r="AG648" s="68" t="str">
        <f t="shared" si="107"/>
        <v>60%-80%</v>
      </c>
      <c r="AH648" s="75">
        <v>331776</v>
      </c>
      <c r="AI648" s="75">
        <v>331776</v>
      </c>
      <c r="AJ648" s="75">
        <v>309807</v>
      </c>
      <c r="AK648" s="76">
        <f t="shared" si="102"/>
        <v>0.53958872853973761</v>
      </c>
      <c r="AL648" s="39" t="str">
        <f t="shared" si="108"/>
        <v>50% - 70%</v>
      </c>
      <c r="AM648" s="77" t="str">
        <f t="shared" si="109"/>
        <v>Lower Range</v>
      </c>
      <c r="AN648" s="78" t="s">
        <v>118</v>
      </c>
      <c r="AO648" s="78" t="s">
        <v>637</v>
      </c>
      <c r="AP648" s="78" t="s">
        <v>76</v>
      </c>
      <c r="AQ648" s="49"/>
      <c r="AR648" s="79"/>
      <c r="AS648" s="79"/>
      <c r="AT648" s="80"/>
      <c r="AU648" s="52">
        <f t="shared" si="103"/>
        <v>0</v>
      </c>
    </row>
    <row r="649" spans="1:47" ht="15" customHeight="1">
      <c r="A649" s="53" t="s">
        <v>66</v>
      </c>
      <c r="B649" s="54">
        <v>638</v>
      </c>
      <c r="C649" s="55" t="s">
        <v>205</v>
      </c>
      <c r="D649" s="56" t="s">
        <v>117</v>
      </c>
      <c r="E649" s="55" t="s">
        <v>105</v>
      </c>
      <c r="F649" s="57">
        <v>44044</v>
      </c>
      <c r="G649" s="58">
        <v>30004</v>
      </c>
      <c r="H649" s="59">
        <f t="shared" si="104"/>
        <v>37.126027397260273</v>
      </c>
      <c r="I649" s="60" t="s">
        <v>295</v>
      </c>
      <c r="J649" s="61" t="s">
        <v>71</v>
      </c>
      <c r="K649" s="62" t="s">
        <v>85</v>
      </c>
      <c r="L649" s="63" t="s">
        <v>71</v>
      </c>
      <c r="M649" s="64" t="str">
        <f t="shared" si="105"/>
        <v>2-3-2</v>
      </c>
      <c r="N649" s="81" t="s">
        <v>121</v>
      </c>
      <c r="O649" s="66">
        <v>43191</v>
      </c>
      <c r="P649" s="67">
        <v>0.13250000000000001</v>
      </c>
      <c r="Q649" s="68" t="s">
        <v>177</v>
      </c>
      <c r="R649" s="68" t="s">
        <v>178</v>
      </c>
      <c r="S649" s="68" t="s">
        <v>179</v>
      </c>
      <c r="T649" s="69">
        <v>50</v>
      </c>
      <c r="U649" s="68"/>
      <c r="V649" s="70">
        <v>534528</v>
      </c>
      <c r="W649" s="70">
        <v>0</v>
      </c>
      <c r="X649" s="70">
        <v>0</v>
      </c>
      <c r="Y649" s="70">
        <v>133632</v>
      </c>
      <c r="Z649" s="70">
        <v>0</v>
      </c>
      <c r="AA649" s="70">
        <v>1481911</v>
      </c>
      <c r="AB649" s="71">
        <f t="shared" si="106"/>
        <v>1348279</v>
      </c>
      <c r="AC649" s="71">
        <f t="shared" si="99"/>
        <v>1348279</v>
      </c>
      <c r="AD649" s="72">
        <f t="shared" si="100"/>
        <v>365</v>
      </c>
      <c r="AE649" s="73">
        <f>ROUND(VLOOKUP(Q649,'[1]Average Cost'!$A$3:$V$26,HLOOKUP('[1]Master Sheet'!E649,'[1]Average Cost'!$B$1:$V$2,2,0)),0)</f>
        <v>1216988</v>
      </c>
      <c r="AF649" s="74">
        <f t="shared" si="101"/>
        <v>1.1078819183097943</v>
      </c>
      <c r="AG649" s="68" t="str">
        <f t="shared" si="107"/>
        <v>Greater than 100%</v>
      </c>
      <c r="AH649" s="75">
        <v>1653959.6702999999</v>
      </c>
      <c r="AI649" s="75">
        <v>1653959.6702999999</v>
      </c>
      <c r="AJ649" s="75">
        <v>1020726</v>
      </c>
      <c r="AK649" s="76">
        <f t="shared" si="102"/>
        <v>0.81518251273650788</v>
      </c>
      <c r="AL649" s="39" t="str">
        <f t="shared" si="108"/>
        <v>70% - 90%</v>
      </c>
      <c r="AM649" s="77" t="str">
        <f t="shared" si="109"/>
        <v>Lower Middle Range</v>
      </c>
      <c r="AN649" s="78" t="s">
        <v>76</v>
      </c>
      <c r="AO649" s="78"/>
      <c r="AP649" s="78" t="s">
        <v>76</v>
      </c>
      <c r="AQ649" s="49"/>
      <c r="AR649" s="79"/>
      <c r="AS649" s="79"/>
      <c r="AT649" s="80"/>
      <c r="AU649" s="52">
        <f t="shared" si="103"/>
        <v>0</v>
      </c>
    </row>
    <row r="650" spans="1:47" ht="15" customHeight="1">
      <c r="A650" s="53" t="s">
        <v>66</v>
      </c>
      <c r="B650" s="54">
        <v>639</v>
      </c>
      <c r="C650" s="55" t="s">
        <v>543</v>
      </c>
      <c r="D650" s="56" t="s">
        <v>83</v>
      </c>
      <c r="E650" s="55" t="s">
        <v>79</v>
      </c>
      <c r="F650" s="57">
        <v>44506</v>
      </c>
      <c r="G650" s="58">
        <v>31782</v>
      </c>
      <c r="H650" s="59">
        <f t="shared" si="104"/>
        <v>32.254794520547946</v>
      </c>
      <c r="I650" s="60" t="s">
        <v>298</v>
      </c>
      <c r="J650" s="61">
        <v>0</v>
      </c>
      <c r="K650" s="62">
        <v>0</v>
      </c>
      <c r="L650" s="63" t="s">
        <v>71</v>
      </c>
      <c r="M650" s="64" t="str">
        <f t="shared" si="105"/>
        <v>0-0-2</v>
      </c>
      <c r="N650" s="81" t="s">
        <v>121</v>
      </c>
      <c r="O650" s="62" t="s">
        <v>72</v>
      </c>
      <c r="P650" s="67">
        <v>0</v>
      </c>
      <c r="Q650" s="68" t="s">
        <v>299</v>
      </c>
      <c r="R650" s="68" t="s">
        <v>108</v>
      </c>
      <c r="S650" s="68" t="s">
        <v>109</v>
      </c>
      <c r="T650" s="69">
        <v>46</v>
      </c>
      <c r="U650" s="68"/>
      <c r="V650" s="70">
        <v>168000</v>
      </c>
      <c r="W650" s="70">
        <v>0</v>
      </c>
      <c r="X650" s="70">
        <v>0</v>
      </c>
      <c r="Y650" s="70">
        <v>0</v>
      </c>
      <c r="Z650" s="70">
        <v>0</v>
      </c>
      <c r="AA650" s="70">
        <v>431946</v>
      </c>
      <c r="AB650" s="71">
        <f t="shared" si="106"/>
        <v>431946</v>
      </c>
      <c r="AC650" s="71">
        <f t="shared" si="99"/>
        <v>431946</v>
      </c>
      <c r="AD650" s="72">
        <f t="shared" si="100"/>
        <v>365</v>
      </c>
      <c r="AE650" s="73">
        <f>ROUND(VLOOKUP(Q650,'[1]Average Cost'!$A$3:$V$26,HLOOKUP('[1]Master Sheet'!E650,'[1]Average Cost'!$B$1:$V$2,2,0)),0)</f>
        <v>336991</v>
      </c>
      <c r="AF650" s="74">
        <f t="shared" si="101"/>
        <v>1.2817731037327407</v>
      </c>
      <c r="AG650" s="68" t="str">
        <f t="shared" si="107"/>
        <v>Greater than 100%</v>
      </c>
      <c r="AH650" s="75">
        <v>554082</v>
      </c>
      <c r="AI650" s="75">
        <v>554082</v>
      </c>
      <c r="AJ650" s="75">
        <v>477595</v>
      </c>
      <c r="AK650" s="76">
        <f t="shared" si="102"/>
        <v>0.77957053288141465</v>
      </c>
      <c r="AL650" s="39" t="str">
        <f t="shared" si="108"/>
        <v>70% - 90%</v>
      </c>
      <c r="AM650" s="77" t="str">
        <f t="shared" si="109"/>
        <v>Lower Middle Range</v>
      </c>
      <c r="AN650" s="78" t="s">
        <v>76</v>
      </c>
      <c r="AO650" s="78"/>
      <c r="AP650" s="78" t="s">
        <v>76</v>
      </c>
      <c r="AQ650" s="49"/>
      <c r="AR650" s="79"/>
      <c r="AS650" s="79"/>
      <c r="AT650" s="80"/>
      <c r="AU650" s="52">
        <f t="shared" si="103"/>
        <v>0</v>
      </c>
    </row>
    <row r="651" spans="1:47" ht="15" customHeight="1">
      <c r="A651" s="53" t="s">
        <v>66</v>
      </c>
      <c r="B651" s="54">
        <v>640</v>
      </c>
      <c r="C651" s="55" t="s">
        <v>296</v>
      </c>
      <c r="D651" s="56" t="s">
        <v>297</v>
      </c>
      <c r="E651" s="55" t="s">
        <v>79</v>
      </c>
      <c r="F651" s="57">
        <v>43800</v>
      </c>
      <c r="G651" s="58">
        <v>33057</v>
      </c>
      <c r="H651" s="59">
        <f t="shared" si="104"/>
        <v>28.761643835616439</v>
      </c>
      <c r="I651" s="60" t="s">
        <v>223</v>
      </c>
      <c r="J651" s="61" t="s">
        <v>85</v>
      </c>
      <c r="K651" s="62" t="s">
        <v>71</v>
      </c>
      <c r="L651" s="63" t="s">
        <v>129</v>
      </c>
      <c r="M651" s="64" t="str">
        <f t="shared" si="105"/>
        <v>3-2-1</v>
      </c>
      <c r="N651" s="81" t="s">
        <v>121</v>
      </c>
      <c r="O651" s="66">
        <v>43191</v>
      </c>
      <c r="P651" s="67">
        <v>7.2499999999999995E-2</v>
      </c>
      <c r="Q651" s="68" t="s">
        <v>224</v>
      </c>
      <c r="R651" s="68" t="s">
        <v>108</v>
      </c>
      <c r="S651" s="68" t="s">
        <v>109</v>
      </c>
      <c r="T651" s="69">
        <v>43</v>
      </c>
      <c r="U651" s="68"/>
      <c r="V651" s="70">
        <v>118044</v>
      </c>
      <c r="W651" s="70">
        <v>0</v>
      </c>
      <c r="X651" s="70">
        <v>0</v>
      </c>
      <c r="Y651" s="70">
        <v>0</v>
      </c>
      <c r="Z651" s="70">
        <v>0</v>
      </c>
      <c r="AA651" s="70">
        <v>285365.59000000003</v>
      </c>
      <c r="AB651" s="71">
        <f t="shared" si="106"/>
        <v>285365.59000000003</v>
      </c>
      <c r="AC651" s="71">
        <f t="shared" si="99"/>
        <v>285365.59000000003</v>
      </c>
      <c r="AD651" s="72">
        <f t="shared" si="100"/>
        <v>365</v>
      </c>
      <c r="AE651" s="73">
        <f>ROUND(VLOOKUP(Q651,'[1]Average Cost'!$A$3:$V$26,HLOOKUP('[1]Master Sheet'!E651,'[1]Average Cost'!$B$1:$V$2,2,0)),0)</f>
        <v>278767</v>
      </c>
      <c r="AF651" s="74">
        <f t="shared" si="101"/>
        <v>1.0236706281590002</v>
      </c>
      <c r="AG651" s="68" t="str">
        <f t="shared" si="107"/>
        <v>Greater than 100%</v>
      </c>
      <c r="AH651" s="75">
        <v>348500</v>
      </c>
      <c r="AI651" s="75">
        <v>348500</v>
      </c>
      <c r="AJ651" s="75">
        <v>317332</v>
      </c>
      <c r="AK651" s="76">
        <f t="shared" si="102"/>
        <v>0.81883956958393123</v>
      </c>
      <c r="AL651" s="39" t="str">
        <f t="shared" si="108"/>
        <v>70% - 90%</v>
      </c>
      <c r="AM651" s="77" t="str">
        <f t="shared" si="109"/>
        <v>Lower Middle Range</v>
      </c>
      <c r="AN651" s="78" t="s">
        <v>76</v>
      </c>
      <c r="AO651" s="78"/>
      <c r="AP651" s="78" t="s">
        <v>118</v>
      </c>
      <c r="AQ651" s="49"/>
      <c r="AR651" s="79"/>
      <c r="AS651" s="79"/>
      <c r="AT651" s="80"/>
      <c r="AU651" s="52">
        <f t="shared" si="103"/>
        <v>0</v>
      </c>
    </row>
    <row r="652" spans="1:47" ht="15" customHeight="1">
      <c r="A652" s="53" t="s">
        <v>66</v>
      </c>
      <c r="B652" s="54">
        <v>641</v>
      </c>
      <c r="C652" s="55" t="s">
        <v>377</v>
      </c>
      <c r="D652" s="56" t="s">
        <v>145</v>
      </c>
      <c r="E652" s="55" t="s">
        <v>111</v>
      </c>
      <c r="F652" s="57">
        <v>44303</v>
      </c>
      <c r="G652" s="58">
        <v>34203</v>
      </c>
      <c r="H652" s="59">
        <f t="shared" si="104"/>
        <v>25.621917808219177</v>
      </c>
      <c r="I652" s="60" t="s">
        <v>615</v>
      </c>
      <c r="J652" s="61">
        <v>0</v>
      </c>
      <c r="K652" s="62" t="s">
        <v>85</v>
      </c>
      <c r="L652" s="63" t="s">
        <v>81</v>
      </c>
      <c r="M652" s="64" t="str">
        <f t="shared" si="105"/>
        <v>0-3-4</v>
      </c>
      <c r="N652" s="65">
        <v>43207</v>
      </c>
      <c r="O652" s="66">
        <v>43207</v>
      </c>
      <c r="P652" s="67">
        <v>0.18820694319915696</v>
      </c>
      <c r="Q652" s="68" t="s">
        <v>125</v>
      </c>
      <c r="R652" s="68" t="s">
        <v>126</v>
      </c>
      <c r="S652" s="68" t="s">
        <v>127</v>
      </c>
      <c r="T652" s="69">
        <v>45</v>
      </c>
      <c r="U652" s="68"/>
      <c r="V652" s="70">
        <v>91500</v>
      </c>
      <c r="W652" s="70">
        <v>0</v>
      </c>
      <c r="X652" s="70">
        <v>27000</v>
      </c>
      <c r="Y652" s="70">
        <v>0</v>
      </c>
      <c r="Z652" s="70">
        <v>9000</v>
      </c>
      <c r="AA652" s="70">
        <v>226613.64</v>
      </c>
      <c r="AB652" s="71">
        <f t="shared" si="106"/>
        <v>226613.64</v>
      </c>
      <c r="AC652" s="71">
        <f t="shared" ref="AC652:AC715" si="110">AB652-W652</f>
        <v>226613.64</v>
      </c>
      <c r="AD652" s="72">
        <f t="shared" ref="AD652:AD715" si="111">IF(($AE$10-F652)+1&gt;365,365,($AE$10-F652)+1)</f>
        <v>365</v>
      </c>
      <c r="AE652" s="73">
        <f>ROUND(VLOOKUP(Q652,'[1]Average Cost'!$A$3:$V$26,HLOOKUP('[1]Master Sheet'!E652,'[1]Average Cost'!$B$1:$V$2,2,0)),0)</f>
        <v>274452</v>
      </c>
      <c r="AF652" s="74">
        <f t="shared" ref="AF652:AF715" si="112">AB652/AE652</f>
        <v>0.82569498491539506</v>
      </c>
      <c r="AG652" s="68" t="str">
        <f t="shared" si="107"/>
        <v>80%-100%</v>
      </c>
      <c r="AH652" s="75">
        <v>499185.67754499998</v>
      </c>
      <c r="AI652" s="75">
        <v>499185.67754499998</v>
      </c>
      <c r="AJ652" s="75">
        <v>366996</v>
      </c>
      <c r="AK652" s="76">
        <f t="shared" ref="AK652:AK715" si="113">AB652/AH652</f>
        <v>0.45396663044197921</v>
      </c>
      <c r="AL652" s="39" t="str">
        <f t="shared" si="108"/>
        <v>25% - 50%</v>
      </c>
      <c r="AM652" s="77" t="str">
        <f t="shared" si="109"/>
        <v>Lower Range</v>
      </c>
      <c r="AN652" s="78" t="s">
        <v>118</v>
      </c>
      <c r="AO652" s="78" t="s">
        <v>638</v>
      </c>
      <c r="AP652" s="78" t="s">
        <v>118</v>
      </c>
      <c r="AQ652" s="49"/>
      <c r="AR652" s="79"/>
      <c r="AS652" s="79"/>
      <c r="AT652" s="80"/>
      <c r="AU652" s="52">
        <f t="shared" ref="AU652:AU715" si="114">AT652/AH652</f>
        <v>0</v>
      </c>
    </row>
    <row r="653" spans="1:47" ht="15" customHeight="1">
      <c r="A653" s="53" t="s">
        <v>66</v>
      </c>
      <c r="B653" s="54">
        <v>642</v>
      </c>
      <c r="C653" s="55" t="s">
        <v>639</v>
      </c>
      <c r="D653" s="56" t="s">
        <v>83</v>
      </c>
      <c r="E653" s="55" t="s">
        <v>111</v>
      </c>
      <c r="F653" s="57">
        <v>42277</v>
      </c>
      <c r="G653" s="58">
        <v>31764</v>
      </c>
      <c r="H653" s="59">
        <f t="shared" ref="H653:H716" si="115">($I$10-G653)/365</f>
        <v>32.304109589041097</v>
      </c>
      <c r="I653" s="60" t="s">
        <v>640</v>
      </c>
      <c r="J653" s="61" t="s">
        <v>85</v>
      </c>
      <c r="K653" s="62" t="s">
        <v>129</v>
      </c>
      <c r="L653" s="63" t="s">
        <v>71</v>
      </c>
      <c r="M653" s="64" t="str">
        <f t="shared" ref="M653:M716" si="116">LEFT(J653,1)&amp;"-"&amp;LEFT(K653,1)&amp;"-"&amp;LEFT(L653,1)</f>
        <v>3-1-2</v>
      </c>
      <c r="N653" s="65" t="s">
        <v>86</v>
      </c>
      <c r="O653" s="66">
        <v>43191</v>
      </c>
      <c r="P653" s="67">
        <v>1.8750000000000048E-2</v>
      </c>
      <c r="Q653" s="68" t="s">
        <v>299</v>
      </c>
      <c r="R653" s="68" t="s">
        <v>108</v>
      </c>
      <c r="S653" s="68" t="s">
        <v>109</v>
      </c>
      <c r="T653" s="69">
        <v>46</v>
      </c>
      <c r="U653" s="68"/>
      <c r="V653" s="70">
        <v>98760</v>
      </c>
      <c r="W653" s="70">
        <v>0</v>
      </c>
      <c r="X653" s="70">
        <v>18000</v>
      </c>
      <c r="Y653" s="70">
        <v>0</v>
      </c>
      <c r="Z653" s="70">
        <v>6000</v>
      </c>
      <c r="AA653" s="70">
        <v>246906.56</v>
      </c>
      <c r="AB653" s="71">
        <f t="shared" ref="AB653:AB716" si="117">AA653-Y653</f>
        <v>246906.56</v>
      </c>
      <c r="AC653" s="71">
        <f t="shared" si="110"/>
        <v>246906.56</v>
      </c>
      <c r="AD653" s="72">
        <f t="shared" si="111"/>
        <v>365</v>
      </c>
      <c r="AE653" s="73">
        <f>ROUND(VLOOKUP(Q653,'[1]Average Cost'!$A$3:$V$26,HLOOKUP('[1]Master Sheet'!E653,'[1]Average Cost'!$B$1:$V$2,2,0)),0)</f>
        <v>336991</v>
      </c>
      <c r="AF653" s="74">
        <f t="shared" si="112"/>
        <v>0.73267998255146283</v>
      </c>
      <c r="AG653" s="68" t="str">
        <f t="shared" ref="AG653:AG716" si="118">IF(AF653&lt;60%,"Less than 60%",IF(AF653&lt;80%,"60%-80%",IF(AF653&lt;100%,"80%-100%","Greater than 100%")))</f>
        <v>60%-80%</v>
      </c>
      <c r="AH653" s="75">
        <v>554082</v>
      </c>
      <c r="AI653" s="75">
        <v>554082</v>
      </c>
      <c r="AJ653" s="75">
        <v>477595</v>
      </c>
      <c r="AK653" s="76">
        <f t="shared" si="113"/>
        <v>0.4456137539208998</v>
      </c>
      <c r="AL653" s="39" t="str">
        <f t="shared" ref="AL653:AL716" si="119">IF(AK653&lt;50%,"25% - 50%",IF(AK653&lt;70%,"50% - 70%",IF(AK653&lt;90%,"70% - 90%",IF(AK653&lt;110%,"90% - 110%",IF(AK653&lt;130%,"110% - 130%","&gt;130%")))))</f>
        <v>25% - 50%</v>
      </c>
      <c r="AM653" s="77" t="str">
        <f t="shared" ref="AM653:AM716" si="120">IF(AK653&lt;70%,"Lower Range",IF(AK653&lt;85%,"Lower Middle Range",IF(AK653&lt;100%,"Close to Market Reference",IF(AK653&lt;115%,"Upper Middle Range","Upper Range"))))</f>
        <v>Lower Range</v>
      </c>
      <c r="AN653" s="78" t="s">
        <v>76</v>
      </c>
      <c r="AO653" s="78"/>
      <c r="AP653" s="78" t="s">
        <v>76</v>
      </c>
      <c r="AQ653" s="49"/>
      <c r="AR653" s="79"/>
      <c r="AS653" s="79"/>
      <c r="AT653" s="80"/>
      <c r="AU653" s="52">
        <f t="shared" si="114"/>
        <v>0</v>
      </c>
    </row>
    <row r="654" spans="1:47" ht="15" customHeight="1">
      <c r="A654" s="53" t="s">
        <v>66</v>
      </c>
      <c r="B654" s="25">
        <v>643</v>
      </c>
      <c r="C654" s="55" t="s">
        <v>296</v>
      </c>
      <c r="D654" s="56" t="s">
        <v>297</v>
      </c>
      <c r="E654" s="55" t="s">
        <v>111</v>
      </c>
      <c r="F654" s="57">
        <v>42461</v>
      </c>
      <c r="G654" s="58">
        <v>28567</v>
      </c>
      <c r="H654" s="59">
        <f t="shared" si="115"/>
        <v>41.063013698630137</v>
      </c>
      <c r="I654" s="60" t="s">
        <v>227</v>
      </c>
      <c r="J654" s="61" t="s">
        <v>85</v>
      </c>
      <c r="K654" s="62" t="s">
        <v>85</v>
      </c>
      <c r="L654" s="63" t="s">
        <v>71</v>
      </c>
      <c r="M654" s="64" t="str">
        <f t="shared" si="116"/>
        <v>3-3-2</v>
      </c>
      <c r="N654" s="65">
        <v>42095</v>
      </c>
      <c r="O654" s="66">
        <v>43191</v>
      </c>
      <c r="P654" s="67">
        <v>0.09</v>
      </c>
      <c r="Q654" s="68" t="s">
        <v>151</v>
      </c>
      <c r="R654" s="68" t="s">
        <v>126</v>
      </c>
      <c r="S654" s="68" t="s">
        <v>127</v>
      </c>
      <c r="T654" s="69">
        <v>43</v>
      </c>
      <c r="U654" s="68"/>
      <c r="V654" s="70">
        <v>97908</v>
      </c>
      <c r="W654" s="70">
        <v>0</v>
      </c>
      <c r="X654" s="70">
        <v>9000</v>
      </c>
      <c r="Y654" s="70">
        <v>0</v>
      </c>
      <c r="Z654" s="70">
        <v>3000</v>
      </c>
      <c r="AA654" s="70">
        <v>223890.39</v>
      </c>
      <c r="AB654" s="71">
        <f t="shared" si="117"/>
        <v>223890.39</v>
      </c>
      <c r="AC654" s="71">
        <f t="shared" si="110"/>
        <v>223890.39</v>
      </c>
      <c r="AD654" s="72">
        <f t="shared" si="111"/>
        <v>365</v>
      </c>
      <c r="AE654" s="73">
        <f>ROUND(VLOOKUP(Q654,'[1]Average Cost'!$A$3:$V$26,HLOOKUP('[1]Master Sheet'!E654,'[1]Average Cost'!$B$1:$V$2,2,0)),0)</f>
        <v>273522</v>
      </c>
      <c r="AF654" s="74">
        <f t="shared" si="112"/>
        <v>0.8185461864127932</v>
      </c>
      <c r="AG654" s="68" t="str">
        <f t="shared" si="118"/>
        <v>80%-100%</v>
      </c>
      <c r="AH654" s="75">
        <v>309807</v>
      </c>
      <c r="AI654" s="75">
        <v>270805.1464575</v>
      </c>
      <c r="AJ654" s="75">
        <v>309807</v>
      </c>
      <c r="AK654" s="76">
        <f t="shared" si="113"/>
        <v>0.72267698922232237</v>
      </c>
      <c r="AL654" s="39" t="str">
        <f t="shared" si="119"/>
        <v>70% - 90%</v>
      </c>
      <c r="AM654" s="77" t="str">
        <f t="shared" si="120"/>
        <v>Lower Middle Range</v>
      </c>
      <c r="AN654" s="78" t="s">
        <v>118</v>
      </c>
      <c r="AO654" s="78" t="s">
        <v>641</v>
      </c>
      <c r="AP654" s="78" t="s">
        <v>135</v>
      </c>
      <c r="AQ654" s="49"/>
      <c r="AR654" s="79"/>
      <c r="AS654" s="79"/>
      <c r="AT654" s="80"/>
      <c r="AU654" s="52">
        <f t="shared" si="114"/>
        <v>0</v>
      </c>
    </row>
    <row r="655" spans="1:47" ht="15" customHeight="1">
      <c r="A655" s="53" t="s">
        <v>66</v>
      </c>
      <c r="B655" s="54">
        <v>644</v>
      </c>
      <c r="C655" s="55" t="s">
        <v>574</v>
      </c>
      <c r="D655" s="56" t="s">
        <v>145</v>
      </c>
      <c r="E655" s="55" t="s">
        <v>149</v>
      </c>
      <c r="F655" s="57">
        <v>42462</v>
      </c>
      <c r="G655" s="58">
        <v>31101</v>
      </c>
      <c r="H655" s="59">
        <f t="shared" si="115"/>
        <v>34.12054794520548</v>
      </c>
      <c r="I655" s="60" t="s">
        <v>482</v>
      </c>
      <c r="J655" s="61" t="s">
        <v>71</v>
      </c>
      <c r="K655" s="62" t="s">
        <v>71</v>
      </c>
      <c r="L655" s="63" t="s">
        <v>129</v>
      </c>
      <c r="M655" s="64" t="str">
        <f t="shared" si="116"/>
        <v>2-2-1</v>
      </c>
      <c r="N655" s="65" t="s">
        <v>86</v>
      </c>
      <c r="O655" s="66">
        <v>43191</v>
      </c>
      <c r="P655" s="67">
        <v>0.06</v>
      </c>
      <c r="Q655" s="68" t="s">
        <v>151</v>
      </c>
      <c r="R655" s="68" t="s">
        <v>126</v>
      </c>
      <c r="S655" s="68" t="s">
        <v>127</v>
      </c>
      <c r="T655" s="69">
        <v>45</v>
      </c>
      <c r="U655" s="68"/>
      <c r="V655" s="70">
        <v>93804</v>
      </c>
      <c r="W655" s="70">
        <v>0</v>
      </c>
      <c r="X655" s="70">
        <v>0</v>
      </c>
      <c r="Y655" s="70">
        <v>0</v>
      </c>
      <c r="Z655" s="70">
        <v>0</v>
      </c>
      <c r="AA655" s="70">
        <v>234492.48</v>
      </c>
      <c r="AB655" s="71">
        <f t="shared" si="117"/>
        <v>234492.48</v>
      </c>
      <c r="AC655" s="71">
        <f t="shared" si="110"/>
        <v>234492.48</v>
      </c>
      <c r="AD655" s="72">
        <f t="shared" si="111"/>
        <v>365</v>
      </c>
      <c r="AE655" s="73">
        <f>ROUND(VLOOKUP(Q655,'[1]Average Cost'!$A$3:$V$26,HLOOKUP('[1]Master Sheet'!E655,'[1]Average Cost'!$B$1:$V$2,2,0)),0)</f>
        <v>313892</v>
      </c>
      <c r="AF655" s="74">
        <f t="shared" si="112"/>
        <v>0.74704828412320168</v>
      </c>
      <c r="AG655" s="68" t="str">
        <f t="shared" si="118"/>
        <v>60%-80%</v>
      </c>
      <c r="AH655" s="75">
        <v>487522.38750000001</v>
      </c>
      <c r="AI655" s="75">
        <v>487522.38750000001</v>
      </c>
      <c r="AJ655" s="75">
        <v>336103</v>
      </c>
      <c r="AK655" s="76">
        <f t="shared" si="113"/>
        <v>0.48098812692986331</v>
      </c>
      <c r="AL655" s="39" t="str">
        <f t="shared" si="119"/>
        <v>25% - 50%</v>
      </c>
      <c r="AM655" s="77" t="str">
        <f t="shared" si="120"/>
        <v>Lower Range</v>
      </c>
      <c r="AN655" s="78" t="s">
        <v>76</v>
      </c>
      <c r="AO655" s="78"/>
      <c r="AP655" s="78" t="s">
        <v>76</v>
      </c>
      <c r="AQ655" s="49"/>
      <c r="AR655" s="79"/>
      <c r="AS655" s="79"/>
      <c r="AT655" s="80"/>
      <c r="AU655" s="52">
        <f t="shared" si="114"/>
        <v>0</v>
      </c>
    </row>
    <row r="656" spans="1:47" ht="15" customHeight="1">
      <c r="A656" s="53" t="s">
        <v>66</v>
      </c>
      <c r="B656" s="54">
        <v>645</v>
      </c>
      <c r="C656" s="55" t="s">
        <v>172</v>
      </c>
      <c r="D656" s="56" t="s">
        <v>173</v>
      </c>
      <c r="E656" s="55" t="s">
        <v>149</v>
      </c>
      <c r="F656" s="57">
        <v>42005</v>
      </c>
      <c r="G656" s="58">
        <v>27211</v>
      </c>
      <c r="H656" s="59">
        <f t="shared" si="115"/>
        <v>44.778082191780825</v>
      </c>
      <c r="I656" s="60" t="s">
        <v>417</v>
      </c>
      <c r="J656" s="61" t="s">
        <v>71</v>
      </c>
      <c r="K656" s="62" t="s">
        <v>71</v>
      </c>
      <c r="L656" s="63" t="s">
        <v>71</v>
      </c>
      <c r="M656" s="64" t="str">
        <f t="shared" si="116"/>
        <v>2-2-2</v>
      </c>
      <c r="N656" s="65" t="s">
        <v>86</v>
      </c>
      <c r="O656" s="66">
        <v>43191</v>
      </c>
      <c r="P656" s="67">
        <v>6.8749999999999992E-2</v>
      </c>
      <c r="Q656" s="68" t="s">
        <v>151</v>
      </c>
      <c r="R656" s="68" t="s">
        <v>126</v>
      </c>
      <c r="S656" s="68" t="s">
        <v>127</v>
      </c>
      <c r="T656" s="69">
        <v>44</v>
      </c>
      <c r="U656" s="68"/>
      <c r="V656" s="70">
        <v>165840</v>
      </c>
      <c r="W656" s="70">
        <v>0</v>
      </c>
      <c r="X656" s="70">
        <v>0</v>
      </c>
      <c r="Y656" s="70">
        <v>0</v>
      </c>
      <c r="Z656" s="70">
        <v>0</v>
      </c>
      <c r="AA656" s="70">
        <v>403455</v>
      </c>
      <c r="AB656" s="71">
        <f t="shared" si="117"/>
        <v>403455</v>
      </c>
      <c r="AC656" s="71">
        <f t="shared" si="110"/>
        <v>403455</v>
      </c>
      <c r="AD656" s="72">
        <f t="shared" si="111"/>
        <v>365</v>
      </c>
      <c r="AE656" s="73">
        <f>ROUND(VLOOKUP(Q656,'[1]Average Cost'!$A$3:$V$26,HLOOKUP('[1]Master Sheet'!E656,'[1]Average Cost'!$B$1:$V$2,2,0)),0)</f>
        <v>349645</v>
      </c>
      <c r="AF656" s="74">
        <f t="shared" si="112"/>
        <v>1.1538989546540062</v>
      </c>
      <c r="AG656" s="68" t="str">
        <f t="shared" si="118"/>
        <v>Greater than 100%</v>
      </c>
      <c r="AH656" s="75">
        <v>338646.37994999997</v>
      </c>
      <c r="AI656" s="75">
        <v>338646.37994999997</v>
      </c>
      <c r="AJ656" s="75">
        <v>309807</v>
      </c>
      <c r="AK656" s="76">
        <f t="shared" si="113"/>
        <v>1.1913754993027499</v>
      </c>
      <c r="AL656" s="39" t="str">
        <f t="shared" si="119"/>
        <v>110% - 130%</v>
      </c>
      <c r="AM656" s="77" t="str">
        <f t="shared" si="120"/>
        <v>Upper Range</v>
      </c>
      <c r="AN656" s="78" t="s">
        <v>76</v>
      </c>
      <c r="AO656" s="78"/>
      <c r="AP656" s="78" t="s">
        <v>76</v>
      </c>
      <c r="AQ656" s="49"/>
      <c r="AR656" s="79"/>
      <c r="AS656" s="79"/>
      <c r="AT656" s="80"/>
      <c r="AU656" s="52">
        <f t="shared" si="114"/>
        <v>0</v>
      </c>
    </row>
    <row r="657" spans="1:47" ht="15" customHeight="1">
      <c r="A657" s="53" t="s">
        <v>66</v>
      </c>
      <c r="B657" s="54">
        <v>646</v>
      </c>
      <c r="C657" s="55" t="s">
        <v>67</v>
      </c>
      <c r="D657" s="56" t="s">
        <v>68</v>
      </c>
      <c r="E657" s="55" t="s">
        <v>92</v>
      </c>
      <c r="F657" s="57">
        <v>43589</v>
      </c>
      <c r="G657" s="58">
        <v>32637</v>
      </c>
      <c r="H657" s="59">
        <f t="shared" si="115"/>
        <v>29.912328767123288</v>
      </c>
      <c r="I657" s="60" t="s">
        <v>566</v>
      </c>
      <c r="J657" s="61" t="s">
        <v>71</v>
      </c>
      <c r="K657" s="62" t="s">
        <v>85</v>
      </c>
      <c r="L657" s="63" t="s">
        <v>71</v>
      </c>
      <c r="M657" s="64" t="str">
        <f t="shared" si="116"/>
        <v>2-3-2</v>
      </c>
      <c r="N657" s="65">
        <v>43191</v>
      </c>
      <c r="O657" s="66">
        <v>43191</v>
      </c>
      <c r="P657" s="67">
        <v>0.28000000000000003</v>
      </c>
      <c r="Q657" s="68" t="s">
        <v>73</v>
      </c>
      <c r="R657" s="38" t="s">
        <v>74</v>
      </c>
      <c r="S657" s="38" t="s">
        <v>75</v>
      </c>
      <c r="T657" s="69">
        <v>48</v>
      </c>
      <c r="U657" s="68"/>
      <c r="V657" s="70">
        <v>162876</v>
      </c>
      <c r="W657" s="70">
        <v>0</v>
      </c>
      <c r="X657" s="70">
        <v>0</v>
      </c>
      <c r="Y657" s="70">
        <v>40716</v>
      </c>
      <c r="Z657" s="70">
        <v>0</v>
      </c>
      <c r="AA657" s="70">
        <v>459860</v>
      </c>
      <c r="AB657" s="71">
        <f t="shared" si="117"/>
        <v>419144</v>
      </c>
      <c r="AC657" s="71">
        <f t="shared" si="110"/>
        <v>419144</v>
      </c>
      <c r="AD657" s="72">
        <f t="shared" si="111"/>
        <v>365</v>
      </c>
      <c r="AE657" s="73">
        <f>ROUND(VLOOKUP(Q657,'[1]Average Cost'!$A$3:$V$26,HLOOKUP('[1]Master Sheet'!E657,'[1]Average Cost'!$B$1:$V$2,2,0)),0)</f>
        <v>646385</v>
      </c>
      <c r="AF657" s="74">
        <f t="shared" si="112"/>
        <v>0.6484432652366624</v>
      </c>
      <c r="AG657" s="68" t="str">
        <f t="shared" si="118"/>
        <v>60%-80%</v>
      </c>
      <c r="AH657" s="75">
        <v>1040452</v>
      </c>
      <c r="AI657" s="75">
        <v>1031401.0812</v>
      </c>
      <c r="AJ657" s="75">
        <v>1040452</v>
      </c>
      <c r="AK657" s="76">
        <f t="shared" si="113"/>
        <v>0.40284799298766305</v>
      </c>
      <c r="AL657" s="39" t="str">
        <f t="shared" si="119"/>
        <v>25% - 50%</v>
      </c>
      <c r="AM657" s="77" t="str">
        <f t="shared" si="120"/>
        <v>Lower Range</v>
      </c>
      <c r="AN657" s="78" t="s">
        <v>76</v>
      </c>
      <c r="AO657" s="78"/>
      <c r="AP657" s="78" t="s">
        <v>76</v>
      </c>
      <c r="AQ657" s="49"/>
      <c r="AR657" s="79"/>
      <c r="AS657" s="79"/>
      <c r="AT657" s="80"/>
      <c r="AU657" s="52">
        <f t="shared" si="114"/>
        <v>0</v>
      </c>
    </row>
    <row r="658" spans="1:47" ht="15" customHeight="1">
      <c r="A658" s="53" t="s">
        <v>66</v>
      </c>
      <c r="B658" s="54">
        <v>647</v>
      </c>
      <c r="C658" s="55" t="s">
        <v>67</v>
      </c>
      <c r="D658" s="56" t="s">
        <v>68</v>
      </c>
      <c r="E658" s="55" t="s">
        <v>319</v>
      </c>
      <c r="F658" s="57">
        <v>42966</v>
      </c>
      <c r="G658" s="58">
        <v>29741</v>
      </c>
      <c r="H658" s="59">
        <f t="shared" si="115"/>
        <v>37.846575342465755</v>
      </c>
      <c r="I658" s="60" t="s">
        <v>320</v>
      </c>
      <c r="J658" s="61" t="s">
        <v>85</v>
      </c>
      <c r="K658" s="62" t="s">
        <v>85</v>
      </c>
      <c r="L658" s="63" t="s">
        <v>85</v>
      </c>
      <c r="M658" s="64" t="str">
        <f t="shared" si="116"/>
        <v>3-3-3</v>
      </c>
      <c r="N658" s="65">
        <v>42736</v>
      </c>
      <c r="O658" s="66">
        <v>43191</v>
      </c>
      <c r="P658" s="67">
        <v>0.28999999999999998</v>
      </c>
      <c r="Q658" s="68" t="s">
        <v>73</v>
      </c>
      <c r="R658" s="38" t="s">
        <v>74</v>
      </c>
      <c r="S658" s="38" t="s">
        <v>75</v>
      </c>
      <c r="T658" s="69">
        <v>48</v>
      </c>
      <c r="U658" s="68"/>
      <c r="V658" s="70">
        <v>247116</v>
      </c>
      <c r="W658" s="70">
        <v>0</v>
      </c>
      <c r="X658" s="70">
        <v>0</v>
      </c>
      <c r="Y658" s="70">
        <v>61776</v>
      </c>
      <c r="Z658" s="70">
        <v>0</v>
      </c>
      <c r="AA658" s="70">
        <v>691521</v>
      </c>
      <c r="AB658" s="71">
        <f t="shared" si="117"/>
        <v>629745</v>
      </c>
      <c r="AC658" s="71">
        <f t="shared" si="110"/>
        <v>629745</v>
      </c>
      <c r="AD658" s="72">
        <f t="shared" si="111"/>
        <v>365</v>
      </c>
      <c r="AE658" s="73">
        <f>ROUND(VLOOKUP(Q658,'[1]Average Cost'!$A$3:$V$26,HLOOKUP('[1]Master Sheet'!E658,'[1]Average Cost'!$B$1:$V$2,2,0)),0)</f>
        <v>646385</v>
      </c>
      <c r="AF658" s="74">
        <f t="shared" si="112"/>
        <v>0.97425682836080663</v>
      </c>
      <c r="AG658" s="68" t="str">
        <f t="shared" si="118"/>
        <v>80%-100%</v>
      </c>
      <c r="AH658" s="75">
        <v>1040452</v>
      </c>
      <c r="AI658" s="75">
        <v>1031401.0812</v>
      </c>
      <c r="AJ658" s="75">
        <v>1040452</v>
      </c>
      <c r="AK658" s="76">
        <f t="shared" si="113"/>
        <v>0.60526098272673801</v>
      </c>
      <c r="AL658" s="39" t="str">
        <f t="shared" si="119"/>
        <v>50% - 70%</v>
      </c>
      <c r="AM658" s="77" t="str">
        <f t="shared" si="120"/>
        <v>Lower Range</v>
      </c>
      <c r="AN658" s="78" t="s">
        <v>76</v>
      </c>
      <c r="AO658" s="78"/>
      <c r="AP658" s="78" t="s">
        <v>76</v>
      </c>
      <c r="AQ658" s="49"/>
      <c r="AR658" s="79"/>
      <c r="AS658" s="79"/>
      <c r="AT658" s="80"/>
      <c r="AU658" s="52">
        <f t="shared" si="114"/>
        <v>0</v>
      </c>
    </row>
    <row r="659" spans="1:47" ht="15" customHeight="1">
      <c r="A659" s="53" t="s">
        <v>66</v>
      </c>
      <c r="B659" s="54">
        <v>648</v>
      </c>
      <c r="C659" s="55" t="s">
        <v>67</v>
      </c>
      <c r="D659" s="56" t="s">
        <v>68</v>
      </c>
      <c r="E659" s="55" t="s">
        <v>642</v>
      </c>
      <c r="F659" s="57">
        <v>43344</v>
      </c>
      <c r="G659" s="58">
        <v>28550</v>
      </c>
      <c r="H659" s="59">
        <f t="shared" si="115"/>
        <v>41.109589041095887</v>
      </c>
      <c r="I659" s="60" t="s">
        <v>70</v>
      </c>
      <c r="J659" s="61" t="s">
        <v>71</v>
      </c>
      <c r="K659" s="62" t="s">
        <v>71</v>
      </c>
      <c r="L659" s="63" t="s">
        <v>71</v>
      </c>
      <c r="M659" s="64" t="str">
        <f t="shared" si="116"/>
        <v>2-2-2</v>
      </c>
      <c r="N659" s="65">
        <v>42826</v>
      </c>
      <c r="O659" s="66">
        <v>43191</v>
      </c>
      <c r="P659" s="67">
        <v>0.26</v>
      </c>
      <c r="Q659" s="68" t="s">
        <v>73</v>
      </c>
      <c r="R659" s="38" t="s">
        <v>74</v>
      </c>
      <c r="S659" s="38" t="s">
        <v>75</v>
      </c>
      <c r="T659" s="69">
        <v>48</v>
      </c>
      <c r="U659" s="68"/>
      <c r="V659" s="70">
        <v>183108</v>
      </c>
      <c r="W659" s="70">
        <v>0</v>
      </c>
      <c r="X659" s="70">
        <v>0</v>
      </c>
      <c r="Y659" s="70">
        <v>45780</v>
      </c>
      <c r="Z659" s="70">
        <v>0</v>
      </c>
      <c r="AA659" s="70">
        <v>515509</v>
      </c>
      <c r="AB659" s="71">
        <f t="shared" si="117"/>
        <v>469729</v>
      </c>
      <c r="AC659" s="71">
        <f t="shared" si="110"/>
        <v>469729</v>
      </c>
      <c r="AD659" s="72">
        <f t="shared" si="111"/>
        <v>365</v>
      </c>
      <c r="AE659" s="73">
        <f>ROUND(VLOOKUP(Q659,'[1]Average Cost'!$A$3:$V$26,HLOOKUP('[1]Master Sheet'!E659,'[1]Average Cost'!$B$1:$V$2,2,0)),0)</f>
        <v>646385</v>
      </c>
      <c r="AF659" s="74">
        <f t="shared" si="112"/>
        <v>0.72670157878044817</v>
      </c>
      <c r="AG659" s="68" t="str">
        <f t="shared" si="118"/>
        <v>60%-80%</v>
      </c>
      <c r="AH659" s="75">
        <v>1040452</v>
      </c>
      <c r="AI659" s="75">
        <v>1031401.0812</v>
      </c>
      <c r="AJ659" s="75">
        <v>1040452</v>
      </c>
      <c r="AK659" s="76">
        <f t="shared" si="113"/>
        <v>0.45146628580655329</v>
      </c>
      <c r="AL659" s="39" t="str">
        <f t="shared" si="119"/>
        <v>25% - 50%</v>
      </c>
      <c r="AM659" s="77" t="str">
        <f t="shared" si="120"/>
        <v>Lower Range</v>
      </c>
      <c r="AN659" s="78" t="s">
        <v>76</v>
      </c>
      <c r="AO659" s="78"/>
      <c r="AP659" s="78" t="s">
        <v>135</v>
      </c>
      <c r="AQ659" s="49"/>
      <c r="AR659" s="79"/>
      <c r="AS659" s="79"/>
      <c r="AT659" s="80"/>
      <c r="AU659" s="52">
        <f t="shared" si="114"/>
        <v>0</v>
      </c>
    </row>
    <row r="660" spans="1:47" ht="15" customHeight="1">
      <c r="A660" s="53" t="s">
        <v>66</v>
      </c>
      <c r="B660" s="25">
        <v>649</v>
      </c>
      <c r="C660" s="55" t="s">
        <v>104</v>
      </c>
      <c r="D660" s="56" t="s">
        <v>83</v>
      </c>
      <c r="E660" s="55" t="s">
        <v>643</v>
      </c>
      <c r="F660" s="57">
        <v>44636</v>
      </c>
      <c r="G660" s="58">
        <v>32387</v>
      </c>
      <c r="H660" s="59">
        <f t="shared" si="115"/>
        <v>30.597260273972601</v>
      </c>
      <c r="I660" s="60" t="s">
        <v>537</v>
      </c>
      <c r="J660" s="61">
        <v>0</v>
      </c>
      <c r="K660" s="62">
        <v>0</v>
      </c>
      <c r="L660" s="63" t="s">
        <v>85</v>
      </c>
      <c r="M660" s="64" t="str">
        <f t="shared" si="116"/>
        <v>0-0-3</v>
      </c>
      <c r="N660" s="81" t="s">
        <v>72</v>
      </c>
      <c r="O660" s="62" t="s">
        <v>72</v>
      </c>
      <c r="P660" s="67">
        <v>0</v>
      </c>
      <c r="Q660" s="68" t="s">
        <v>538</v>
      </c>
      <c r="R660" s="68" t="s">
        <v>126</v>
      </c>
      <c r="S660" s="68" t="s">
        <v>127</v>
      </c>
      <c r="T660" s="69">
        <v>46</v>
      </c>
      <c r="U660" s="68"/>
      <c r="V660" s="70">
        <v>177996</v>
      </c>
      <c r="W660" s="70">
        <v>0</v>
      </c>
      <c r="X660" s="70">
        <v>0</v>
      </c>
      <c r="Y660" s="70">
        <v>0</v>
      </c>
      <c r="Z660" s="70">
        <v>0</v>
      </c>
      <c r="AA660" s="70">
        <v>456955</v>
      </c>
      <c r="AB660" s="71">
        <f t="shared" si="117"/>
        <v>456955</v>
      </c>
      <c r="AC660" s="71">
        <f t="shared" si="110"/>
        <v>456955</v>
      </c>
      <c r="AD660" s="72">
        <f t="shared" si="111"/>
        <v>365</v>
      </c>
      <c r="AE660" s="73">
        <f>ROUND(VLOOKUP(Q660,'[1]Average Cost'!$A$3:$V$26,HLOOKUP('[1]Master Sheet'!E660,'[1]Average Cost'!$B$1:$V$2,2,0)),0)</f>
        <v>421700</v>
      </c>
      <c r="AF660" s="74">
        <f t="shared" si="112"/>
        <v>1.0836020867915579</v>
      </c>
      <c r="AG660" s="68" t="str">
        <f t="shared" si="118"/>
        <v>Greater than 100%</v>
      </c>
      <c r="AH660" s="75">
        <v>593268</v>
      </c>
      <c r="AI660" s="75">
        <v>564982.36199999996</v>
      </c>
      <c r="AJ660" s="75">
        <v>593268</v>
      </c>
      <c r="AK660" s="76">
        <f t="shared" si="113"/>
        <v>0.77023368865335728</v>
      </c>
      <c r="AL660" s="39" t="str">
        <f t="shared" si="119"/>
        <v>70% - 90%</v>
      </c>
      <c r="AM660" s="77" t="str">
        <f t="shared" si="120"/>
        <v>Lower Middle Range</v>
      </c>
      <c r="AN660" s="78" t="s">
        <v>76</v>
      </c>
      <c r="AO660" s="78"/>
      <c r="AP660" s="78" t="s">
        <v>135</v>
      </c>
      <c r="AQ660" s="49"/>
      <c r="AR660" s="79"/>
      <c r="AS660" s="79"/>
      <c r="AT660" s="80"/>
      <c r="AU660" s="52">
        <f t="shared" si="114"/>
        <v>0</v>
      </c>
    </row>
    <row r="661" spans="1:47" ht="15" customHeight="1">
      <c r="A661" s="53" t="s">
        <v>66</v>
      </c>
      <c r="B661" s="54">
        <v>650</v>
      </c>
      <c r="C661" s="55" t="s">
        <v>205</v>
      </c>
      <c r="D661" s="56" t="s">
        <v>117</v>
      </c>
      <c r="E661" s="55" t="s">
        <v>253</v>
      </c>
      <c r="F661" s="57">
        <v>42014</v>
      </c>
      <c r="G661" s="58">
        <v>27640</v>
      </c>
      <c r="H661" s="59">
        <f t="shared" si="115"/>
        <v>43.602739726027394</v>
      </c>
      <c r="I661" s="60" t="s">
        <v>644</v>
      </c>
      <c r="J661" s="61" t="s">
        <v>85</v>
      </c>
      <c r="K661" s="62" t="s">
        <v>71</v>
      </c>
      <c r="L661" s="63" t="s">
        <v>129</v>
      </c>
      <c r="M661" s="64" t="str">
        <f t="shared" si="116"/>
        <v>3-2-1</v>
      </c>
      <c r="N661" s="65">
        <v>42826</v>
      </c>
      <c r="O661" s="66">
        <v>43191</v>
      </c>
      <c r="P661" s="67">
        <v>6.0000000000000005E-2</v>
      </c>
      <c r="Q661" s="68" t="s">
        <v>87</v>
      </c>
      <c r="R661" s="68" t="s">
        <v>88</v>
      </c>
      <c r="S661" s="68" t="s">
        <v>89</v>
      </c>
      <c r="T661" s="69">
        <v>50</v>
      </c>
      <c r="U661" s="68"/>
      <c r="V661" s="70">
        <v>270504</v>
      </c>
      <c r="W661" s="70">
        <v>0</v>
      </c>
      <c r="X661" s="70">
        <v>0</v>
      </c>
      <c r="Y661" s="70">
        <v>67620</v>
      </c>
      <c r="Z661" s="70">
        <v>0</v>
      </c>
      <c r="AA661" s="70">
        <v>755832</v>
      </c>
      <c r="AB661" s="71">
        <f t="shared" si="117"/>
        <v>688212</v>
      </c>
      <c r="AC661" s="71">
        <f t="shared" si="110"/>
        <v>688212</v>
      </c>
      <c r="AD661" s="72">
        <f t="shared" si="111"/>
        <v>365</v>
      </c>
      <c r="AE661" s="73">
        <f>ROUND(VLOOKUP(Q661,'[1]Average Cost'!$A$3:$V$26,HLOOKUP('[1]Master Sheet'!E661,'[1]Average Cost'!$B$1:$V$2,2,0)),0)</f>
        <v>775623</v>
      </c>
      <c r="AF661" s="74">
        <f t="shared" si="112"/>
        <v>0.88730220738683618</v>
      </c>
      <c r="AG661" s="68" t="str">
        <f t="shared" si="118"/>
        <v>80%-100%</v>
      </c>
      <c r="AH661" s="75">
        <v>1340475.5</v>
      </c>
      <c r="AI661" s="75">
        <v>1340475.5</v>
      </c>
      <c r="AJ661" s="75">
        <v>1058532</v>
      </c>
      <c r="AK661" s="76">
        <f t="shared" si="113"/>
        <v>0.51340886125856089</v>
      </c>
      <c r="AL661" s="39" t="str">
        <f t="shared" si="119"/>
        <v>50% - 70%</v>
      </c>
      <c r="AM661" s="77" t="str">
        <f t="shared" si="120"/>
        <v>Lower Range</v>
      </c>
      <c r="AN661" s="78" t="s">
        <v>76</v>
      </c>
      <c r="AO661" s="78"/>
      <c r="AP661" s="78" t="s">
        <v>76</v>
      </c>
      <c r="AQ661" s="49"/>
      <c r="AR661" s="79"/>
      <c r="AS661" s="79"/>
      <c r="AT661" s="80"/>
      <c r="AU661" s="52">
        <f t="shared" si="114"/>
        <v>0</v>
      </c>
    </row>
    <row r="662" spans="1:47" ht="15" customHeight="1">
      <c r="A662" s="53" t="s">
        <v>66</v>
      </c>
      <c r="B662" s="54">
        <v>651</v>
      </c>
      <c r="C662" s="55" t="s">
        <v>136</v>
      </c>
      <c r="D662" s="56" t="s">
        <v>91</v>
      </c>
      <c r="E662" s="55" t="s">
        <v>253</v>
      </c>
      <c r="F662" s="57">
        <v>42812</v>
      </c>
      <c r="G662" s="58">
        <v>26423</v>
      </c>
      <c r="H662" s="59">
        <f t="shared" si="115"/>
        <v>46.936986301369863</v>
      </c>
      <c r="I662" s="60" t="s">
        <v>644</v>
      </c>
      <c r="J662" s="61" t="s">
        <v>85</v>
      </c>
      <c r="K662" s="62" t="s">
        <v>71</v>
      </c>
      <c r="L662" s="63" t="s">
        <v>129</v>
      </c>
      <c r="M662" s="64" t="str">
        <f t="shared" si="116"/>
        <v>3-2-1</v>
      </c>
      <c r="N662" s="65" t="s">
        <v>124</v>
      </c>
      <c r="O662" s="66">
        <v>43191</v>
      </c>
      <c r="P662" s="67">
        <v>3.2499999999999994E-2</v>
      </c>
      <c r="Q662" s="68" t="s">
        <v>87</v>
      </c>
      <c r="R662" s="68" t="s">
        <v>88</v>
      </c>
      <c r="S662" s="68" t="s">
        <v>89</v>
      </c>
      <c r="T662" s="69">
        <v>49</v>
      </c>
      <c r="U662" s="68"/>
      <c r="V662" s="70">
        <v>255084</v>
      </c>
      <c r="W662" s="70">
        <v>0</v>
      </c>
      <c r="X662" s="70">
        <v>0</v>
      </c>
      <c r="Y662" s="70">
        <v>63768</v>
      </c>
      <c r="Z662" s="70">
        <v>0</v>
      </c>
      <c r="AA662" s="70">
        <v>713441</v>
      </c>
      <c r="AB662" s="71">
        <f t="shared" si="117"/>
        <v>649673</v>
      </c>
      <c r="AC662" s="71">
        <f t="shared" si="110"/>
        <v>649673</v>
      </c>
      <c r="AD662" s="72">
        <f t="shared" si="111"/>
        <v>365</v>
      </c>
      <c r="AE662" s="73">
        <f>ROUND(VLOOKUP(Q662,'[1]Average Cost'!$A$3:$V$26,HLOOKUP('[1]Master Sheet'!E662,'[1]Average Cost'!$B$1:$V$2,2,0)),0)</f>
        <v>681533</v>
      </c>
      <c r="AF662" s="74">
        <f t="shared" si="112"/>
        <v>0.95325244705685563</v>
      </c>
      <c r="AG662" s="68" t="str">
        <f t="shared" si="118"/>
        <v>80%-100%</v>
      </c>
      <c r="AH662" s="75">
        <v>1139404.175</v>
      </c>
      <c r="AI662" s="75">
        <v>1139404.175</v>
      </c>
      <c r="AJ662" s="75">
        <v>737398</v>
      </c>
      <c r="AK662" s="76">
        <f t="shared" si="113"/>
        <v>0.57018660652178144</v>
      </c>
      <c r="AL662" s="39" t="str">
        <f t="shared" si="119"/>
        <v>50% - 70%</v>
      </c>
      <c r="AM662" s="77" t="str">
        <f t="shared" si="120"/>
        <v>Lower Range</v>
      </c>
      <c r="AN662" s="78" t="s">
        <v>76</v>
      </c>
      <c r="AO662" s="78"/>
      <c r="AP662" s="78" t="s">
        <v>76</v>
      </c>
      <c r="AQ662" s="49"/>
      <c r="AR662" s="79"/>
      <c r="AS662" s="79"/>
      <c r="AT662" s="80"/>
      <c r="AU662" s="52">
        <f t="shared" si="114"/>
        <v>0</v>
      </c>
    </row>
    <row r="663" spans="1:47" ht="15" customHeight="1">
      <c r="A663" s="53" t="s">
        <v>66</v>
      </c>
      <c r="B663" s="54">
        <v>652</v>
      </c>
      <c r="C663" s="55" t="s">
        <v>645</v>
      </c>
      <c r="D663" s="56" t="s">
        <v>145</v>
      </c>
      <c r="E663" s="55" t="s">
        <v>256</v>
      </c>
      <c r="F663" s="57">
        <v>40544</v>
      </c>
      <c r="G663" s="58">
        <v>27992</v>
      </c>
      <c r="H663" s="59">
        <f t="shared" si="115"/>
        <v>42.638356164383559</v>
      </c>
      <c r="I663" s="60" t="s">
        <v>322</v>
      </c>
      <c r="J663" s="61" t="s">
        <v>85</v>
      </c>
      <c r="K663" s="62" t="s">
        <v>71</v>
      </c>
      <c r="L663" s="63" t="s">
        <v>81</v>
      </c>
      <c r="M663" s="64" t="str">
        <f t="shared" si="116"/>
        <v>3-2-4</v>
      </c>
      <c r="N663" s="65" t="s">
        <v>86</v>
      </c>
      <c r="O663" s="66">
        <v>43191</v>
      </c>
      <c r="P663" s="67">
        <v>6.7499999999999991E-2</v>
      </c>
      <c r="Q663" s="68" t="s">
        <v>87</v>
      </c>
      <c r="R663" s="68" t="s">
        <v>88</v>
      </c>
      <c r="S663" s="68" t="s">
        <v>89</v>
      </c>
      <c r="T663" s="69">
        <v>45</v>
      </c>
      <c r="U663" s="68"/>
      <c r="V663" s="70">
        <v>116508</v>
      </c>
      <c r="W663" s="70">
        <v>0</v>
      </c>
      <c r="X663" s="70">
        <v>0</v>
      </c>
      <c r="Y663" s="70">
        <v>0</v>
      </c>
      <c r="Z663" s="70">
        <v>0</v>
      </c>
      <c r="AA663" s="70">
        <v>279475.16000000003</v>
      </c>
      <c r="AB663" s="71">
        <f t="shared" si="117"/>
        <v>279475.16000000003</v>
      </c>
      <c r="AC663" s="71">
        <f t="shared" si="110"/>
        <v>279475.16000000003</v>
      </c>
      <c r="AD663" s="72">
        <f t="shared" si="111"/>
        <v>365</v>
      </c>
      <c r="AE663" s="73">
        <f>ROUND(VLOOKUP(Q663,'[1]Average Cost'!$A$3:$V$26,HLOOKUP('[1]Master Sheet'!E663,'[1]Average Cost'!$B$1:$V$2,2,0)),0)</f>
        <v>233903</v>
      </c>
      <c r="AF663" s="74">
        <f t="shared" si="112"/>
        <v>1.194833584862101</v>
      </c>
      <c r="AG663" s="68" t="str">
        <f t="shared" si="118"/>
        <v>Greater than 100%</v>
      </c>
      <c r="AH663" s="75">
        <v>457695</v>
      </c>
      <c r="AI663" s="75">
        <v>382087.75</v>
      </c>
      <c r="AJ663" s="75">
        <v>457695</v>
      </c>
      <c r="AK663" s="76">
        <f t="shared" si="113"/>
        <v>0.61061440478921558</v>
      </c>
      <c r="AL663" s="39" t="str">
        <f t="shared" si="119"/>
        <v>50% - 70%</v>
      </c>
      <c r="AM663" s="77" t="str">
        <f t="shared" si="120"/>
        <v>Lower Range</v>
      </c>
      <c r="AN663" s="78" t="s">
        <v>118</v>
      </c>
      <c r="AO663" s="78" t="s">
        <v>625</v>
      </c>
      <c r="AP663" s="78" t="s">
        <v>135</v>
      </c>
      <c r="AQ663" s="49"/>
      <c r="AR663" s="79"/>
      <c r="AS663" s="79"/>
      <c r="AT663" s="80"/>
      <c r="AU663" s="52">
        <f t="shared" si="114"/>
        <v>0</v>
      </c>
    </row>
    <row r="664" spans="1:47" ht="15" customHeight="1">
      <c r="A664" s="53" t="s">
        <v>66</v>
      </c>
      <c r="B664" s="54">
        <v>653</v>
      </c>
      <c r="C664" s="55" t="s">
        <v>163</v>
      </c>
      <c r="D664" s="56" t="s">
        <v>95</v>
      </c>
      <c r="E664" s="55" t="s">
        <v>601</v>
      </c>
      <c r="F664" s="57">
        <v>44695</v>
      </c>
      <c r="G664" s="58">
        <v>33648</v>
      </c>
      <c r="H664" s="59">
        <f t="shared" si="115"/>
        <v>27.142465753424659</v>
      </c>
      <c r="I664" s="60" t="s">
        <v>602</v>
      </c>
      <c r="J664" s="61">
        <v>0</v>
      </c>
      <c r="K664" s="62">
        <v>0</v>
      </c>
      <c r="L664" s="63" t="s">
        <v>71</v>
      </c>
      <c r="M664" s="64" t="str">
        <f t="shared" si="116"/>
        <v>0-0-2</v>
      </c>
      <c r="N664" s="81" t="s">
        <v>72</v>
      </c>
      <c r="O664" s="62" t="s">
        <v>72</v>
      </c>
      <c r="P664" s="67">
        <v>0</v>
      </c>
      <c r="Q664" s="68" t="s">
        <v>87</v>
      </c>
      <c r="R664" s="68" t="s">
        <v>88</v>
      </c>
      <c r="S664" s="68" t="s">
        <v>89</v>
      </c>
      <c r="T664" s="69">
        <v>47</v>
      </c>
      <c r="U664" s="68"/>
      <c r="V664" s="70">
        <v>138180</v>
      </c>
      <c r="W664" s="70">
        <v>0</v>
      </c>
      <c r="X664" s="70">
        <v>0</v>
      </c>
      <c r="Y664" s="70">
        <v>34548</v>
      </c>
      <c r="Z664" s="70">
        <v>0</v>
      </c>
      <c r="AA664" s="70">
        <v>391953</v>
      </c>
      <c r="AB664" s="71">
        <f t="shared" si="117"/>
        <v>357405</v>
      </c>
      <c r="AC664" s="71">
        <f t="shared" si="110"/>
        <v>357405</v>
      </c>
      <c r="AD664" s="72">
        <f t="shared" si="111"/>
        <v>322</v>
      </c>
      <c r="AE664" s="73">
        <f>ROUND(VLOOKUP(Q664,'[1]Average Cost'!$A$3:$V$26,HLOOKUP('[1]Master Sheet'!E664,'[1]Average Cost'!$B$1:$V$2,2,0)),0)</f>
        <v>436990</v>
      </c>
      <c r="AF664" s="74">
        <f t="shared" si="112"/>
        <v>0.81787912766882542</v>
      </c>
      <c r="AG664" s="68" t="str">
        <f t="shared" si="118"/>
        <v>80%-100%</v>
      </c>
      <c r="AH664" s="75">
        <v>752202.61250000005</v>
      </c>
      <c r="AI664" s="75">
        <v>752202.61250000005</v>
      </c>
      <c r="AJ664" s="75">
        <v>532918</v>
      </c>
      <c r="AK664" s="76">
        <f t="shared" si="113"/>
        <v>0.4751445874564813</v>
      </c>
      <c r="AL664" s="39" t="str">
        <f t="shared" si="119"/>
        <v>25% - 50%</v>
      </c>
      <c r="AM664" s="77" t="str">
        <f t="shared" si="120"/>
        <v>Lower Range</v>
      </c>
      <c r="AN664" s="78" t="s">
        <v>76</v>
      </c>
      <c r="AO664" s="78"/>
      <c r="AP664" s="78" t="s">
        <v>76</v>
      </c>
      <c r="AQ664" s="49"/>
      <c r="AR664" s="79"/>
      <c r="AS664" s="79"/>
      <c r="AT664" s="80"/>
      <c r="AU664" s="52">
        <f t="shared" si="114"/>
        <v>0</v>
      </c>
    </row>
    <row r="665" spans="1:47" ht="15" customHeight="1">
      <c r="A665" s="53" t="s">
        <v>66</v>
      </c>
      <c r="B665" s="54">
        <v>654</v>
      </c>
      <c r="C665" s="55" t="s">
        <v>82</v>
      </c>
      <c r="D665" s="56" t="s">
        <v>95</v>
      </c>
      <c r="E665" s="55" t="s">
        <v>253</v>
      </c>
      <c r="F665" s="57">
        <v>42646</v>
      </c>
      <c r="G665" s="58">
        <v>31291</v>
      </c>
      <c r="H665" s="59">
        <f t="shared" si="115"/>
        <v>33.6</v>
      </c>
      <c r="I665" s="60" t="s">
        <v>189</v>
      </c>
      <c r="J665" s="61" t="s">
        <v>71</v>
      </c>
      <c r="K665" s="62" t="s">
        <v>129</v>
      </c>
      <c r="L665" s="63" t="s">
        <v>71</v>
      </c>
      <c r="M665" s="64" t="str">
        <f t="shared" si="116"/>
        <v>2-1-2</v>
      </c>
      <c r="N665" s="65">
        <v>42095</v>
      </c>
      <c r="O665" s="66">
        <v>43191</v>
      </c>
      <c r="P665" s="67">
        <v>3.9097440042464897E-2</v>
      </c>
      <c r="Q665" s="68" t="s">
        <v>190</v>
      </c>
      <c r="R665" s="68" t="s">
        <v>108</v>
      </c>
      <c r="S665" s="68" t="s">
        <v>109</v>
      </c>
      <c r="T665" s="69">
        <v>47</v>
      </c>
      <c r="U665" s="68"/>
      <c r="V665" s="70">
        <v>156600</v>
      </c>
      <c r="W665" s="70">
        <v>0</v>
      </c>
      <c r="X665" s="70">
        <v>0</v>
      </c>
      <c r="Y665" s="70">
        <v>39156</v>
      </c>
      <c r="Z665" s="70">
        <v>0</v>
      </c>
      <c r="AA665" s="70">
        <v>442605</v>
      </c>
      <c r="AB665" s="71">
        <f t="shared" si="117"/>
        <v>403449</v>
      </c>
      <c r="AC665" s="71">
        <f t="shared" si="110"/>
        <v>403449</v>
      </c>
      <c r="AD665" s="72">
        <f t="shared" si="111"/>
        <v>365</v>
      </c>
      <c r="AE665" s="73">
        <f>ROUND(VLOOKUP(Q665,'[1]Average Cost'!$A$3:$V$26,HLOOKUP('[1]Master Sheet'!E665,'[1]Average Cost'!$B$1:$V$2,2,0)),0)</f>
        <v>546974</v>
      </c>
      <c r="AF665" s="74">
        <f t="shared" si="112"/>
        <v>0.7376017872878784</v>
      </c>
      <c r="AG665" s="68" t="str">
        <f t="shared" si="118"/>
        <v>60%-80%</v>
      </c>
      <c r="AH665" s="75">
        <v>682466.95487249992</v>
      </c>
      <c r="AI665" s="75">
        <v>682466.95487249992</v>
      </c>
      <c r="AJ665" s="75">
        <v>678774</v>
      </c>
      <c r="AK665" s="76">
        <f t="shared" si="113"/>
        <v>0.59116268871270594</v>
      </c>
      <c r="AL665" s="39" t="str">
        <f t="shared" si="119"/>
        <v>50% - 70%</v>
      </c>
      <c r="AM665" s="77" t="str">
        <f t="shared" si="120"/>
        <v>Lower Range</v>
      </c>
      <c r="AN665" s="78" t="s">
        <v>76</v>
      </c>
      <c r="AO665" s="78"/>
      <c r="AP665" s="78" t="s">
        <v>76</v>
      </c>
      <c r="AQ665" s="49"/>
      <c r="AR665" s="79"/>
      <c r="AS665" s="79"/>
      <c r="AT665" s="80"/>
      <c r="AU665" s="52">
        <f t="shared" si="114"/>
        <v>0</v>
      </c>
    </row>
    <row r="666" spans="1:47" ht="15" customHeight="1">
      <c r="A666" s="53" t="s">
        <v>66</v>
      </c>
      <c r="B666" s="25">
        <v>655</v>
      </c>
      <c r="C666" s="55" t="s">
        <v>144</v>
      </c>
      <c r="D666" s="56" t="s">
        <v>173</v>
      </c>
      <c r="E666" s="55" t="s">
        <v>111</v>
      </c>
      <c r="F666" s="57">
        <v>41306</v>
      </c>
      <c r="G666" s="58">
        <v>31187</v>
      </c>
      <c r="H666" s="59">
        <f t="shared" si="115"/>
        <v>33.884931506849313</v>
      </c>
      <c r="I666" s="60" t="s">
        <v>646</v>
      </c>
      <c r="J666" s="61" t="s">
        <v>85</v>
      </c>
      <c r="K666" s="62" t="s">
        <v>85</v>
      </c>
      <c r="L666" s="63" t="s">
        <v>85</v>
      </c>
      <c r="M666" s="64" t="str">
        <f t="shared" si="116"/>
        <v>3-3-3</v>
      </c>
      <c r="N666" s="65">
        <v>42095</v>
      </c>
      <c r="O666" s="66">
        <v>43191</v>
      </c>
      <c r="P666" s="67">
        <v>8.5000000000000006E-2</v>
      </c>
      <c r="Q666" s="68" t="s">
        <v>113</v>
      </c>
      <c r="R666" s="68" t="s">
        <v>114</v>
      </c>
      <c r="S666" s="68" t="s">
        <v>115</v>
      </c>
      <c r="T666" s="69">
        <v>44</v>
      </c>
      <c r="U666" s="68"/>
      <c r="V666" s="70">
        <v>124656</v>
      </c>
      <c r="W666" s="70">
        <v>0</v>
      </c>
      <c r="X666" s="70">
        <v>9000</v>
      </c>
      <c r="Y666" s="70">
        <v>0</v>
      </c>
      <c r="Z666" s="70">
        <v>3000</v>
      </c>
      <c r="AA666" s="70">
        <v>323584</v>
      </c>
      <c r="AB666" s="71">
        <f t="shared" si="117"/>
        <v>323584</v>
      </c>
      <c r="AC666" s="71">
        <f t="shared" si="110"/>
        <v>323584</v>
      </c>
      <c r="AD666" s="72">
        <f t="shared" si="111"/>
        <v>365</v>
      </c>
      <c r="AE666" s="73">
        <f>ROUND(VLOOKUP(Q666,'[1]Average Cost'!$A$3:$V$26,HLOOKUP('[1]Master Sheet'!E666,'[1]Average Cost'!$B$1:$V$2,2,0)),0)</f>
        <v>296029</v>
      </c>
      <c r="AF666" s="74">
        <f t="shared" si="112"/>
        <v>1.0930820966864734</v>
      </c>
      <c r="AG666" s="68" t="str">
        <f t="shared" si="118"/>
        <v>Greater than 100%</v>
      </c>
      <c r="AH666" s="75">
        <v>318594.28995000001</v>
      </c>
      <c r="AI666" s="75">
        <v>318594.28995000001</v>
      </c>
      <c r="AJ666" s="75">
        <v>309807</v>
      </c>
      <c r="AK666" s="76">
        <f t="shared" si="113"/>
        <v>1.0156616430595258</v>
      </c>
      <c r="AL666" s="39" t="str">
        <f t="shared" si="119"/>
        <v>90% - 110%</v>
      </c>
      <c r="AM666" s="77" t="str">
        <f t="shared" si="120"/>
        <v>Upper Middle Range</v>
      </c>
      <c r="AN666" s="78" t="s">
        <v>118</v>
      </c>
      <c r="AO666" s="78" t="s">
        <v>647</v>
      </c>
      <c r="AP666" s="78" t="s">
        <v>76</v>
      </c>
      <c r="AQ666" s="49"/>
      <c r="AR666" s="79"/>
      <c r="AS666" s="79"/>
      <c r="AT666" s="80"/>
      <c r="AU666" s="52">
        <f t="shared" si="114"/>
        <v>0</v>
      </c>
    </row>
    <row r="667" spans="1:47" ht="15" customHeight="1">
      <c r="A667" s="53" t="s">
        <v>66</v>
      </c>
      <c r="B667" s="54">
        <v>656</v>
      </c>
      <c r="C667" s="55" t="s">
        <v>265</v>
      </c>
      <c r="D667" s="56" t="s">
        <v>331</v>
      </c>
      <c r="E667" s="55" t="s">
        <v>111</v>
      </c>
      <c r="F667" s="57">
        <v>41215</v>
      </c>
      <c r="G667" s="58">
        <v>29350</v>
      </c>
      <c r="H667" s="59">
        <f t="shared" si="115"/>
        <v>38.917808219178085</v>
      </c>
      <c r="I667" s="60" t="s">
        <v>168</v>
      </c>
      <c r="J667" s="61" t="s">
        <v>85</v>
      </c>
      <c r="K667" s="62" t="s">
        <v>81</v>
      </c>
      <c r="L667" s="63" t="s">
        <v>85</v>
      </c>
      <c r="M667" s="64" t="str">
        <f t="shared" si="116"/>
        <v>3-4-3</v>
      </c>
      <c r="N667" s="65">
        <v>42095</v>
      </c>
      <c r="O667" s="66">
        <v>43191</v>
      </c>
      <c r="P667" s="67">
        <v>0.11375</v>
      </c>
      <c r="Q667" s="68" t="s">
        <v>113</v>
      </c>
      <c r="R667" s="68" t="s">
        <v>114</v>
      </c>
      <c r="S667" s="68" t="s">
        <v>115</v>
      </c>
      <c r="T667" s="69">
        <v>55</v>
      </c>
      <c r="U667" s="68"/>
      <c r="V667" s="70">
        <v>827940</v>
      </c>
      <c r="W667" s="70">
        <v>0</v>
      </c>
      <c r="X667" s="70">
        <v>135000</v>
      </c>
      <c r="Y667" s="70">
        <v>318444</v>
      </c>
      <c r="Z667" s="70">
        <v>45000</v>
      </c>
      <c r="AA667" s="70">
        <v>2457310</v>
      </c>
      <c r="AB667" s="71">
        <f t="shared" si="117"/>
        <v>2138866</v>
      </c>
      <c r="AC667" s="71">
        <f t="shared" si="110"/>
        <v>2138866</v>
      </c>
      <c r="AD667" s="72">
        <f t="shared" si="111"/>
        <v>365</v>
      </c>
      <c r="AE667" s="73">
        <f>ROUND(VLOOKUP(Q667,'[1]Average Cost'!$A$3:$V$26,HLOOKUP('[1]Master Sheet'!E667,'[1]Average Cost'!$B$1:$V$2,2,0)),0)</f>
        <v>2384322</v>
      </c>
      <c r="AF667" s="74">
        <f t="shared" si="112"/>
        <v>0.89705417305212976</v>
      </c>
      <c r="AG667" s="68" t="str">
        <f t="shared" si="118"/>
        <v>80%-100%</v>
      </c>
      <c r="AH667" s="75">
        <v>3470054.4377175001</v>
      </c>
      <c r="AI667" s="75">
        <v>3470054.4377175001</v>
      </c>
      <c r="AJ667" s="75">
        <v>2609243</v>
      </c>
      <c r="AK667" s="76">
        <f t="shared" si="113"/>
        <v>0.61637822644848284</v>
      </c>
      <c r="AL667" s="39" t="str">
        <f t="shared" si="119"/>
        <v>50% - 70%</v>
      </c>
      <c r="AM667" s="77" t="str">
        <f t="shared" si="120"/>
        <v>Lower Range</v>
      </c>
      <c r="AN667" s="78" t="s">
        <v>118</v>
      </c>
      <c r="AO667" s="78" t="s">
        <v>648</v>
      </c>
      <c r="AP667" s="78" t="s">
        <v>76</v>
      </c>
      <c r="AQ667" s="49"/>
      <c r="AR667" s="79"/>
      <c r="AS667" s="79"/>
      <c r="AT667" s="80"/>
      <c r="AU667" s="52">
        <f t="shared" si="114"/>
        <v>0</v>
      </c>
    </row>
    <row r="668" spans="1:47" ht="15" customHeight="1">
      <c r="A668" s="53" t="s">
        <v>66</v>
      </c>
      <c r="B668" s="54">
        <v>657</v>
      </c>
      <c r="C668" s="55" t="s">
        <v>152</v>
      </c>
      <c r="D668" s="56" t="s">
        <v>83</v>
      </c>
      <c r="E668" s="55" t="s">
        <v>111</v>
      </c>
      <c r="F668" s="57">
        <v>43435</v>
      </c>
      <c r="G668" s="58">
        <v>32752</v>
      </c>
      <c r="H668" s="59">
        <f t="shared" si="115"/>
        <v>29.597260273972601</v>
      </c>
      <c r="I668" s="60" t="s">
        <v>328</v>
      </c>
      <c r="J668" s="61" t="s">
        <v>85</v>
      </c>
      <c r="K668" s="62" t="s">
        <v>81</v>
      </c>
      <c r="L668" s="63" t="s">
        <v>85</v>
      </c>
      <c r="M668" s="64" t="str">
        <f t="shared" si="116"/>
        <v>3-4-3</v>
      </c>
      <c r="N668" s="65">
        <v>42826</v>
      </c>
      <c r="O668" s="66">
        <v>43191</v>
      </c>
      <c r="P668" s="67">
        <v>0.14659011172882819</v>
      </c>
      <c r="Q668" s="68" t="s">
        <v>113</v>
      </c>
      <c r="R668" s="68" t="s">
        <v>114</v>
      </c>
      <c r="S668" s="68" t="s">
        <v>115</v>
      </c>
      <c r="T668" s="69">
        <v>46</v>
      </c>
      <c r="U668" s="68"/>
      <c r="V668" s="70">
        <v>127452</v>
      </c>
      <c r="W668" s="70">
        <v>0</v>
      </c>
      <c r="X668" s="70">
        <v>31500</v>
      </c>
      <c r="Y668" s="70">
        <v>0</v>
      </c>
      <c r="Z668" s="70">
        <v>10500</v>
      </c>
      <c r="AA668" s="70">
        <v>330593</v>
      </c>
      <c r="AB668" s="71">
        <f t="shared" si="117"/>
        <v>330593</v>
      </c>
      <c r="AC668" s="71">
        <f t="shared" si="110"/>
        <v>330593</v>
      </c>
      <c r="AD668" s="72">
        <f t="shared" si="111"/>
        <v>365</v>
      </c>
      <c r="AE668" s="73">
        <f>ROUND(VLOOKUP(Q668,'[1]Average Cost'!$A$3:$V$26,HLOOKUP('[1]Master Sheet'!E668,'[1]Average Cost'!$B$1:$V$2,2,0)),0)</f>
        <v>362968</v>
      </c>
      <c r="AF668" s="74">
        <f t="shared" si="112"/>
        <v>0.91080480923938201</v>
      </c>
      <c r="AG668" s="68" t="str">
        <f t="shared" si="118"/>
        <v>80%-100%</v>
      </c>
      <c r="AH668" s="75">
        <v>587277.26769999997</v>
      </c>
      <c r="AI668" s="75">
        <v>587277.26769999997</v>
      </c>
      <c r="AJ668" s="75">
        <v>404172</v>
      </c>
      <c r="AK668" s="76">
        <f t="shared" si="113"/>
        <v>0.56292490478088364</v>
      </c>
      <c r="AL668" s="39" t="str">
        <f t="shared" si="119"/>
        <v>50% - 70%</v>
      </c>
      <c r="AM668" s="77" t="str">
        <f t="shared" si="120"/>
        <v>Lower Range</v>
      </c>
      <c r="AN668" s="78" t="s">
        <v>76</v>
      </c>
      <c r="AO668" s="78"/>
      <c r="AP668" s="78" t="s">
        <v>76</v>
      </c>
      <c r="AQ668" s="49"/>
      <c r="AR668" s="79"/>
      <c r="AS668" s="79"/>
      <c r="AT668" s="80"/>
      <c r="AU668" s="52">
        <f t="shared" si="114"/>
        <v>0</v>
      </c>
    </row>
    <row r="669" spans="1:47" ht="15" customHeight="1">
      <c r="A669" s="53" t="s">
        <v>66</v>
      </c>
      <c r="B669" s="54">
        <v>658</v>
      </c>
      <c r="C669" s="55" t="s">
        <v>144</v>
      </c>
      <c r="D669" s="56" t="s">
        <v>145</v>
      </c>
      <c r="E669" s="55" t="s">
        <v>111</v>
      </c>
      <c r="F669" s="57">
        <v>40384</v>
      </c>
      <c r="G669" s="58">
        <v>31440</v>
      </c>
      <c r="H669" s="59">
        <f t="shared" si="115"/>
        <v>33.19178082191781</v>
      </c>
      <c r="I669" s="60" t="s">
        <v>326</v>
      </c>
      <c r="J669" s="61" t="s">
        <v>71</v>
      </c>
      <c r="K669" s="62" t="s">
        <v>85</v>
      </c>
      <c r="L669" s="63" t="s">
        <v>81</v>
      </c>
      <c r="M669" s="64" t="str">
        <f t="shared" si="116"/>
        <v>2-3-4</v>
      </c>
      <c r="N669" s="65">
        <v>43191</v>
      </c>
      <c r="O669" s="66">
        <v>43191</v>
      </c>
      <c r="P669" s="67">
        <v>0.14000000000000001</v>
      </c>
      <c r="Q669" s="68" t="s">
        <v>327</v>
      </c>
      <c r="R669" s="68" t="s">
        <v>114</v>
      </c>
      <c r="S669" s="68" t="s">
        <v>115</v>
      </c>
      <c r="T669" s="69">
        <v>45</v>
      </c>
      <c r="U669" s="68"/>
      <c r="V669" s="70">
        <v>111492</v>
      </c>
      <c r="W669" s="70">
        <v>0</v>
      </c>
      <c r="X669" s="70">
        <v>27000</v>
      </c>
      <c r="Y669" s="70">
        <v>0</v>
      </c>
      <c r="Z669" s="70">
        <v>9000</v>
      </c>
      <c r="AA669" s="70">
        <v>278721.09999999998</v>
      </c>
      <c r="AB669" s="71">
        <f t="shared" si="117"/>
        <v>278721.09999999998</v>
      </c>
      <c r="AC669" s="71">
        <f t="shared" si="110"/>
        <v>278721.09999999998</v>
      </c>
      <c r="AD669" s="72">
        <f t="shared" si="111"/>
        <v>365</v>
      </c>
      <c r="AE669" s="73">
        <f>ROUND(VLOOKUP(Q669,'[1]Average Cost'!$A$3:$V$26,HLOOKUP('[1]Master Sheet'!E669,'[1]Average Cost'!$B$1:$V$2,2,0)),0)</f>
        <v>270126</v>
      </c>
      <c r="AF669" s="74">
        <f t="shared" si="112"/>
        <v>1.031818854904748</v>
      </c>
      <c r="AG669" s="68" t="str">
        <f t="shared" si="118"/>
        <v>Greater than 100%</v>
      </c>
      <c r="AH669" s="75">
        <v>500670.71110000001</v>
      </c>
      <c r="AI669" s="75">
        <v>500670.71110000001</v>
      </c>
      <c r="AJ669" s="75">
        <v>494390</v>
      </c>
      <c r="AK669" s="76">
        <f t="shared" si="113"/>
        <v>0.55669543638299712</v>
      </c>
      <c r="AL669" s="39" t="str">
        <f t="shared" si="119"/>
        <v>50% - 70%</v>
      </c>
      <c r="AM669" s="77" t="str">
        <f t="shared" si="120"/>
        <v>Lower Range</v>
      </c>
      <c r="AN669" s="78" t="s">
        <v>76</v>
      </c>
      <c r="AO669" s="78"/>
      <c r="AP669" s="78" t="s">
        <v>76</v>
      </c>
      <c r="AQ669" s="49"/>
      <c r="AR669" s="79"/>
      <c r="AS669" s="79"/>
      <c r="AT669" s="80"/>
      <c r="AU669" s="52">
        <f t="shared" si="114"/>
        <v>0</v>
      </c>
    </row>
    <row r="670" spans="1:47" ht="15" customHeight="1">
      <c r="A670" s="53" t="s">
        <v>66</v>
      </c>
      <c r="B670" s="54">
        <v>659</v>
      </c>
      <c r="C670" s="55" t="s">
        <v>136</v>
      </c>
      <c r="D670" s="56" t="s">
        <v>91</v>
      </c>
      <c r="E670" s="55" t="s">
        <v>111</v>
      </c>
      <c r="F670" s="57">
        <v>44744</v>
      </c>
      <c r="G670" s="58">
        <v>31411</v>
      </c>
      <c r="H670" s="59">
        <f t="shared" si="115"/>
        <v>33.271232876712325</v>
      </c>
      <c r="I670" s="60" t="s">
        <v>326</v>
      </c>
      <c r="J670" s="61">
        <v>0</v>
      </c>
      <c r="K670" s="62">
        <v>0</v>
      </c>
      <c r="L670" s="63" t="s">
        <v>71</v>
      </c>
      <c r="M670" s="64" t="str">
        <f t="shared" si="116"/>
        <v>0-0-2</v>
      </c>
      <c r="N670" s="81" t="s">
        <v>72</v>
      </c>
      <c r="O670" s="62" t="s">
        <v>72</v>
      </c>
      <c r="P670" s="67">
        <v>0</v>
      </c>
      <c r="Q670" s="68" t="s">
        <v>327</v>
      </c>
      <c r="R670" s="68" t="s">
        <v>114</v>
      </c>
      <c r="S670" s="68" t="s">
        <v>115</v>
      </c>
      <c r="T670" s="69">
        <v>49</v>
      </c>
      <c r="U670" s="68"/>
      <c r="V670" s="70">
        <v>290904</v>
      </c>
      <c r="W670" s="70">
        <v>0</v>
      </c>
      <c r="X670" s="70">
        <v>67500</v>
      </c>
      <c r="Y670" s="70">
        <v>72732</v>
      </c>
      <c r="Z670" s="70">
        <v>22500</v>
      </c>
      <c r="AA670" s="70">
        <v>811945</v>
      </c>
      <c r="AB670" s="71">
        <f t="shared" si="117"/>
        <v>739213</v>
      </c>
      <c r="AC670" s="71">
        <f t="shared" si="110"/>
        <v>739213</v>
      </c>
      <c r="AD670" s="72">
        <f t="shared" si="111"/>
        <v>273</v>
      </c>
      <c r="AE670" s="73">
        <f>ROUND(VLOOKUP(Q670,'[1]Average Cost'!$A$3:$V$26,HLOOKUP('[1]Master Sheet'!E670,'[1]Average Cost'!$B$1:$V$2,2,0)),0)</f>
        <v>712671</v>
      </c>
      <c r="AF670" s="74">
        <f t="shared" si="112"/>
        <v>1.0372429915065997</v>
      </c>
      <c r="AG670" s="68" t="str">
        <f t="shared" si="118"/>
        <v>Greater than 100%</v>
      </c>
      <c r="AH670" s="75">
        <v>1463569.39393</v>
      </c>
      <c r="AI670" s="75">
        <v>1463569.39393</v>
      </c>
      <c r="AJ670" s="75">
        <v>1261116</v>
      </c>
      <c r="AK670" s="76">
        <f t="shared" si="113"/>
        <v>0.50507547033014499</v>
      </c>
      <c r="AL670" s="39" t="str">
        <f t="shared" si="119"/>
        <v>50% - 70%</v>
      </c>
      <c r="AM670" s="77" t="str">
        <f t="shared" si="120"/>
        <v>Lower Range</v>
      </c>
      <c r="AN670" s="78" t="s">
        <v>76</v>
      </c>
      <c r="AO670" s="78"/>
      <c r="AP670" s="78" t="s">
        <v>76</v>
      </c>
      <c r="AQ670" s="49"/>
      <c r="AR670" s="79"/>
      <c r="AS670" s="79"/>
      <c r="AT670" s="80"/>
      <c r="AU670" s="52">
        <f t="shared" si="114"/>
        <v>0</v>
      </c>
    </row>
    <row r="671" spans="1:47" ht="15" customHeight="1">
      <c r="A671" s="53" t="s">
        <v>66</v>
      </c>
      <c r="B671" s="54">
        <v>660</v>
      </c>
      <c r="C671" s="55" t="s">
        <v>167</v>
      </c>
      <c r="D671" s="56" t="s">
        <v>83</v>
      </c>
      <c r="E671" s="55" t="s">
        <v>302</v>
      </c>
      <c r="F671" s="57">
        <v>43331</v>
      </c>
      <c r="G671" s="58">
        <v>32679</v>
      </c>
      <c r="H671" s="59">
        <f t="shared" si="115"/>
        <v>29.797260273972604</v>
      </c>
      <c r="I671" s="60" t="s">
        <v>649</v>
      </c>
      <c r="J671" s="61" t="s">
        <v>81</v>
      </c>
      <c r="K671" s="62" t="s">
        <v>85</v>
      </c>
      <c r="L671" s="63" t="s">
        <v>81</v>
      </c>
      <c r="M671" s="64" t="str">
        <f t="shared" si="116"/>
        <v>4-3-4</v>
      </c>
      <c r="N671" s="65">
        <v>42095</v>
      </c>
      <c r="O671" s="66">
        <v>43191</v>
      </c>
      <c r="P671" s="67">
        <v>9.5000000000000015E-2</v>
      </c>
      <c r="Q671" s="68" t="s">
        <v>113</v>
      </c>
      <c r="R671" s="68" t="s">
        <v>114</v>
      </c>
      <c r="S671" s="68" t="s">
        <v>115</v>
      </c>
      <c r="T671" s="69">
        <v>46</v>
      </c>
      <c r="U671" s="68"/>
      <c r="V671" s="70">
        <v>152904</v>
      </c>
      <c r="W671" s="70">
        <v>0</v>
      </c>
      <c r="X671" s="70">
        <v>0</v>
      </c>
      <c r="Y671" s="70">
        <v>0</v>
      </c>
      <c r="Z671" s="70">
        <v>0</v>
      </c>
      <c r="AA671" s="70">
        <v>394212</v>
      </c>
      <c r="AB671" s="71">
        <f t="shared" si="117"/>
        <v>394212</v>
      </c>
      <c r="AC671" s="71">
        <f t="shared" si="110"/>
        <v>394212</v>
      </c>
      <c r="AD671" s="72">
        <f t="shared" si="111"/>
        <v>365</v>
      </c>
      <c r="AE671" s="73">
        <f>ROUND(VLOOKUP(Q671,'[1]Average Cost'!$A$3:$V$26,HLOOKUP('[1]Master Sheet'!E671,'[1]Average Cost'!$B$1:$V$2,2,0)),0)</f>
        <v>362968</v>
      </c>
      <c r="AF671" s="74">
        <f t="shared" si="112"/>
        <v>1.0860792135945869</v>
      </c>
      <c r="AG671" s="68" t="str">
        <f t="shared" si="118"/>
        <v>Greater than 100%</v>
      </c>
      <c r="AH671" s="75">
        <v>587277.26769999997</v>
      </c>
      <c r="AI671" s="75">
        <v>587277.26769999997</v>
      </c>
      <c r="AJ671" s="75">
        <v>404172</v>
      </c>
      <c r="AK671" s="76">
        <f t="shared" si="113"/>
        <v>0.67125363381403025</v>
      </c>
      <c r="AL671" s="39" t="str">
        <f t="shared" si="119"/>
        <v>50% - 70%</v>
      </c>
      <c r="AM671" s="77" t="str">
        <f t="shared" si="120"/>
        <v>Lower Range</v>
      </c>
      <c r="AN671" s="78" t="s">
        <v>76</v>
      </c>
      <c r="AO671" s="78"/>
      <c r="AP671" s="78" t="s">
        <v>76</v>
      </c>
      <c r="AQ671" s="49"/>
      <c r="AR671" s="79"/>
      <c r="AS671" s="79"/>
      <c r="AT671" s="80"/>
      <c r="AU671" s="52">
        <f t="shared" si="114"/>
        <v>0</v>
      </c>
    </row>
    <row r="672" spans="1:47" ht="15" customHeight="1">
      <c r="A672" s="53" t="s">
        <v>66</v>
      </c>
      <c r="B672" s="25">
        <v>661</v>
      </c>
      <c r="C672" s="55" t="s">
        <v>116</v>
      </c>
      <c r="D672" s="56" t="s">
        <v>117</v>
      </c>
      <c r="E672" s="55" t="s">
        <v>111</v>
      </c>
      <c r="F672" s="57">
        <v>44597</v>
      </c>
      <c r="G672" s="58">
        <v>30875</v>
      </c>
      <c r="H672" s="59">
        <f t="shared" si="115"/>
        <v>34.739726027397261</v>
      </c>
      <c r="I672" s="60" t="s">
        <v>195</v>
      </c>
      <c r="J672" s="61">
        <v>0</v>
      </c>
      <c r="K672" s="62">
        <v>0</v>
      </c>
      <c r="L672" s="63" t="s">
        <v>71</v>
      </c>
      <c r="M672" s="64" t="str">
        <f t="shared" si="116"/>
        <v>0-0-2</v>
      </c>
      <c r="N672" s="81" t="s">
        <v>72</v>
      </c>
      <c r="O672" s="62" t="s">
        <v>72</v>
      </c>
      <c r="P672" s="67">
        <v>0</v>
      </c>
      <c r="Q672" s="68" t="s">
        <v>125</v>
      </c>
      <c r="R672" s="68" t="s">
        <v>126</v>
      </c>
      <c r="S672" s="68" t="s">
        <v>127</v>
      </c>
      <c r="T672" s="69">
        <v>50</v>
      </c>
      <c r="U672" s="68"/>
      <c r="V672" s="70">
        <v>527268</v>
      </c>
      <c r="W672" s="70">
        <v>0</v>
      </c>
      <c r="X672" s="70">
        <v>90000</v>
      </c>
      <c r="Y672" s="70">
        <v>131820</v>
      </c>
      <c r="Z672" s="70">
        <v>30000</v>
      </c>
      <c r="AA672" s="70">
        <v>1461947</v>
      </c>
      <c r="AB672" s="71">
        <f t="shared" si="117"/>
        <v>1330127</v>
      </c>
      <c r="AC672" s="71">
        <f t="shared" si="110"/>
        <v>1330127</v>
      </c>
      <c r="AD672" s="72">
        <f t="shared" si="111"/>
        <v>365</v>
      </c>
      <c r="AE672" s="73">
        <f>ROUND(VLOOKUP(Q672,'[1]Average Cost'!$A$3:$V$26,HLOOKUP('[1]Master Sheet'!E672,'[1]Average Cost'!$B$1:$V$2,2,0)),0)</f>
        <v>1316413</v>
      </c>
      <c r="AF672" s="74">
        <f t="shared" si="112"/>
        <v>1.0104177032587798</v>
      </c>
      <c r="AG672" s="68" t="str">
        <f t="shared" si="118"/>
        <v>Greater than 100%</v>
      </c>
      <c r="AH672" s="75">
        <v>1261805.4918750001</v>
      </c>
      <c r="AI672" s="75">
        <v>1261805.4918750001</v>
      </c>
      <c r="AJ672" s="75">
        <v>972484</v>
      </c>
      <c r="AK672" s="76">
        <f t="shared" si="113"/>
        <v>1.0541458319566168</v>
      </c>
      <c r="AL672" s="39" t="str">
        <f t="shared" si="119"/>
        <v>90% - 110%</v>
      </c>
      <c r="AM672" s="77" t="str">
        <f t="shared" si="120"/>
        <v>Upper Middle Range</v>
      </c>
      <c r="AN672" s="78" t="s">
        <v>76</v>
      </c>
      <c r="AO672" s="78"/>
      <c r="AP672" s="78" t="s">
        <v>118</v>
      </c>
      <c r="AQ672" s="49"/>
      <c r="AR672" s="79"/>
      <c r="AS672" s="79"/>
      <c r="AT672" s="80"/>
      <c r="AU672" s="52">
        <f t="shared" si="114"/>
        <v>0</v>
      </c>
    </row>
    <row r="673" spans="1:47" ht="15" customHeight="1">
      <c r="A673" s="53" t="s">
        <v>66</v>
      </c>
      <c r="B673" s="54">
        <v>662</v>
      </c>
      <c r="C673" s="55" t="s">
        <v>147</v>
      </c>
      <c r="D673" s="56" t="s">
        <v>148</v>
      </c>
      <c r="E673" s="55" t="s">
        <v>79</v>
      </c>
      <c r="F673" s="57">
        <v>41981</v>
      </c>
      <c r="G673" s="58">
        <v>27808</v>
      </c>
      <c r="H673" s="59">
        <f t="shared" si="115"/>
        <v>43.142465753424659</v>
      </c>
      <c r="I673" s="60" t="s">
        <v>332</v>
      </c>
      <c r="J673" s="61" t="s">
        <v>85</v>
      </c>
      <c r="K673" s="62" t="s">
        <v>85</v>
      </c>
      <c r="L673" s="63" t="s">
        <v>85</v>
      </c>
      <c r="M673" s="64" t="str">
        <f t="shared" si="116"/>
        <v>3-3-3</v>
      </c>
      <c r="N673" s="65">
        <v>43009</v>
      </c>
      <c r="O673" s="66">
        <v>43191</v>
      </c>
      <c r="P673" s="67">
        <v>9.4999999999999973E-2</v>
      </c>
      <c r="Q673" s="68" t="s">
        <v>333</v>
      </c>
      <c r="R673" s="68" t="s">
        <v>334</v>
      </c>
      <c r="S673" s="68" t="s">
        <v>431</v>
      </c>
      <c r="T673" s="69">
        <v>54</v>
      </c>
      <c r="U673" s="68"/>
      <c r="V673" s="70">
        <v>727908</v>
      </c>
      <c r="W673" s="70">
        <v>106848</v>
      </c>
      <c r="X673" s="70">
        <v>0</v>
      </c>
      <c r="Y673" s="70">
        <v>363948</v>
      </c>
      <c r="Z673" s="70">
        <v>0</v>
      </c>
      <c r="AA673" s="70">
        <v>2306490</v>
      </c>
      <c r="AB673" s="71">
        <f t="shared" si="117"/>
        <v>1942542</v>
      </c>
      <c r="AC673" s="71">
        <f t="shared" si="110"/>
        <v>1835694</v>
      </c>
      <c r="AD673" s="72">
        <f t="shared" si="111"/>
        <v>365</v>
      </c>
      <c r="AE673" s="73">
        <f>ROUND(VLOOKUP(Q673,'[1]Average Cost'!$A$3:$V$26,HLOOKUP('[1]Master Sheet'!E673,'[1]Average Cost'!$B$1:$V$2,2,0)),0)</f>
        <v>2695280</v>
      </c>
      <c r="AF673" s="74">
        <f t="shared" si="112"/>
        <v>0.72071992520257633</v>
      </c>
      <c r="AG673" s="68" t="str">
        <f t="shared" si="118"/>
        <v>60%-80%</v>
      </c>
      <c r="AH673" s="75">
        <v>2771803.02</v>
      </c>
      <c r="AI673" s="75">
        <v>2771803.02</v>
      </c>
      <c r="AJ673" s="75">
        <v>2753526</v>
      </c>
      <c r="AK673" s="76">
        <f t="shared" si="113"/>
        <v>0.70082252814631829</v>
      </c>
      <c r="AL673" s="39" t="str">
        <f t="shared" si="119"/>
        <v>70% - 90%</v>
      </c>
      <c r="AM673" s="77" t="str">
        <f t="shared" si="120"/>
        <v>Lower Middle Range</v>
      </c>
      <c r="AN673" s="78" t="s">
        <v>76</v>
      </c>
      <c r="AO673" s="78"/>
      <c r="AP673" s="78" t="s">
        <v>76</v>
      </c>
      <c r="AQ673" s="49"/>
      <c r="AR673" s="79"/>
      <c r="AS673" s="79"/>
      <c r="AT673" s="80"/>
      <c r="AU673" s="52">
        <f t="shared" si="114"/>
        <v>0</v>
      </c>
    </row>
    <row r="674" spans="1:47" ht="15" customHeight="1">
      <c r="A674" s="53" t="s">
        <v>66</v>
      </c>
      <c r="B674" s="54">
        <v>663</v>
      </c>
      <c r="C674" s="55" t="s">
        <v>147</v>
      </c>
      <c r="D674" s="56" t="s">
        <v>216</v>
      </c>
      <c r="E674" s="55" t="s">
        <v>79</v>
      </c>
      <c r="F674" s="57">
        <v>39498</v>
      </c>
      <c r="G674" s="58">
        <v>25948</v>
      </c>
      <c r="H674" s="59">
        <f t="shared" si="115"/>
        <v>48.238356164383561</v>
      </c>
      <c r="I674" s="60" t="s">
        <v>332</v>
      </c>
      <c r="J674" s="61" t="s">
        <v>71</v>
      </c>
      <c r="K674" s="62" t="s">
        <v>71</v>
      </c>
      <c r="L674" s="63" t="s">
        <v>71</v>
      </c>
      <c r="M674" s="64" t="str">
        <f t="shared" si="116"/>
        <v>2-2-2</v>
      </c>
      <c r="N674" s="65">
        <v>42095</v>
      </c>
      <c r="O674" s="66">
        <v>43191</v>
      </c>
      <c r="P674" s="67">
        <v>7.9499999999999987E-2</v>
      </c>
      <c r="Q674" s="68" t="s">
        <v>333</v>
      </c>
      <c r="R674" s="68" t="s">
        <v>334</v>
      </c>
      <c r="S674" s="68" t="s">
        <v>431</v>
      </c>
      <c r="T674" s="69">
        <v>53</v>
      </c>
      <c r="U674" s="68"/>
      <c r="V674" s="70">
        <v>627408</v>
      </c>
      <c r="W674" s="70">
        <v>0</v>
      </c>
      <c r="X674" s="70">
        <v>0</v>
      </c>
      <c r="Y674" s="70">
        <v>339132</v>
      </c>
      <c r="Z674" s="70">
        <v>0</v>
      </c>
      <c r="AA674" s="70">
        <v>2050760</v>
      </c>
      <c r="AB674" s="71">
        <f t="shared" si="117"/>
        <v>1711628</v>
      </c>
      <c r="AC674" s="71">
        <f t="shared" si="110"/>
        <v>1711628</v>
      </c>
      <c r="AD674" s="72">
        <f t="shared" si="111"/>
        <v>365</v>
      </c>
      <c r="AE674" s="73">
        <f>ROUND(VLOOKUP(Q674,'[1]Average Cost'!$A$3:$V$26,HLOOKUP('[1]Master Sheet'!E674,'[1]Average Cost'!$B$1:$V$2,2,0)),0)</f>
        <v>1618483</v>
      </c>
      <c r="AF674" s="74">
        <f t="shared" si="112"/>
        <v>1.0575508052911275</v>
      </c>
      <c r="AG674" s="68" t="str">
        <f t="shared" si="118"/>
        <v>Greater than 100%</v>
      </c>
      <c r="AH674" s="75">
        <v>2356032.5669999998</v>
      </c>
      <c r="AI674" s="75">
        <v>2356032.5669999998</v>
      </c>
      <c r="AJ674" s="75">
        <v>1962713</v>
      </c>
      <c r="AK674" s="76">
        <f t="shared" si="113"/>
        <v>0.7264874110715126</v>
      </c>
      <c r="AL674" s="39" t="str">
        <f t="shared" si="119"/>
        <v>70% - 90%</v>
      </c>
      <c r="AM674" s="77" t="str">
        <f t="shared" si="120"/>
        <v>Lower Middle Range</v>
      </c>
      <c r="AN674" s="78" t="s">
        <v>118</v>
      </c>
      <c r="AO674" s="78" t="s">
        <v>650</v>
      </c>
      <c r="AP674" s="78" t="s">
        <v>76</v>
      </c>
      <c r="AQ674" s="49"/>
      <c r="AR674" s="79"/>
      <c r="AS674" s="79"/>
      <c r="AT674" s="80"/>
      <c r="AU674" s="52">
        <f t="shared" si="114"/>
        <v>0</v>
      </c>
    </row>
    <row r="675" spans="1:47" ht="15" customHeight="1">
      <c r="A675" s="53" t="s">
        <v>66</v>
      </c>
      <c r="B675" s="54">
        <v>664</v>
      </c>
      <c r="C675" s="55" t="s">
        <v>110</v>
      </c>
      <c r="D675" s="56" t="s">
        <v>95</v>
      </c>
      <c r="E675" s="55" t="s">
        <v>79</v>
      </c>
      <c r="F675" s="57">
        <v>42931</v>
      </c>
      <c r="G675" s="58">
        <v>30789</v>
      </c>
      <c r="H675" s="59">
        <f t="shared" si="115"/>
        <v>34.975342465753428</v>
      </c>
      <c r="I675" s="60" t="s">
        <v>100</v>
      </c>
      <c r="J675" s="61" t="s">
        <v>85</v>
      </c>
      <c r="K675" s="62" t="s">
        <v>71</v>
      </c>
      <c r="L675" s="63" t="s">
        <v>85</v>
      </c>
      <c r="M675" s="64" t="str">
        <f t="shared" si="116"/>
        <v>3-2-3</v>
      </c>
      <c r="N675" s="65">
        <v>42826</v>
      </c>
      <c r="O675" s="66">
        <v>43191</v>
      </c>
      <c r="P675" s="67">
        <v>0.11047189335147914</v>
      </c>
      <c r="Q675" s="68" t="s">
        <v>101</v>
      </c>
      <c r="R675" s="68" t="s">
        <v>141</v>
      </c>
      <c r="S675" s="68" t="s">
        <v>142</v>
      </c>
      <c r="T675" s="69">
        <v>47</v>
      </c>
      <c r="U675" s="68"/>
      <c r="V675" s="70">
        <v>205332</v>
      </c>
      <c r="W675" s="70">
        <v>0</v>
      </c>
      <c r="X675" s="70">
        <v>0</v>
      </c>
      <c r="Y675" s="70">
        <v>51336</v>
      </c>
      <c r="Z675" s="70">
        <v>0</v>
      </c>
      <c r="AA675" s="70">
        <v>576605</v>
      </c>
      <c r="AB675" s="71">
        <f t="shared" si="117"/>
        <v>525269</v>
      </c>
      <c r="AC675" s="71">
        <f t="shared" si="110"/>
        <v>525269</v>
      </c>
      <c r="AD675" s="72">
        <f t="shared" si="111"/>
        <v>365</v>
      </c>
      <c r="AE675" s="73">
        <f>ROUND(VLOOKUP(Q675,'[1]Average Cost'!$A$3:$V$26,HLOOKUP('[1]Master Sheet'!E675,'[1]Average Cost'!$B$1:$V$2,2,0)),0)</f>
        <v>523446</v>
      </c>
      <c r="AF675" s="74">
        <f t="shared" si="112"/>
        <v>1.0034826897139342</v>
      </c>
      <c r="AG675" s="68" t="str">
        <f t="shared" si="118"/>
        <v>Greater than 100%</v>
      </c>
      <c r="AH675" s="75">
        <v>857179.09441124997</v>
      </c>
      <c r="AI675" s="75">
        <v>857179.09441124997</v>
      </c>
      <c r="AJ675" s="75">
        <v>703765</v>
      </c>
      <c r="AK675" s="76">
        <f t="shared" si="113"/>
        <v>0.61278792661267467</v>
      </c>
      <c r="AL675" s="39" t="str">
        <f t="shared" si="119"/>
        <v>50% - 70%</v>
      </c>
      <c r="AM675" s="77" t="str">
        <f t="shared" si="120"/>
        <v>Lower Range</v>
      </c>
      <c r="AN675" s="78" t="s">
        <v>76</v>
      </c>
      <c r="AO675" s="78"/>
      <c r="AP675" s="78" t="s">
        <v>135</v>
      </c>
      <c r="AQ675" s="49"/>
      <c r="AR675" s="79"/>
      <c r="AS675" s="79"/>
      <c r="AT675" s="80"/>
      <c r="AU675" s="52">
        <f t="shared" si="114"/>
        <v>0</v>
      </c>
    </row>
    <row r="676" spans="1:47" ht="15" customHeight="1">
      <c r="A676" s="53" t="s">
        <v>66</v>
      </c>
      <c r="B676" s="54">
        <v>665</v>
      </c>
      <c r="C676" s="55" t="s">
        <v>134</v>
      </c>
      <c r="D676" s="56" t="s">
        <v>68</v>
      </c>
      <c r="E676" s="55" t="s">
        <v>79</v>
      </c>
      <c r="F676" s="57">
        <v>43316</v>
      </c>
      <c r="G676" s="58">
        <v>34134</v>
      </c>
      <c r="H676" s="59">
        <f t="shared" si="115"/>
        <v>25.81095890410959</v>
      </c>
      <c r="I676" s="60" t="s">
        <v>138</v>
      </c>
      <c r="J676" s="61" t="s">
        <v>85</v>
      </c>
      <c r="K676" s="62" t="s">
        <v>85</v>
      </c>
      <c r="L676" s="63" t="s">
        <v>85</v>
      </c>
      <c r="M676" s="64" t="str">
        <f t="shared" si="116"/>
        <v>3-3-3</v>
      </c>
      <c r="N676" s="65">
        <v>43191</v>
      </c>
      <c r="O676" s="66">
        <v>43191</v>
      </c>
      <c r="P676" s="67">
        <v>0.19518522532698801</v>
      </c>
      <c r="Q676" s="68" t="s">
        <v>122</v>
      </c>
      <c r="R676" s="68" t="s">
        <v>108</v>
      </c>
      <c r="S676" s="68" t="s">
        <v>109</v>
      </c>
      <c r="T676" s="69">
        <v>48</v>
      </c>
      <c r="U676" s="68"/>
      <c r="V676" s="70">
        <v>218544</v>
      </c>
      <c r="W676" s="70">
        <v>0</v>
      </c>
      <c r="X676" s="70">
        <v>0</v>
      </c>
      <c r="Y676" s="70">
        <v>54636</v>
      </c>
      <c r="Z676" s="70">
        <v>0</v>
      </c>
      <c r="AA676" s="70">
        <v>612942</v>
      </c>
      <c r="AB676" s="71">
        <f t="shared" si="117"/>
        <v>558306</v>
      </c>
      <c r="AC676" s="71">
        <f t="shared" si="110"/>
        <v>558306</v>
      </c>
      <c r="AD676" s="72">
        <f t="shared" si="111"/>
        <v>365</v>
      </c>
      <c r="AE676" s="73">
        <f>ROUND(VLOOKUP(Q676,'[1]Average Cost'!$A$3:$V$26,HLOOKUP('[1]Master Sheet'!E676,'[1]Average Cost'!$B$1:$V$2,2,0)),0)</f>
        <v>632628</v>
      </c>
      <c r="AF676" s="74">
        <f t="shared" si="112"/>
        <v>0.88251863654469931</v>
      </c>
      <c r="AG676" s="68" t="str">
        <f t="shared" si="118"/>
        <v>80%-100%</v>
      </c>
      <c r="AH676" s="75">
        <v>907782.30874999997</v>
      </c>
      <c r="AI676" s="75">
        <v>907782.30874999997</v>
      </c>
      <c r="AJ676" s="75">
        <v>752305</v>
      </c>
      <c r="AK676" s="76">
        <f t="shared" si="113"/>
        <v>0.61502189965430965</v>
      </c>
      <c r="AL676" s="39" t="str">
        <f t="shared" si="119"/>
        <v>50% - 70%</v>
      </c>
      <c r="AM676" s="77" t="str">
        <f t="shared" si="120"/>
        <v>Lower Range</v>
      </c>
      <c r="AN676" s="78" t="s">
        <v>76</v>
      </c>
      <c r="AO676" s="78"/>
      <c r="AP676" s="78" t="s">
        <v>76</v>
      </c>
      <c r="AQ676" s="49"/>
      <c r="AR676" s="79"/>
      <c r="AS676" s="79"/>
      <c r="AT676" s="80"/>
      <c r="AU676" s="52">
        <f t="shared" si="114"/>
        <v>0</v>
      </c>
    </row>
    <row r="677" spans="1:47" ht="15" customHeight="1">
      <c r="A677" s="53" t="s">
        <v>66</v>
      </c>
      <c r="B677" s="54">
        <v>666</v>
      </c>
      <c r="C677" s="55" t="s">
        <v>136</v>
      </c>
      <c r="D677" s="56" t="s">
        <v>91</v>
      </c>
      <c r="E677" s="55" t="s">
        <v>149</v>
      </c>
      <c r="F677" s="57">
        <v>40173</v>
      </c>
      <c r="G677" s="58">
        <v>29572</v>
      </c>
      <c r="H677" s="59">
        <f t="shared" si="115"/>
        <v>38.30958904109589</v>
      </c>
      <c r="I677" s="60" t="s">
        <v>229</v>
      </c>
      <c r="J677" s="61" t="s">
        <v>85</v>
      </c>
      <c r="K677" s="62" t="s">
        <v>85</v>
      </c>
      <c r="L677" s="63" t="s">
        <v>81</v>
      </c>
      <c r="M677" s="64" t="str">
        <f t="shared" si="116"/>
        <v>3-3-4</v>
      </c>
      <c r="N677" s="65">
        <v>42736</v>
      </c>
      <c r="O677" s="66">
        <v>43191</v>
      </c>
      <c r="P677" s="67">
        <v>9.7499999999999989E-2</v>
      </c>
      <c r="Q677" s="68" t="s">
        <v>151</v>
      </c>
      <c r="R677" s="68" t="s">
        <v>126</v>
      </c>
      <c r="S677" s="68" t="s">
        <v>127</v>
      </c>
      <c r="T677" s="69">
        <v>49</v>
      </c>
      <c r="U677" s="68"/>
      <c r="V677" s="70">
        <v>257076</v>
      </c>
      <c r="W677" s="70">
        <v>0</v>
      </c>
      <c r="X677" s="70">
        <v>0</v>
      </c>
      <c r="Y677" s="70">
        <v>64272</v>
      </c>
      <c r="Z677" s="70">
        <v>0</v>
      </c>
      <c r="AA677" s="70">
        <v>718923</v>
      </c>
      <c r="AB677" s="71">
        <f t="shared" si="117"/>
        <v>654651</v>
      </c>
      <c r="AC677" s="71">
        <f t="shared" si="110"/>
        <v>654651</v>
      </c>
      <c r="AD677" s="72">
        <f t="shared" si="111"/>
        <v>365</v>
      </c>
      <c r="AE677" s="73">
        <f>ROUND(VLOOKUP(Q677,'[1]Average Cost'!$A$3:$V$26,HLOOKUP('[1]Master Sheet'!E677,'[1]Average Cost'!$B$1:$V$2,2,0)),0)</f>
        <v>751974</v>
      </c>
      <c r="AF677" s="74">
        <f t="shared" si="112"/>
        <v>0.87057664227752551</v>
      </c>
      <c r="AG677" s="68" t="str">
        <f t="shared" si="118"/>
        <v>80%-100%</v>
      </c>
      <c r="AH677" s="75">
        <v>1041277</v>
      </c>
      <c r="AI677" s="75">
        <v>1009027.2368437501</v>
      </c>
      <c r="AJ677" s="75">
        <v>1041277</v>
      </c>
      <c r="AK677" s="76">
        <f t="shared" si="113"/>
        <v>0.62870014414992359</v>
      </c>
      <c r="AL677" s="39" t="str">
        <f t="shared" si="119"/>
        <v>50% - 70%</v>
      </c>
      <c r="AM677" s="77" t="str">
        <f t="shared" si="120"/>
        <v>Lower Range</v>
      </c>
      <c r="AN677" s="78" t="s">
        <v>118</v>
      </c>
      <c r="AO677" s="78" t="s">
        <v>651</v>
      </c>
      <c r="AP677" s="78" t="s">
        <v>76</v>
      </c>
      <c r="AQ677" s="49"/>
      <c r="AR677" s="79"/>
      <c r="AS677" s="79"/>
      <c r="AT677" s="80"/>
      <c r="AU677" s="52">
        <f t="shared" si="114"/>
        <v>0</v>
      </c>
    </row>
    <row r="678" spans="1:47" ht="15" customHeight="1">
      <c r="A678" s="53" t="s">
        <v>66</v>
      </c>
      <c r="B678" s="25">
        <v>667</v>
      </c>
      <c r="C678" s="55" t="s">
        <v>296</v>
      </c>
      <c r="D678" s="56" t="s">
        <v>297</v>
      </c>
      <c r="E678" s="55" t="s">
        <v>149</v>
      </c>
      <c r="F678" s="57">
        <v>42491</v>
      </c>
      <c r="G678" s="58">
        <v>30727</v>
      </c>
      <c r="H678" s="59">
        <f t="shared" si="115"/>
        <v>35.145205479452052</v>
      </c>
      <c r="I678" s="60" t="s">
        <v>229</v>
      </c>
      <c r="J678" s="61" t="s">
        <v>85</v>
      </c>
      <c r="K678" s="62" t="s">
        <v>85</v>
      </c>
      <c r="L678" s="63" t="s">
        <v>81</v>
      </c>
      <c r="M678" s="64" t="str">
        <f t="shared" si="116"/>
        <v>3-3-4</v>
      </c>
      <c r="N678" s="65">
        <v>42095</v>
      </c>
      <c r="O678" s="66">
        <v>43191</v>
      </c>
      <c r="P678" s="67">
        <v>9.5000000000000001E-2</v>
      </c>
      <c r="Q678" s="68" t="s">
        <v>151</v>
      </c>
      <c r="R678" s="68" t="s">
        <v>126</v>
      </c>
      <c r="S678" s="68" t="s">
        <v>127</v>
      </c>
      <c r="T678" s="69">
        <v>43</v>
      </c>
      <c r="U678" s="68"/>
      <c r="V678" s="70">
        <v>139764</v>
      </c>
      <c r="W678" s="70">
        <v>0</v>
      </c>
      <c r="X678" s="70">
        <v>0</v>
      </c>
      <c r="Y678" s="70">
        <v>0</v>
      </c>
      <c r="Z678" s="70">
        <v>0</v>
      </c>
      <c r="AA678" s="70">
        <v>354492</v>
      </c>
      <c r="AB678" s="71">
        <f t="shared" si="117"/>
        <v>354492</v>
      </c>
      <c r="AC678" s="71">
        <f t="shared" si="110"/>
        <v>354492</v>
      </c>
      <c r="AD678" s="72">
        <f t="shared" si="111"/>
        <v>365</v>
      </c>
      <c r="AE678" s="73">
        <f>ROUND(VLOOKUP(Q678,'[1]Average Cost'!$A$3:$V$26,HLOOKUP('[1]Master Sheet'!E678,'[1]Average Cost'!$B$1:$V$2,2,0)),0)</f>
        <v>273522</v>
      </c>
      <c r="AF678" s="74">
        <f t="shared" si="112"/>
        <v>1.2960273762256784</v>
      </c>
      <c r="AG678" s="68" t="str">
        <f t="shared" si="118"/>
        <v>Greater than 100%</v>
      </c>
      <c r="AH678" s="75">
        <v>309807</v>
      </c>
      <c r="AI678" s="75">
        <v>270805.1464575</v>
      </c>
      <c r="AJ678" s="75">
        <v>309807</v>
      </c>
      <c r="AK678" s="76">
        <f t="shared" si="113"/>
        <v>1.1442349591842664</v>
      </c>
      <c r="AL678" s="39" t="str">
        <f t="shared" si="119"/>
        <v>110% - 130%</v>
      </c>
      <c r="AM678" s="77" t="str">
        <f t="shared" si="120"/>
        <v>Upper Middle Range</v>
      </c>
      <c r="AN678" s="78" t="s">
        <v>118</v>
      </c>
      <c r="AO678" s="78" t="s">
        <v>652</v>
      </c>
      <c r="AP678" s="78" t="s">
        <v>76</v>
      </c>
      <c r="AQ678" s="49"/>
      <c r="AR678" s="79"/>
      <c r="AS678" s="79"/>
      <c r="AT678" s="80"/>
      <c r="AU678" s="52">
        <f t="shared" si="114"/>
        <v>0</v>
      </c>
    </row>
    <row r="679" spans="1:47" ht="15" customHeight="1">
      <c r="A679" s="53" t="s">
        <v>66</v>
      </c>
      <c r="B679" s="54">
        <v>668</v>
      </c>
      <c r="C679" s="55" t="s">
        <v>170</v>
      </c>
      <c r="D679" s="56" t="s">
        <v>95</v>
      </c>
      <c r="E679" s="55" t="s">
        <v>149</v>
      </c>
      <c r="F679" s="57">
        <v>42137</v>
      </c>
      <c r="G679" s="58">
        <v>31451</v>
      </c>
      <c r="H679" s="59">
        <f t="shared" si="115"/>
        <v>33.161643835616438</v>
      </c>
      <c r="I679" s="60" t="s">
        <v>485</v>
      </c>
      <c r="J679" s="61" t="s">
        <v>71</v>
      </c>
      <c r="K679" s="62" t="s">
        <v>81</v>
      </c>
      <c r="L679" s="63" t="s">
        <v>85</v>
      </c>
      <c r="M679" s="64" t="str">
        <f t="shared" si="116"/>
        <v>2-4-3</v>
      </c>
      <c r="N679" s="65">
        <v>42736</v>
      </c>
      <c r="O679" s="66">
        <v>43191</v>
      </c>
      <c r="P679" s="67">
        <v>0.12694318981698732</v>
      </c>
      <c r="Q679" s="68" t="s">
        <v>224</v>
      </c>
      <c r="R679" s="68" t="s">
        <v>108</v>
      </c>
      <c r="S679" s="68" t="s">
        <v>109</v>
      </c>
      <c r="T679" s="69">
        <v>47</v>
      </c>
      <c r="U679" s="68"/>
      <c r="V679" s="70">
        <v>195612</v>
      </c>
      <c r="W679" s="70">
        <v>0</v>
      </c>
      <c r="X679" s="70">
        <v>0</v>
      </c>
      <c r="Y679" s="70">
        <v>48900</v>
      </c>
      <c r="Z679" s="70">
        <v>0</v>
      </c>
      <c r="AA679" s="70">
        <v>549891</v>
      </c>
      <c r="AB679" s="71">
        <f t="shared" si="117"/>
        <v>500991</v>
      </c>
      <c r="AC679" s="71">
        <f t="shared" si="110"/>
        <v>500991</v>
      </c>
      <c r="AD679" s="72">
        <f t="shared" si="111"/>
        <v>365</v>
      </c>
      <c r="AE679" s="73">
        <f>ROUND(VLOOKUP(Q679,'[1]Average Cost'!$A$3:$V$26,HLOOKUP('[1]Master Sheet'!E679,'[1]Average Cost'!$B$1:$V$2,2,0)),0)</f>
        <v>482694</v>
      </c>
      <c r="AF679" s="74">
        <f t="shared" si="112"/>
        <v>1.0379060025606284</v>
      </c>
      <c r="AG679" s="68" t="str">
        <f t="shared" si="118"/>
        <v>Greater than 100%</v>
      </c>
      <c r="AH679" s="75">
        <v>732202.60991999996</v>
      </c>
      <c r="AI679" s="75">
        <v>732202.60991999996</v>
      </c>
      <c r="AJ679" s="75">
        <v>690259</v>
      </c>
      <c r="AK679" s="76">
        <f t="shared" si="113"/>
        <v>0.68422454825002332</v>
      </c>
      <c r="AL679" s="39" t="str">
        <f t="shared" si="119"/>
        <v>50% - 70%</v>
      </c>
      <c r="AM679" s="77" t="str">
        <f t="shared" si="120"/>
        <v>Lower Range</v>
      </c>
      <c r="AN679" s="78" t="s">
        <v>76</v>
      </c>
      <c r="AO679" s="78"/>
      <c r="AP679" s="78" t="s">
        <v>76</v>
      </c>
      <c r="AQ679" s="49"/>
      <c r="AR679" s="79"/>
      <c r="AS679" s="79"/>
      <c r="AT679" s="80"/>
      <c r="AU679" s="52">
        <f t="shared" si="114"/>
        <v>0</v>
      </c>
    </row>
    <row r="680" spans="1:47" ht="15" customHeight="1">
      <c r="A680" s="53" t="s">
        <v>66</v>
      </c>
      <c r="B680" s="54">
        <v>669</v>
      </c>
      <c r="C680" s="55" t="s">
        <v>354</v>
      </c>
      <c r="D680" s="56">
        <v>10</v>
      </c>
      <c r="E680" s="55" t="s">
        <v>79</v>
      </c>
      <c r="F680" s="57">
        <v>43891</v>
      </c>
      <c r="G680" s="58">
        <v>25668</v>
      </c>
      <c r="H680" s="59">
        <f t="shared" si="115"/>
        <v>49.005479452054793</v>
      </c>
      <c r="I680" s="60" t="s">
        <v>653</v>
      </c>
      <c r="J680" s="61" t="s">
        <v>85</v>
      </c>
      <c r="K680" s="62" t="s">
        <v>81</v>
      </c>
      <c r="L680" s="63" t="s">
        <v>81</v>
      </c>
      <c r="M680" s="64" t="str">
        <f t="shared" si="116"/>
        <v>3-4-4</v>
      </c>
      <c r="N680" s="81" t="s">
        <v>121</v>
      </c>
      <c r="O680" s="66">
        <v>43191</v>
      </c>
      <c r="P680" s="67">
        <v>8.6000000000000007E-2</v>
      </c>
      <c r="Q680" s="68" t="s">
        <v>436</v>
      </c>
      <c r="R680" s="68" t="s">
        <v>178</v>
      </c>
      <c r="S680" s="68" t="s">
        <v>179</v>
      </c>
      <c r="T680" s="69">
        <v>60</v>
      </c>
      <c r="U680" s="68"/>
      <c r="V680" s="70">
        <v>2568708</v>
      </c>
      <c r="W680" s="70">
        <v>0</v>
      </c>
      <c r="X680" s="70">
        <v>0</v>
      </c>
      <c r="Y680" s="70">
        <v>1284360</v>
      </c>
      <c r="Z680" s="70">
        <v>0</v>
      </c>
      <c r="AA680" s="70">
        <v>7726062</v>
      </c>
      <c r="AB680" s="71">
        <f t="shared" si="117"/>
        <v>6441702</v>
      </c>
      <c r="AC680" s="71">
        <f t="shared" si="110"/>
        <v>6441702</v>
      </c>
      <c r="AD680" s="72">
        <f t="shared" si="111"/>
        <v>365</v>
      </c>
      <c r="AE680" s="73">
        <f>ROUND(VLOOKUP(Q680,'[1]Average Cost'!$A$3:$V$26,HLOOKUP('[1]Master Sheet'!E680,'[1]Average Cost'!$B$1:$V$2,2,0)),0)</f>
        <v>7706136</v>
      </c>
      <c r="AF680" s="74">
        <f t="shared" si="112"/>
        <v>0.8359185459483196</v>
      </c>
      <c r="AG680" s="68" t="str">
        <f t="shared" si="118"/>
        <v>80%-100%</v>
      </c>
      <c r="AH680" s="75">
        <v>6136356</v>
      </c>
      <c r="AI680" s="75">
        <v>11497127</v>
      </c>
      <c r="AJ680" s="75">
        <v>6136356</v>
      </c>
      <c r="AK680" s="76">
        <f t="shared" si="113"/>
        <v>1.0497601508126322</v>
      </c>
      <c r="AL680" s="39" t="str">
        <f t="shared" si="119"/>
        <v>90% - 110%</v>
      </c>
      <c r="AM680" s="77" t="str">
        <f t="shared" si="120"/>
        <v>Upper Middle Range</v>
      </c>
      <c r="AN680" s="78" t="s">
        <v>118</v>
      </c>
      <c r="AO680" s="78" t="s">
        <v>654</v>
      </c>
      <c r="AP680" s="78" t="s">
        <v>76</v>
      </c>
      <c r="AQ680" s="49"/>
      <c r="AR680" s="79"/>
      <c r="AS680" s="79"/>
      <c r="AT680" s="80"/>
      <c r="AU680" s="52">
        <f t="shared" si="114"/>
        <v>0</v>
      </c>
    </row>
    <row r="681" spans="1:47" ht="15" customHeight="1">
      <c r="A681" s="53" t="s">
        <v>66</v>
      </c>
      <c r="B681" s="54">
        <v>670</v>
      </c>
      <c r="C681" s="55" t="s">
        <v>152</v>
      </c>
      <c r="D681" s="56" t="s">
        <v>83</v>
      </c>
      <c r="E681" s="55" t="s">
        <v>79</v>
      </c>
      <c r="F681" s="57">
        <v>44779</v>
      </c>
      <c r="G681" s="58">
        <v>34245</v>
      </c>
      <c r="H681" s="59">
        <f t="shared" si="115"/>
        <v>25.506849315068493</v>
      </c>
      <c r="I681" s="60" t="s">
        <v>418</v>
      </c>
      <c r="J681" s="61">
        <v>0</v>
      </c>
      <c r="K681" s="62">
        <v>0</v>
      </c>
      <c r="L681" s="63" t="s">
        <v>71</v>
      </c>
      <c r="M681" s="64" t="str">
        <f t="shared" si="116"/>
        <v>0-0-2</v>
      </c>
      <c r="N681" s="81" t="s">
        <v>72</v>
      </c>
      <c r="O681" s="62" t="s">
        <v>72</v>
      </c>
      <c r="P681" s="67">
        <v>0</v>
      </c>
      <c r="Q681" s="68" t="s">
        <v>131</v>
      </c>
      <c r="R681" s="68" t="s">
        <v>132</v>
      </c>
      <c r="S681" s="68" t="s">
        <v>133</v>
      </c>
      <c r="T681" s="69">
        <v>46</v>
      </c>
      <c r="U681" s="68"/>
      <c r="V681" s="70">
        <v>180000</v>
      </c>
      <c r="W681" s="70">
        <v>0</v>
      </c>
      <c r="X681" s="70">
        <v>0</v>
      </c>
      <c r="Y681" s="70">
        <v>0</v>
      </c>
      <c r="Z681" s="70">
        <v>0</v>
      </c>
      <c r="AA681" s="70">
        <v>461959</v>
      </c>
      <c r="AB681" s="71">
        <f t="shared" si="117"/>
        <v>461959</v>
      </c>
      <c r="AC681" s="71">
        <f t="shared" si="110"/>
        <v>461959</v>
      </c>
      <c r="AD681" s="72">
        <f t="shared" si="111"/>
        <v>238</v>
      </c>
      <c r="AE681" s="73">
        <f>ROUND(VLOOKUP(Q681,'[1]Average Cost'!$A$3:$V$26,HLOOKUP('[1]Master Sheet'!E681,'[1]Average Cost'!$B$1:$V$2,2,0)),0)</f>
        <v>384092</v>
      </c>
      <c r="AF681" s="74">
        <f t="shared" si="112"/>
        <v>1.2027300750861774</v>
      </c>
      <c r="AG681" s="68" t="str">
        <f t="shared" si="118"/>
        <v>Greater than 100%</v>
      </c>
      <c r="AH681" s="75">
        <v>626291</v>
      </c>
      <c r="AI681" s="75">
        <v>572977.40544999996</v>
      </c>
      <c r="AJ681" s="75">
        <v>626291</v>
      </c>
      <c r="AK681" s="76">
        <f t="shared" si="113"/>
        <v>0.73761079114980099</v>
      </c>
      <c r="AL681" s="39" t="str">
        <f t="shared" si="119"/>
        <v>70% - 90%</v>
      </c>
      <c r="AM681" s="77" t="str">
        <f t="shared" si="120"/>
        <v>Lower Middle Range</v>
      </c>
      <c r="AN681" s="78" t="s">
        <v>76</v>
      </c>
      <c r="AO681" s="78"/>
      <c r="AP681" s="78" t="s">
        <v>76</v>
      </c>
      <c r="AQ681" s="49"/>
      <c r="AR681" s="79"/>
      <c r="AS681" s="79"/>
      <c r="AT681" s="80"/>
      <c r="AU681" s="52">
        <f t="shared" si="114"/>
        <v>0</v>
      </c>
    </row>
    <row r="682" spans="1:47" ht="15" customHeight="1">
      <c r="A682" s="53" t="s">
        <v>66</v>
      </c>
      <c r="B682" s="54">
        <v>671</v>
      </c>
      <c r="C682" s="55" t="s">
        <v>67</v>
      </c>
      <c r="D682" s="56" t="s">
        <v>68</v>
      </c>
      <c r="E682" s="55" t="s">
        <v>655</v>
      </c>
      <c r="F682" s="57">
        <v>44786</v>
      </c>
      <c r="G682" s="58">
        <v>33002</v>
      </c>
      <c r="H682" s="59">
        <f t="shared" si="115"/>
        <v>28.912328767123288</v>
      </c>
      <c r="I682" s="60" t="s">
        <v>257</v>
      </c>
      <c r="J682" s="61">
        <v>0</v>
      </c>
      <c r="K682" s="62">
        <v>0</v>
      </c>
      <c r="L682" s="63" t="s">
        <v>71</v>
      </c>
      <c r="M682" s="64" t="str">
        <f t="shared" si="116"/>
        <v>0-0-2</v>
      </c>
      <c r="N682" s="81" t="s">
        <v>72</v>
      </c>
      <c r="O682" s="62" t="s">
        <v>72</v>
      </c>
      <c r="P682" s="67">
        <v>0</v>
      </c>
      <c r="Q682" s="68" t="s">
        <v>73</v>
      </c>
      <c r="R682" s="38" t="s">
        <v>74</v>
      </c>
      <c r="S682" s="38" t="s">
        <v>75</v>
      </c>
      <c r="T682" s="69">
        <v>48</v>
      </c>
      <c r="U682" s="68"/>
      <c r="V682" s="70">
        <v>281820</v>
      </c>
      <c r="W682" s="70">
        <v>0</v>
      </c>
      <c r="X682" s="70">
        <v>0</v>
      </c>
      <c r="Y682" s="70">
        <v>70452</v>
      </c>
      <c r="Z682" s="70">
        <v>0</v>
      </c>
      <c r="AA682" s="70">
        <v>786947</v>
      </c>
      <c r="AB682" s="71">
        <f t="shared" si="117"/>
        <v>716495</v>
      </c>
      <c r="AC682" s="71">
        <f t="shared" si="110"/>
        <v>716495</v>
      </c>
      <c r="AD682" s="72">
        <f t="shared" si="111"/>
        <v>231</v>
      </c>
      <c r="AE682" s="73">
        <f>ROUND(VLOOKUP(Q682,'[1]Average Cost'!$A$3:$V$26,HLOOKUP('[1]Master Sheet'!E682,'[1]Average Cost'!$B$1:$V$2,2,0)),0)</f>
        <v>646385</v>
      </c>
      <c r="AF682" s="74">
        <f t="shared" si="112"/>
        <v>1.1084647694485485</v>
      </c>
      <c r="AG682" s="68" t="str">
        <f t="shared" si="118"/>
        <v>Greater than 100%</v>
      </c>
      <c r="AH682" s="75">
        <v>1040452</v>
      </c>
      <c r="AI682" s="75">
        <v>1031401.0812</v>
      </c>
      <c r="AJ682" s="75">
        <v>1040452</v>
      </c>
      <c r="AK682" s="76">
        <f t="shared" si="113"/>
        <v>0.68863820724069924</v>
      </c>
      <c r="AL682" s="39" t="str">
        <f t="shared" si="119"/>
        <v>50% - 70%</v>
      </c>
      <c r="AM682" s="77" t="str">
        <f t="shared" si="120"/>
        <v>Lower Range</v>
      </c>
      <c r="AN682" s="78" t="s">
        <v>76</v>
      </c>
      <c r="AO682" s="78"/>
      <c r="AP682" s="78" t="s">
        <v>76</v>
      </c>
      <c r="AQ682" s="49"/>
      <c r="AR682" s="79"/>
      <c r="AS682" s="79"/>
      <c r="AT682" s="80"/>
      <c r="AU682" s="52">
        <f t="shared" si="114"/>
        <v>0</v>
      </c>
    </row>
    <row r="683" spans="1:47" ht="15" customHeight="1">
      <c r="A683" s="53" t="s">
        <v>66</v>
      </c>
      <c r="B683" s="54">
        <v>672</v>
      </c>
      <c r="C683" s="55" t="s">
        <v>404</v>
      </c>
      <c r="D683" s="56" t="s">
        <v>91</v>
      </c>
      <c r="E683" s="55" t="s">
        <v>524</v>
      </c>
      <c r="F683" s="57">
        <v>41365</v>
      </c>
      <c r="G683" s="58">
        <v>31536</v>
      </c>
      <c r="H683" s="59">
        <f t="shared" si="115"/>
        <v>32.92876712328767</v>
      </c>
      <c r="I683" s="60" t="s">
        <v>460</v>
      </c>
      <c r="J683" s="61" t="s">
        <v>71</v>
      </c>
      <c r="K683" s="62" t="s">
        <v>85</v>
      </c>
      <c r="L683" s="63" t="s">
        <v>81</v>
      </c>
      <c r="M683" s="64" t="str">
        <f t="shared" si="116"/>
        <v>2-3-4</v>
      </c>
      <c r="N683" s="65">
        <v>42736</v>
      </c>
      <c r="O683" s="66">
        <v>43191</v>
      </c>
      <c r="P683" s="67">
        <v>0.14000000000000001</v>
      </c>
      <c r="Q683" s="68" t="s">
        <v>73</v>
      </c>
      <c r="R683" s="38" t="s">
        <v>74</v>
      </c>
      <c r="S683" s="38" t="s">
        <v>75</v>
      </c>
      <c r="T683" s="69">
        <v>49</v>
      </c>
      <c r="U683" s="68"/>
      <c r="V683" s="70">
        <v>262692</v>
      </c>
      <c r="W683" s="70">
        <v>0</v>
      </c>
      <c r="X683" s="70">
        <v>0</v>
      </c>
      <c r="Y683" s="70">
        <v>65676</v>
      </c>
      <c r="Z683" s="70">
        <v>0</v>
      </c>
      <c r="AA683" s="70">
        <v>734375</v>
      </c>
      <c r="AB683" s="71">
        <f t="shared" si="117"/>
        <v>668699</v>
      </c>
      <c r="AC683" s="71">
        <f t="shared" si="110"/>
        <v>668699</v>
      </c>
      <c r="AD683" s="72">
        <f t="shared" si="111"/>
        <v>365</v>
      </c>
      <c r="AE683" s="73">
        <f>ROUND(VLOOKUP(Q683,'[1]Average Cost'!$A$3:$V$26,HLOOKUP('[1]Master Sheet'!E683,'[1]Average Cost'!$B$1:$V$2,2,0)),0)</f>
        <v>914168</v>
      </c>
      <c r="AF683" s="74">
        <f t="shared" si="112"/>
        <v>0.73148370977763388</v>
      </c>
      <c r="AG683" s="68" t="str">
        <f t="shared" si="118"/>
        <v>60%-80%</v>
      </c>
      <c r="AH683" s="75">
        <v>1405865.719755</v>
      </c>
      <c r="AI683" s="75">
        <v>1405865.719755</v>
      </c>
      <c r="AJ683" s="75">
        <v>1138428</v>
      </c>
      <c r="AK683" s="76">
        <f t="shared" si="113"/>
        <v>0.47564926763882831</v>
      </c>
      <c r="AL683" s="39" t="str">
        <f t="shared" si="119"/>
        <v>25% - 50%</v>
      </c>
      <c r="AM683" s="77" t="str">
        <f t="shared" si="120"/>
        <v>Lower Range</v>
      </c>
      <c r="AN683" s="78" t="s">
        <v>118</v>
      </c>
      <c r="AO683" s="78" t="s">
        <v>656</v>
      </c>
      <c r="AP683" s="78" t="s">
        <v>76</v>
      </c>
      <c r="AQ683" s="49"/>
      <c r="AR683" s="79"/>
      <c r="AS683" s="79"/>
      <c r="AT683" s="80"/>
      <c r="AU683" s="52">
        <f t="shared" si="114"/>
        <v>0</v>
      </c>
    </row>
    <row r="684" spans="1:47" ht="15" customHeight="1">
      <c r="A684" s="53" t="s">
        <v>66</v>
      </c>
      <c r="B684" s="25">
        <v>673</v>
      </c>
      <c r="C684" s="55" t="s">
        <v>82</v>
      </c>
      <c r="D684" s="56" t="s">
        <v>83</v>
      </c>
      <c r="E684" s="55" t="s">
        <v>105</v>
      </c>
      <c r="F684" s="57">
        <v>41365</v>
      </c>
      <c r="G684" s="58">
        <v>28649</v>
      </c>
      <c r="H684" s="59">
        <f t="shared" si="115"/>
        <v>40.838356164383562</v>
      </c>
      <c r="I684" s="60" t="s">
        <v>236</v>
      </c>
      <c r="J684" s="61" t="s">
        <v>71</v>
      </c>
      <c r="K684" s="62" t="s">
        <v>85</v>
      </c>
      <c r="L684" s="63" t="s">
        <v>81</v>
      </c>
      <c r="M684" s="64" t="str">
        <f t="shared" si="116"/>
        <v>2-3-4</v>
      </c>
      <c r="N684" s="65">
        <v>42736</v>
      </c>
      <c r="O684" s="66">
        <v>43191</v>
      </c>
      <c r="P684" s="67">
        <v>9.7499999999999989E-2</v>
      </c>
      <c r="Q684" s="68" t="s">
        <v>87</v>
      </c>
      <c r="R684" s="68" t="s">
        <v>88</v>
      </c>
      <c r="S684" s="68" t="s">
        <v>89</v>
      </c>
      <c r="T684" s="69">
        <v>46</v>
      </c>
      <c r="U684" s="68"/>
      <c r="V684" s="70">
        <v>112368</v>
      </c>
      <c r="W684" s="70">
        <v>0</v>
      </c>
      <c r="X684" s="70">
        <v>0</v>
      </c>
      <c r="Y684" s="70">
        <v>0</v>
      </c>
      <c r="Z684" s="70">
        <v>0</v>
      </c>
      <c r="AA684" s="70">
        <v>287779.28000000003</v>
      </c>
      <c r="AB684" s="71">
        <f t="shared" si="117"/>
        <v>287779.28000000003</v>
      </c>
      <c r="AC684" s="71">
        <f t="shared" si="110"/>
        <v>287779.28000000003</v>
      </c>
      <c r="AD684" s="72">
        <f t="shared" si="111"/>
        <v>365</v>
      </c>
      <c r="AE684" s="73">
        <f>ROUND(VLOOKUP(Q684,'[1]Average Cost'!$A$3:$V$26,HLOOKUP('[1]Master Sheet'!E684,'[1]Average Cost'!$B$1:$V$2,2,0)),0)</f>
        <v>293696</v>
      </c>
      <c r="AF684" s="74">
        <f t="shared" si="112"/>
        <v>0.9798542710830247</v>
      </c>
      <c r="AG684" s="68" t="str">
        <f t="shared" si="118"/>
        <v>80%-100%</v>
      </c>
      <c r="AH684" s="75">
        <v>512626</v>
      </c>
      <c r="AI684" s="75">
        <v>449515</v>
      </c>
      <c r="AJ684" s="75">
        <v>512626</v>
      </c>
      <c r="AK684" s="76">
        <f t="shared" si="113"/>
        <v>0.5613825283930195</v>
      </c>
      <c r="AL684" s="39" t="str">
        <f t="shared" si="119"/>
        <v>50% - 70%</v>
      </c>
      <c r="AM684" s="77" t="str">
        <f t="shared" si="120"/>
        <v>Lower Range</v>
      </c>
      <c r="AN684" s="78" t="s">
        <v>76</v>
      </c>
      <c r="AO684" s="78"/>
      <c r="AP684" s="78" t="s">
        <v>76</v>
      </c>
      <c r="AQ684" s="49"/>
      <c r="AR684" s="79"/>
      <c r="AS684" s="79"/>
      <c r="AT684" s="80"/>
      <c r="AU684" s="52">
        <f t="shared" si="114"/>
        <v>0</v>
      </c>
    </row>
    <row r="685" spans="1:47" ht="15" customHeight="1">
      <c r="A685" s="53" t="s">
        <v>66</v>
      </c>
      <c r="B685" s="54">
        <v>674</v>
      </c>
      <c r="C685" s="55" t="s">
        <v>82</v>
      </c>
      <c r="D685" s="56" t="s">
        <v>83</v>
      </c>
      <c r="E685" s="55" t="s">
        <v>273</v>
      </c>
      <c r="F685" s="57">
        <v>41398</v>
      </c>
      <c r="G685" s="58">
        <v>27670</v>
      </c>
      <c r="H685" s="59">
        <f t="shared" si="115"/>
        <v>43.520547945205479</v>
      </c>
      <c r="I685" s="60" t="s">
        <v>578</v>
      </c>
      <c r="J685" s="61" t="s">
        <v>71</v>
      </c>
      <c r="K685" s="62" t="s">
        <v>129</v>
      </c>
      <c r="L685" s="63" t="s">
        <v>71</v>
      </c>
      <c r="M685" s="64" t="str">
        <f t="shared" si="116"/>
        <v>2-1-2</v>
      </c>
      <c r="N685" s="65">
        <v>42095</v>
      </c>
      <c r="O685" s="66">
        <v>43191</v>
      </c>
      <c r="P685" s="67">
        <v>1.8749999999999999E-2</v>
      </c>
      <c r="Q685" s="68" t="s">
        <v>87</v>
      </c>
      <c r="R685" s="68" t="s">
        <v>88</v>
      </c>
      <c r="S685" s="68" t="s">
        <v>89</v>
      </c>
      <c r="T685" s="69">
        <v>46</v>
      </c>
      <c r="U685" s="68"/>
      <c r="V685" s="70">
        <v>111240</v>
      </c>
      <c r="W685" s="70">
        <v>0</v>
      </c>
      <c r="X685" s="70">
        <v>0</v>
      </c>
      <c r="Y685" s="70">
        <v>0</v>
      </c>
      <c r="Z685" s="70">
        <v>0</v>
      </c>
      <c r="AA685" s="70">
        <v>279319.21999999997</v>
      </c>
      <c r="AB685" s="71">
        <f t="shared" si="117"/>
        <v>279319.21999999997</v>
      </c>
      <c r="AC685" s="71">
        <f t="shared" si="110"/>
        <v>279319.21999999997</v>
      </c>
      <c r="AD685" s="72">
        <f t="shared" si="111"/>
        <v>365</v>
      </c>
      <c r="AE685" s="73">
        <f>ROUND(VLOOKUP(Q685,'[1]Average Cost'!$A$3:$V$26,HLOOKUP('[1]Master Sheet'!E685,'[1]Average Cost'!$B$1:$V$2,2,0)),0)</f>
        <v>293696</v>
      </c>
      <c r="AF685" s="74">
        <f t="shared" si="112"/>
        <v>0.95104877151884937</v>
      </c>
      <c r="AG685" s="68" t="str">
        <f t="shared" si="118"/>
        <v>80%-100%</v>
      </c>
      <c r="AH685" s="75">
        <v>512626</v>
      </c>
      <c r="AI685" s="75">
        <v>449515</v>
      </c>
      <c r="AJ685" s="75">
        <v>512626</v>
      </c>
      <c r="AK685" s="76">
        <f t="shared" si="113"/>
        <v>0.54487915166222545</v>
      </c>
      <c r="AL685" s="39" t="str">
        <f t="shared" si="119"/>
        <v>50% - 70%</v>
      </c>
      <c r="AM685" s="77" t="str">
        <f t="shared" si="120"/>
        <v>Lower Range</v>
      </c>
      <c r="AN685" s="78" t="s">
        <v>76</v>
      </c>
      <c r="AO685" s="78"/>
      <c r="AP685" s="78" t="s">
        <v>76</v>
      </c>
      <c r="AQ685" s="49"/>
      <c r="AR685" s="79"/>
      <c r="AS685" s="79"/>
      <c r="AT685" s="80"/>
      <c r="AU685" s="52">
        <f t="shared" si="114"/>
        <v>0</v>
      </c>
    </row>
    <row r="686" spans="1:47" ht="15" customHeight="1">
      <c r="A686" s="53" t="s">
        <v>66</v>
      </c>
      <c r="B686" s="54">
        <v>675</v>
      </c>
      <c r="C686" s="55" t="s">
        <v>134</v>
      </c>
      <c r="D686" s="56" t="s">
        <v>68</v>
      </c>
      <c r="E686" s="55" t="s">
        <v>111</v>
      </c>
      <c r="F686" s="57">
        <v>40695</v>
      </c>
      <c r="G686" s="58">
        <v>29407</v>
      </c>
      <c r="H686" s="59">
        <f t="shared" si="115"/>
        <v>38.761643835616439</v>
      </c>
      <c r="I686" s="60" t="s">
        <v>657</v>
      </c>
      <c r="J686" s="61" t="s">
        <v>85</v>
      </c>
      <c r="K686" s="62" t="s">
        <v>85</v>
      </c>
      <c r="L686" s="63" t="s">
        <v>85</v>
      </c>
      <c r="M686" s="64" t="str">
        <f t="shared" si="116"/>
        <v>3-3-3</v>
      </c>
      <c r="N686" s="65">
        <v>43191</v>
      </c>
      <c r="O686" s="66">
        <v>43191</v>
      </c>
      <c r="P686" s="67">
        <v>0.14166549452673283</v>
      </c>
      <c r="Q686" s="68" t="s">
        <v>113</v>
      </c>
      <c r="R686" s="68" t="s">
        <v>114</v>
      </c>
      <c r="S686" s="68" t="s">
        <v>115</v>
      </c>
      <c r="T686" s="69">
        <v>48</v>
      </c>
      <c r="U686" s="68"/>
      <c r="V686" s="70">
        <v>154656</v>
      </c>
      <c r="W686" s="70">
        <v>0</v>
      </c>
      <c r="X686" s="70">
        <v>45000</v>
      </c>
      <c r="Y686" s="70">
        <v>38664</v>
      </c>
      <c r="Z686" s="70">
        <v>15000</v>
      </c>
      <c r="AA686" s="70">
        <v>437263</v>
      </c>
      <c r="AB686" s="71">
        <f t="shared" si="117"/>
        <v>398599</v>
      </c>
      <c r="AC686" s="71">
        <f t="shared" si="110"/>
        <v>398599</v>
      </c>
      <c r="AD686" s="72">
        <f t="shared" si="111"/>
        <v>365</v>
      </c>
      <c r="AE686" s="73">
        <f>ROUND(VLOOKUP(Q686,'[1]Average Cost'!$A$3:$V$26,HLOOKUP('[1]Master Sheet'!E686,'[1]Average Cost'!$B$1:$V$2,2,0)),0)</f>
        <v>545677</v>
      </c>
      <c r="AF686" s="74">
        <f t="shared" si="112"/>
        <v>0.7304669245725951</v>
      </c>
      <c r="AG686" s="68" t="str">
        <f t="shared" si="118"/>
        <v>60%-80%</v>
      </c>
      <c r="AH686" s="75">
        <v>763136.19264999998</v>
      </c>
      <c r="AI686" s="75">
        <v>763136.19264999998</v>
      </c>
      <c r="AJ686" s="75">
        <v>565293</v>
      </c>
      <c r="AK686" s="76">
        <f t="shared" si="113"/>
        <v>0.5223169911727813</v>
      </c>
      <c r="AL686" s="39" t="str">
        <f t="shared" si="119"/>
        <v>50% - 70%</v>
      </c>
      <c r="AM686" s="77" t="str">
        <f t="shared" si="120"/>
        <v>Lower Range</v>
      </c>
      <c r="AN686" s="78" t="s">
        <v>76</v>
      </c>
      <c r="AO686" s="78"/>
      <c r="AP686" s="78" t="s">
        <v>76</v>
      </c>
      <c r="AQ686" s="49"/>
      <c r="AR686" s="79"/>
      <c r="AS686" s="79"/>
      <c r="AT686" s="80"/>
      <c r="AU686" s="52">
        <f t="shared" si="114"/>
        <v>0</v>
      </c>
    </row>
    <row r="687" spans="1:47" ht="15" customHeight="1">
      <c r="A687" s="53" t="s">
        <v>66</v>
      </c>
      <c r="B687" s="54">
        <v>676</v>
      </c>
      <c r="C687" s="55" t="s">
        <v>152</v>
      </c>
      <c r="D687" s="56" t="s">
        <v>83</v>
      </c>
      <c r="E687" s="55" t="s">
        <v>111</v>
      </c>
      <c r="F687" s="57">
        <v>43617</v>
      </c>
      <c r="G687" s="58">
        <v>33213</v>
      </c>
      <c r="H687" s="59">
        <f t="shared" si="115"/>
        <v>28.334246575342465</v>
      </c>
      <c r="I687" s="60" t="s">
        <v>444</v>
      </c>
      <c r="J687" s="61" t="s">
        <v>71</v>
      </c>
      <c r="K687" s="62" t="s">
        <v>71</v>
      </c>
      <c r="L687" s="63" t="s">
        <v>85</v>
      </c>
      <c r="M687" s="64" t="str">
        <f t="shared" si="116"/>
        <v>2-2-3</v>
      </c>
      <c r="N687" s="81" t="s">
        <v>121</v>
      </c>
      <c r="O687" s="66">
        <v>43191</v>
      </c>
      <c r="P687" s="67">
        <v>9.7493221376716524E-2</v>
      </c>
      <c r="Q687" s="68" t="s">
        <v>113</v>
      </c>
      <c r="R687" s="68" t="s">
        <v>114</v>
      </c>
      <c r="S687" s="68" t="s">
        <v>115</v>
      </c>
      <c r="T687" s="69">
        <v>46</v>
      </c>
      <c r="U687" s="68"/>
      <c r="V687" s="70">
        <v>125472</v>
      </c>
      <c r="W687" s="70">
        <v>0</v>
      </c>
      <c r="X687" s="70">
        <v>31500</v>
      </c>
      <c r="Y687" s="70">
        <v>0</v>
      </c>
      <c r="Z687" s="70">
        <v>10500</v>
      </c>
      <c r="AA687" s="70">
        <v>325641</v>
      </c>
      <c r="AB687" s="71">
        <f t="shared" si="117"/>
        <v>325641</v>
      </c>
      <c r="AC687" s="71">
        <f t="shared" si="110"/>
        <v>325641</v>
      </c>
      <c r="AD687" s="72">
        <f t="shared" si="111"/>
        <v>365</v>
      </c>
      <c r="AE687" s="73">
        <f>ROUND(VLOOKUP(Q687,'[1]Average Cost'!$A$3:$V$26,HLOOKUP('[1]Master Sheet'!E687,'[1]Average Cost'!$B$1:$V$2,2,0)),0)</f>
        <v>362968</v>
      </c>
      <c r="AF687" s="74">
        <f t="shared" si="112"/>
        <v>0.89716173326574244</v>
      </c>
      <c r="AG687" s="68" t="str">
        <f t="shared" si="118"/>
        <v>80%-100%</v>
      </c>
      <c r="AH687" s="75">
        <v>587277.26769999997</v>
      </c>
      <c r="AI687" s="75">
        <v>587277.26769999997</v>
      </c>
      <c r="AJ687" s="75">
        <v>404172</v>
      </c>
      <c r="AK687" s="76">
        <f t="shared" si="113"/>
        <v>0.55449277183047352</v>
      </c>
      <c r="AL687" s="39" t="str">
        <f t="shared" si="119"/>
        <v>50% - 70%</v>
      </c>
      <c r="AM687" s="77" t="str">
        <f t="shared" si="120"/>
        <v>Lower Range</v>
      </c>
      <c r="AN687" s="78" t="s">
        <v>76</v>
      </c>
      <c r="AO687" s="78"/>
      <c r="AP687" s="78" t="s">
        <v>76</v>
      </c>
      <c r="AQ687" s="49"/>
      <c r="AR687" s="79"/>
      <c r="AS687" s="79"/>
      <c r="AT687" s="80"/>
      <c r="AU687" s="52">
        <f t="shared" si="114"/>
        <v>0</v>
      </c>
    </row>
    <row r="688" spans="1:47" ht="15" customHeight="1">
      <c r="A688" s="53" t="s">
        <v>66</v>
      </c>
      <c r="B688" s="54">
        <v>677</v>
      </c>
      <c r="C688" s="55" t="s">
        <v>116</v>
      </c>
      <c r="D688" s="56" t="s">
        <v>117</v>
      </c>
      <c r="E688" s="55" t="s">
        <v>111</v>
      </c>
      <c r="F688" s="57">
        <v>40148</v>
      </c>
      <c r="G688" s="58">
        <v>27834</v>
      </c>
      <c r="H688" s="59">
        <f t="shared" si="115"/>
        <v>43.07123287671233</v>
      </c>
      <c r="I688" s="60" t="s">
        <v>194</v>
      </c>
      <c r="J688" s="61" t="s">
        <v>85</v>
      </c>
      <c r="K688" s="62" t="s">
        <v>85</v>
      </c>
      <c r="L688" s="63" t="s">
        <v>81</v>
      </c>
      <c r="M688" s="64" t="str">
        <f t="shared" si="116"/>
        <v>3-3-4</v>
      </c>
      <c r="N688" s="65">
        <v>42736</v>
      </c>
      <c r="O688" s="66">
        <v>43191</v>
      </c>
      <c r="P688" s="67">
        <v>0.09</v>
      </c>
      <c r="Q688" s="68" t="s">
        <v>113</v>
      </c>
      <c r="R688" s="68" t="s">
        <v>114</v>
      </c>
      <c r="S688" s="68" t="s">
        <v>115</v>
      </c>
      <c r="T688" s="69">
        <v>50</v>
      </c>
      <c r="U688" s="68"/>
      <c r="V688" s="70">
        <v>273396</v>
      </c>
      <c r="W688" s="70">
        <v>0</v>
      </c>
      <c r="X688" s="70">
        <v>90000</v>
      </c>
      <c r="Y688" s="70">
        <v>75936</v>
      </c>
      <c r="Z688" s="70">
        <v>30000</v>
      </c>
      <c r="AA688" s="70">
        <v>847315</v>
      </c>
      <c r="AB688" s="71">
        <f t="shared" si="117"/>
        <v>771379</v>
      </c>
      <c r="AC688" s="71">
        <f t="shared" si="110"/>
        <v>771379</v>
      </c>
      <c r="AD688" s="72">
        <f t="shared" si="111"/>
        <v>365</v>
      </c>
      <c r="AE688" s="73">
        <f>ROUND(VLOOKUP(Q688,'[1]Average Cost'!$A$3:$V$26,HLOOKUP('[1]Master Sheet'!E688,'[1]Average Cost'!$B$1:$V$2,2,0)),0)</f>
        <v>1001963</v>
      </c>
      <c r="AF688" s="74">
        <f t="shared" si="112"/>
        <v>0.76986774960752047</v>
      </c>
      <c r="AG688" s="68" t="str">
        <f t="shared" si="118"/>
        <v>60%-80%</v>
      </c>
      <c r="AH688" s="75">
        <v>1274506.9781249999</v>
      </c>
      <c r="AI688" s="75">
        <v>1274506.9781249999</v>
      </c>
      <c r="AJ688" s="75">
        <v>1169974</v>
      </c>
      <c r="AK688" s="76">
        <f t="shared" si="113"/>
        <v>0.60523717267897559</v>
      </c>
      <c r="AL688" s="39" t="str">
        <f t="shared" si="119"/>
        <v>50% - 70%</v>
      </c>
      <c r="AM688" s="77" t="str">
        <f t="shared" si="120"/>
        <v>Lower Range</v>
      </c>
      <c r="AN688" s="78" t="s">
        <v>76</v>
      </c>
      <c r="AO688" s="78"/>
      <c r="AP688" s="78" t="s">
        <v>76</v>
      </c>
      <c r="AQ688" s="49"/>
      <c r="AR688" s="79"/>
      <c r="AS688" s="79"/>
      <c r="AT688" s="80"/>
      <c r="AU688" s="52">
        <f t="shared" si="114"/>
        <v>0</v>
      </c>
    </row>
    <row r="689" spans="1:47" ht="15" customHeight="1">
      <c r="A689" s="53" t="s">
        <v>66</v>
      </c>
      <c r="B689" s="54">
        <v>678</v>
      </c>
      <c r="C689" s="55" t="s">
        <v>586</v>
      </c>
      <c r="D689" s="56" t="s">
        <v>83</v>
      </c>
      <c r="E689" s="55" t="s">
        <v>314</v>
      </c>
      <c r="F689" s="57">
        <v>43709</v>
      </c>
      <c r="G689" s="58">
        <v>32254</v>
      </c>
      <c r="H689" s="59">
        <f t="shared" si="115"/>
        <v>30.961643835616439</v>
      </c>
      <c r="I689" s="60" t="s">
        <v>348</v>
      </c>
      <c r="J689" s="61" t="s">
        <v>85</v>
      </c>
      <c r="K689" s="62" t="s">
        <v>85</v>
      </c>
      <c r="L689" s="63" t="s">
        <v>85</v>
      </c>
      <c r="M689" s="64" t="str">
        <f t="shared" si="116"/>
        <v>3-3-3</v>
      </c>
      <c r="N689" s="81" t="s">
        <v>121</v>
      </c>
      <c r="O689" s="66">
        <v>43191</v>
      </c>
      <c r="P689" s="67">
        <v>0.16</v>
      </c>
      <c r="Q689" s="68" t="s">
        <v>73</v>
      </c>
      <c r="R689" s="38" t="s">
        <v>74</v>
      </c>
      <c r="S689" s="38" t="s">
        <v>75</v>
      </c>
      <c r="T689" s="69">
        <v>46</v>
      </c>
      <c r="U689" s="68"/>
      <c r="V689" s="70">
        <v>231060</v>
      </c>
      <c r="W689" s="70">
        <v>0</v>
      </c>
      <c r="X689" s="70">
        <v>0</v>
      </c>
      <c r="Y689" s="70">
        <v>0</v>
      </c>
      <c r="Z689" s="70">
        <v>0</v>
      </c>
      <c r="AA689" s="70">
        <v>589594</v>
      </c>
      <c r="AB689" s="71">
        <f t="shared" si="117"/>
        <v>589594</v>
      </c>
      <c r="AC689" s="71">
        <f t="shared" si="110"/>
        <v>589594</v>
      </c>
      <c r="AD689" s="72">
        <f t="shared" si="111"/>
        <v>365</v>
      </c>
      <c r="AE689" s="73">
        <f>ROUND(VLOOKUP(Q689,'[1]Average Cost'!$A$3:$V$26,HLOOKUP('[1]Master Sheet'!E689,'[1]Average Cost'!$B$1:$V$2,2,0)),0)</f>
        <v>480167</v>
      </c>
      <c r="AF689" s="74">
        <f t="shared" si="112"/>
        <v>1.2278936286750235</v>
      </c>
      <c r="AG689" s="68" t="str">
        <f t="shared" si="118"/>
        <v>Greater than 100%</v>
      </c>
      <c r="AH689" s="75">
        <v>499780.75</v>
      </c>
      <c r="AI689" s="75">
        <v>499780.75</v>
      </c>
      <c r="AJ689" s="75">
        <v>638569</v>
      </c>
      <c r="AK689" s="76">
        <f t="shared" si="113"/>
        <v>1.1797053007743896</v>
      </c>
      <c r="AL689" s="39" t="str">
        <f t="shared" si="119"/>
        <v>110% - 130%</v>
      </c>
      <c r="AM689" s="77" t="str">
        <f t="shared" si="120"/>
        <v>Upper Range</v>
      </c>
      <c r="AN689" s="78" t="s">
        <v>76</v>
      </c>
      <c r="AO689" s="78"/>
      <c r="AP689" s="78" t="s">
        <v>76</v>
      </c>
      <c r="AQ689" s="49"/>
      <c r="AR689" s="79"/>
      <c r="AS689" s="79"/>
      <c r="AT689" s="80"/>
      <c r="AU689" s="52">
        <f t="shared" si="114"/>
        <v>0</v>
      </c>
    </row>
    <row r="690" spans="1:47" ht="15" customHeight="1">
      <c r="A690" s="53" t="s">
        <v>66</v>
      </c>
      <c r="B690" s="25">
        <v>679</v>
      </c>
      <c r="C690" s="55" t="s">
        <v>116</v>
      </c>
      <c r="D690" s="56" t="s">
        <v>117</v>
      </c>
      <c r="E690" s="55" t="s">
        <v>79</v>
      </c>
      <c r="F690" s="57">
        <v>42156</v>
      </c>
      <c r="G690" s="58">
        <v>31705</v>
      </c>
      <c r="H690" s="59">
        <f t="shared" si="115"/>
        <v>32.465753424657535</v>
      </c>
      <c r="I690" s="60" t="s">
        <v>332</v>
      </c>
      <c r="J690" s="61" t="s">
        <v>81</v>
      </c>
      <c r="K690" s="62" t="s">
        <v>85</v>
      </c>
      <c r="L690" s="63" t="s">
        <v>85</v>
      </c>
      <c r="M690" s="64" t="str">
        <f t="shared" si="116"/>
        <v>4-3-3</v>
      </c>
      <c r="N690" s="65">
        <v>42736</v>
      </c>
      <c r="O690" s="66">
        <v>43191</v>
      </c>
      <c r="P690" s="67">
        <v>0.105</v>
      </c>
      <c r="Q690" s="68" t="s">
        <v>333</v>
      </c>
      <c r="R690" s="68" t="s">
        <v>334</v>
      </c>
      <c r="S690" s="68" t="s">
        <v>335</v>
      </c>
      <c r="T690" s="69">
        <v>50</v>
      </c>
      <c r="U690" s="68"/>
      <c r="V690" s="70">
        <v>265848</v>
      </c>
      <c r="W690" s="70">
        <v>0</v>
      </c>
      <c r="X690" s="70">
        <v>0</v>
      </c>
      <c r="Y690" s="70">
        <v>80556</v>
      </c>
      <c r="Z690" s="70">
        <v>0</v>
      </c>
      <c r="AA690" s="70">
        <v>898102</v>
      </c>
      <c r="AB690" s="71">
        <f t="shared" si="117"/>
        <v>817546</v>
      </c>
      <c r="AC690" s="71">
        <f t="shared" si="110"/>
        <v>817546</v>
      </c>
      <c r="AD690" s="72">
        <f t="shared" si="111"/>
        <v>365</v>
      </c>
      <c r="AE690" s="73">
        <f>ROUND(VLOOKUP(Q690,'[1]Average Cost'!$A$3:$V$26,HLOOKUP('[1]Master Sheet'!E690,'[1]Average Cost'!$B$1:$V$2,2,0)),0)</f>
        <v>948080</v>
      </c>
      <c r="AF690" s="74">
        <f t="shared" si="112"/>
        <v>0.86231752594717748</v>
      </c>
      <c r="AG690" s="68" t="str">
        <f t="shared" si="118"/>
        <v>80%-100%</v>
      </c>
      <c r="AH690" s="75">
        <v>1340475.5</v>
      </c>
      <c r="AI690" s="75">
        <v>1340475.5</v>
      </c>
      <c r="AJ690" s="75">
        <v>1058532</v>
      </c>
      <c r="AK690" s="76">
        <f t="shared" si="113"/>
        <v>0.60989253440290403</v>
      </c>
      <c r="AL690" s="39" t="str">
        <f t="shared" si="119"/>
        <v>50% - 70%</v>
      </c>
      <c r="AM690" s="77" t="str">
        <f t="shared" si="120"/>
        <v>Lower Range</v>
      </c>
      <c r="AN690" s="78" t="s">
        <v>118</v>
      </c>
      <c r="AO690" s="78" t="s">
        <v>658</v>
      </c>
      <c r="AP690" s="78" t="s">
        <v>135</v>
      </c>
      <c r="AQ690" s="49"/>
      <c r="AR690" s="79"/>
      <c r="AS690" s="79"/>
      <c r="AT690" s="80"/>
      <c r="AU690" s="52">
        <f t="shared" si="114"/>
        <v>0</v>
      </c>
    </row>
    <row r="691" spans="1:47" ht="15" customHeight="1">
      <c r="A691" s="53" t="s">
        <v>66</v>
      </c>
      <c r="B691" s="54">
        <v>680</v>
      </c>
      <c r="C691" s="55" t="s">
        <v>104</v>
      </c>
      <c r="D691" s="56" t="s">
        <v>83</v>
      </c>
      <c r="E691" s="55" t="s">
        <v>79</v>
      </c>
      <c r="F691" s="57">
        <v>42309</v>
      </c>
      <c r="G691" s="58">
        <v>29891</v>
      </c>
      <c r="H691" s="59">
        <f t="shared" si="115"/>
        <v>37.435616438356163</v>
      </c>
      <c r="I691" s="60" t="s">
        <v>128</v>
      </c>
      <c r="J691" s="61" t="s">
        <v>71</v>
      </c>
      <c r="K691" s="62" t="s">
        <v>129</v>
      </c>
      <c r="L691" s="63" t="s">
        <v>71</v>
      </c>
      <c r="M691" s="64" t="str">
        <f t="shared" si="116"/>
        <v>2-1-2</v>
      </c>
      <c r="N691" s="65" t="s">
        <v>86</v>
      </c>
      <c r="O691" s="66" t="s">
        <v>130</v>
      </c>
      <c r="P691" s="67">
        <v>0</v>
      </c>
      <c r="Q691" s="68" t="s">
        <v>131</v>
      </c>
      <c r="R691" s="68" t="s">
        <v>132</v>
      </c>
      <c r="S691" s="68" t="s">
        <v>133</v>
      </c>
      <c r="T691" s="69">
        <v>46</v>
      </c>
      <c r="U691" s="68"/>
      <c r="V691" s="70">
        <v>146100</v>
      </c>
      <c r="W691" s="70">
        <v>0</v>
      </c>
      <c r="X691" s="70">
        <v>0</v>
      </c>
      <c r="Y691" s="70">
        <v>0</v>
      </c>
      <c r="Z691" s="70">
        <v>0</v>
      </c>
      <c r="AA691" s="70">
        <v>358844</v>
      </c>
      <c r="AB691" s="71">
        <f t="shared" si="117"/>
        <v>358844</v>
      </c>
      <c r="AC691" s="71">
        <f t="shared" si="110"/>
        <v>358844</v>
      </c>
      <c r="AD691" s="72">
        <f t="shared" si="111"/>
        <v>365</v>
      </c>
      <c r="AE691" s="73">
        <f>ROUND(VLOOKUP(Q691,'[1]Average Cost'!$A$3:$V$26,HLOOKUP('[1]Master Sheet'!E691,'[1]Average Cost'!$B$1:$V$2,2,0)),0)</f>
        <v>384092</v>
      </c>
      <c r="AF691" s="74">
        <f t="shared" si="112"/>
        <v>0.93426574883100921</v>
      </c>
      <c r="AG691" s="68" t="str">
        <f t="shared" si="118"/>
        <v>80%-100%</v>
      </c>
      <c r="AH691" s="75">
        <v>626291</v>
      </c>
      <c r="AI691" s="75">
        <v>566321.97144999995</v>
      </c>
      <c r="AJ691" s="75">
        <v>626291</v>
      </c>
      <c r="AK691" s="76">
        <f t="shared" si="113"/>
        <v>0.57296687961347037</v>
      </c>
      <c r="AL691" s="39" t="str">
        <f t="shared" si="119"/>
        <v>50% - 70%</v>
      </c>
      <c r="AM691" s="77" t="str">
        <f t="shared" si="120"/>
        <v>Lower Range</v>
      </c>
      <c r="AN691" s="78" t="s">
        <v>76</v>
      </c>
      <c r="AO691" s="78"/>
      <c r="AP691" s="78" t="s">
        <v>76</v>
      </c>
      <c r="AQ691" s="49"/>
      <c r="AR691" s="79"/>
      <c r="AS691" s="79"/>
      <c r="AT691" s="80"/>
      <c r="AU691" s="52">
        <f t="shared" si="114"/>
        <v>0</v>
      </c>
    </row>
    <row r="692" spans="1:47" ht="15" customHeight="1">
      <c r="A692" s="53" t="s">
        <v>66</v>
      </c>
      <c r="B692" s="54">
        <v>681</v>
      </c>
      <c r="C692" s="55" t="s">
        <v>67</v>
      </c>
      <c r="D692" s="56" t="s">
        <v>68</v>
      </c>
      <c r="E692" s="55" t="s">
        <v>231</v>
      </c>
      <c r="F692" s="57">
        <v>44636</v>
      </c>
      <c r="G692" s="58">
        <v>31291</v>
      </c>
      <c r="H692" s="59">
        <f t="shared" si="115"/>
        <v>33.6</v>
      </c>
      <c r="I692" s="60" t="s">
        <v>248</v>
      </c>
      <c r="J692" s="61">
        <v>0</v>
      </c>
      <c r="K692" s="62">
        <v>0</v>
      </c>
      <c r="L692" s="63" t="s">
        <v>71</v>
      </c>
      <c r="M692" s="64" t="str">
        <f t="shared" si="116"/>
        <v>0-0-2</v>
      </c>
      <c r="N692" s="81" t="s">
        <v>72</v>
      </c>
      <c r="O692" s="62" t="s">
        <v>72</v>
      </c>
      <c r="P692" s="67">
        <v>0</v>
      </c>
      <c r="Q692" s="68" t="s">
        <v>177</v>
      </c>
      <c r="R692" s="68" t="s">
        <v>178</v>
      </c>
      <c r="S692" s="68" t="s">
        <v>179</v>
      </c>
      <c r="T692" s="69">
        <v>48</v>
      </c>
      <c r="U692" s="68"/>
      <c r="V692" s="70">
        <v>367272</v>
      </c>
      <c r="W692" s="70">
        <v>0</v>
      </c>
      <c r="X692" s="70">
        <v>0</v>
      </c>
      <c r="Y692" s="70">
        <v>91824</v>
      </c>
      <c r="Z692" s="70">
        <v>0</v>
      </c>
      <c r="AA692" s="70">
        <v>1021968</v>
      </c>
      <c r="AB692" s="71">
        <f t="shared" si="117"/>
        <v>930144</v>
      </c>
      <c r="AC692" s="71">
        <f t="shared" si="110"/>
        <v>930144</v>
      </c>
      <c r="AD692" s="72">
        <f t="shared" si="111"/>
        <v>365</v>
      </c>
      <c r="AE692" s="73">
        <f>ROUND(VLOOKUP(Q692,'[1]Average Cost'!$A$3:$V$26,HLOOKUP('[1]Master Sheet'!E692,'[1]Average Cost'!$B$1:$V$2,2,0)),0)</f>
        <v>876337</v>
      </c>
      <c r="AF692" s="74">
        <f t="shared" si="112"/>
        <v>1.0613998952457788</v>
      </c>
      <c r="AG692" s="68" t="str">
        <f t="shared" si="118"/>
        <v>Greater than 100%</v>
      </c>
      <c r="AH692" s="75">
        <v>1031401.0812</v>
      </c>
      <c r="AI692" s="75">
        <v>1031401.0812</v>
      </c>
      <c r="AJ692" s="75">
        <v>1020726</v>
      </c>
      <c r="AK692" s="76">
        <f t="shared" si="113"/>
        <v>0.90182569802797685</v>
      </c>
      <c r="AL692" s="39" t="str">
        <f t="shared" si="119"/>
        <v>90% - 110%</v>
      </c>
      <c r="AM692" s="77" t="str">
        <f t="shared" si="120"/>
        <v>Close to Market Reference</v>
      </c>
      <c r="AN692" s="78" t="s">
        <v>76</v>
      </c>
      <c r="AO692" s="78"/>
      <c r="AP692" s="78" t="s">
        <v>76</v>
      </c>
      <c r="AQ692" s="49"/>
      <c r="AR692" s="79"/>
      <c r="AS692" s="79"/>
      <c r="AT692" s="80"/>
      <c r="AU692" s="52">
        <f t="shared" si="114"/>
        <v>0</v>
      </c>
    </row>
    <row r="693" spans="1:47" ht="15" customHeight="1">
      <c r="A693" s="53" t="s">
        <v>66</v>
      </c>
      <c r="B693" s="54">
        <v>682</v>
      </c>
      <c r="C693" s="55" t="s">
        <v>110</v>
      </c>
      <c r="D693" s="56" t="s">
        <v>95</v>
      </c>
      <c r="E693" s="55" t="s">
        <v>79</v>
      </c>
      <c r="F693" s="57">
        <v>42294</v>
      </c>
      <c r="G693" s="58">
        <v>31717</v>
      </c>
      <c r="H693" s="59">
        <f t="shared" si="115"/>
        <v>32.43287671232877</v>
      </c>
      <c r="I693" s="60" t="s">
        <v>183</v>
      </c>
      <c r="J693" s="61" t="s">
        <v>85</v>
      </c>
      <c r="K693" s="62" t="s">
        <v>85</v>
      </c>
      <c r="L693" s="63" t="s">
        <v>85</v>
      </c>
      <c r="M693" s="64" t="str">
        <f t="shared" si="116"/>
        <v>3-3-3</v>
      </c>
      <c r="N693" s="65">
        <v>42095</v>
      </c>
      <c r="O693" s="66">
        <v>43191</v>
      </c>
      <c r="P693" s="67">
        <v>8.8749564852735399E-2</v>
      </c>
      <c r="Q693" s="68" t="s">
        <v>184</v>
      </c>
      <c r="R693" s="68" t="s">
        <v>108</v>
      </c>
      <c r="S693" s="68" t="s">
        <v>109</v>
      </c>
      <c r="T693" s="69">
        <v>47</v>
      </c>
      <c r="U693" s="68"/>
      <c r="V693" s="70">
        <v>294552</v>
      </c>
      <c r="W693" s="70">
        <v>0</v>
      </c>
      <c r="X693" s="70">
        <v>0</v>
      </c>
      <c r="Y693" s="70">
        <v>73644</v>
      </c>
      <c r="Z693" s="70">
        <v>0</v>
      </c>
      <c r="AA693" s="70">
        <v>821979</v>
      </c>
      <c r="AB693" s="71">
        <f t="shared" si="117"/>
        <v>748335</v>
      </c>
      <c r="AC693" s="71">
        <f t="shared" si="110"/>
        <v>748335</v>
      </c>
      <c r="AD693" s="72">
        <f t="shared" si="111"/>
        <v>365</v>
      </c>
      <c r="AE693" s="73">
        <f>ROUND(VLOOKUP(Q693,'[1]Average Cost'!$A$3:$V$26,HLOOKUP('[1]Master Sheet'!E693,'[1]Average Cost'!$B$1:$V$2,2,0)),0)</f>
        <v>588265</v>
      </c>
      <c r="AF693" s="74">
        <f t="shared" si="112"/>
        <v>1.2721052586844364</v>
      </c>
      <c r="AG693" s="68" t="str">
        <f t="shared" si="118"/>
        <v>Greater than 100%</v>
      </c>
      <c r="AH693" s="75">
        <v>729083.78754000005</v>
      </c>
      <c r="AI693" s="75">
        <v>729083.78754000005</v>
      </c>
      <c r="AJ693" s="75">
        <v>678140</v>
      </c>
      <c r="AK693" s="76">
        <f t="shared" si="113"/>
        <v>1.0264046640303928</v>
      </c>
      <c r="AL693" s="39" t="str">
        <f t="shared" si="119"/>
        <v>90% - 110%</v>
      </c>
      <c r="AM693" s="77" t="str">
        <f t="shared" si="120"/>
        <v>Upper Middle Range</v>
      </c>
      <c r="AN693" s="78" t="s">
        <v>76</v>
      </c>
      <c r="AO693" s="78"/>
      <c r="AP693" s="78" t="s">
        <v>76</v>
      </c>
      <c r="AQ693" s="49"/>
      <c r="AR693" s="79"/>
      <c r="AS693" s="79"/>
      <c r="AT693" s="80"/>
      <c r="AU693" s="52">
        <f t="shared" si="114"/>
        <v>0</v>
      </c>
    </row>
    <row r="694" spans="1:47" ht="15" customHeight="1">
      <c r="A694" s="53" t="s">
        <v>66</v>
      </c>
      <c r="B694" s="54">
        <v>683</v>
      </c>
      <c r="C694" s="55" t="s">
        <v>193</v>
      </c>
      <c r="D694" s="56" t="s">
        <v>145</v>
      </c>
      <c r="E694" s="55" t="s">
        <v>111</v>
      </c>
      <c r="F694" s="57">
        <v>40148</v>
      </c>
      <c r="G694" s="58">
        <v>28886</v>
      </c>
      <c r="H694" s="59">
        <f t="shared" si="115"/>
        <v>40.18904109589041</v>
      </c>
      <c r="I694" s="60" t="s">
        <v>401</v>
      </c>
      <c r="J694" s="61" t="s">
        <v>85</v>
      </c>
      <c r="K694" s="62" t="s">
        <v>71</v>
      </c>
      <c r="L694" s="63" t="s">
        <v>85</v>
      </c>
      <c r="M694" s="64" t="str">
        <f t="shared" si="116"/>
        <v>3-2-3</v>
      </c>
      <c r="N694" s="65">
        <v>42095</v>
      </c>
      <c r="O694" s="66">
        <v>43191</v>
      </c>
      <c r="P694" s="67">
        <v>6.8749999999999992E-2</v>
      </c>
      <c r="Q694" s="68" t="s">
        <v>151</v>
      </c>
      <c r="R694" s="68" t="s">
        <v>126</v>
      </c>
      <c r="S694" s="68" t="s">
        <v>127</v>
      </c>
      <c r="T694" s="69">
        <v>45</v>
      </c>
      <c r="U694" s="68"/>
      <c r="V694" s="70">
        <v>163632</v>
      </c>
      <c r="W694" s="70">
        <v>0</v>
      </c>
      <c r="X694" s="70">
        <v>27000</v>
      </c>
      <c r="Y694" s="70">
        <v>0</v>
      </c>
      <c r="Z694" s="70">
        <v>9000</v>
      </c>
      <c r="AA694" s="70">
        <v>421036</v>
      </c>
      <c r="AB694" s="71">
        <f t="shared" si="117"/>
        <v>421036</v>
      </c>
      <c r="AC694" s="71">
        <f t="shared" si="110"/>
        <v>421036</v>
      </c>
      <c r="AD694" s="72">
        <f t="shared" si="111"/>
        <v>365</v>
      </c>
      <c r="AE694" s="73">
        <f>ROUND(VLOOKUP(Q694,'[1]Average Cost'!$A$3:$V$26,HLOOKUP('[1]Master Sheet'!E694,'[1]Average Cost'!$B$1:$V$2,2,0)),0)</f>
        <v>313892</v>
      </c>
      <c r="AF694" s="74">
        <f t="shared" si="112"/>
        <v>1.3413403336179324</v>
      </c>
      <c r="AG694" s="68" t="str">
        <f t="shared" si="118"/>
        <v>Greater than 100%</v>
      </c>
      <c r="AH694" s="75">
        <v>499185.67754499998</v>
      </c>
      <c r="AI694" s="75">
        <v>499185.67754499998</v>
      </c>
      <c r="AJ694" s="75">
        <v>336103</v>
      </c>
      <c r="AK694" s="76">
        <f t="shared" si="113"/>
        <v>0.84344567350301225</v>
      </c>
      <c r="AL694" s="39" t="str">
        <f t="shared" si="119"/>
        <v>70% - 90%</v>
      </c>
      <c r="AM694" s="77" t="str">
        <f t="shared" si="120"/>
        <v>Lower Middle Range</v>
      </c>
      <c r="AN694" s="78" t="s">
        <v>76</v>
      </c>
      <c r="AO694" s="78"/>
      <c r="AP694" s="78" t="s">
        <v>76</v>
      </c>
      <c r="AQ694" s="49"/>
      <c r="AR694" s="79"/>
      <c r="AS694" s="79"/>
      <c r="AT694" s="80"/>
      <c r="AU694" s="52">
        <f t="shared" si="114"/>
        <v>0</v>
      </c>
    </row>
    <row r="695" spans="1:47" ht="15" customHeight="1">
      <c r="A695" s="53" t="s">
        <v>66</v>
      </c>
      <c r="B695" s="54">
        <v>684</v>
      </c>
      <c r="C695" s="55" t="s">
        <v>82</v>
      </c>
      <c r="D695" s="56" t="s">
        <v>95</v>
      </c>
      <c r="E695" s="55" t="s">
        <v>149</v>
      </c>
      <c r="F695" s="57">
        <v>39888</v>
      </c>
      <c r="G695" s="58">
        <v>28288</v>
      </c>
      <c r="H695" s="59">
        <f t="shared" si="115"/>
        <v>41.827397260273976</v>
      </c>
      <c r="I695" s="60" t="s">
        <v>415</v>
      </c>
      <c r="J695" s="61" t="s">
        <v>71</v>
      </c>
      <c r="K695" s="62" t="s">
        <v>71</v>
      </c>
      <c r="L695" s="63" t="s">
        <v>85</v>
      </c>
      <c r="M695" s="64" t="str">
        <f t="shared" si="116"/>
        <v>2-2-3</v>
      </c>
      <c r="N695" s="65">
        <v>42095</v>
      </c>
      <c r="O695" s="66">
        <v>43191</v>
      </c>
      <c r="P695" s="67">
        <v>6.965233910289706E-2</v>
      </c>
      <c r="Q695" s="68" t="s">
        <v>151</v>
      </c>
      <c r="R695" s="68" t="s">
        <v>126</v>
      </c>
      <c r="S695" s="68" t="s">
        <v>127</v>
      </c>
      <c r="T695" s="69">
        <v>47</v>
      </c>
      <c r="U695" s="68"/>
      <c r="V695" s="70">
        <v>208920</v>
      </c>
      <c r="W695" s="70">
        <v>0</v>
      </c>
      <c r="X695" s="70">
        <v>0</v>
      </c>
      <c r="Y695" s="70">
        <v>52236</v>
      </c>
      <c r="Z695" s="70">
        <v>0</v>
      </c>
      <c r="AA695" s="70">
        <v>586484</v>
      </c>
      <c r="AB695" s="71">
        <f t="shared" si="117"/>
        <v>534248</v>
      </c>
      <c r="AC695" s="71">
        <f t="shared" si="110"/>
        <v>534248</v>
      </c>
      <c r="AD695" s="72">
        <f t="shared" si="111"/>
        <v>365</v>
      </c>
      <c r="AE695" s="73">
        <f>ROUND(VLOOKUP(Q695,'[1]Average Cost'!$A$3:$V$26,HLOOKUP('[1]Master Sheet'!E695,'[1]Average Cost'!$B$1:$V$2,2,0)),0)</f>
        <v>527218</v>
      </c>
      <c r="AF695" s="74">
        <f t="shared" si="112"/>
        <v>1.0133341426127334</v>
      </c>
      <c r="AG695" s="68" t="str">
        <f t="shared" si="118"/>
        <v>Greater than 100%</v>
      </c>
      <c r="AH695" s="75">
        <v>696432.82198750007</v>
      </c>
      <c r="AI695" s="75">
        <v>696432.82198750007</v>
      </c>
      <c r="AJ695" s="75">
        <v>495248</v>
      </c>
      <c r="AK695" s="76">
        <f t="shared" si="113"/>
        <v>0.76712065131472074</v>
      </c>
      <c r="AL695" s="39" t="str">
        <f t="shared" si="119"/>
        <v>70% - 90%</v>
      </c>
      <c r="AM695" s="77" t="str">
        <f t="shared" si="120"/>
        <v>Lower Middle Range</v>
      </c>
      <c r="AN695" s="78" t="s">
        <v>76</v>
      </c>
      <c r="AO695" s="78"/>
      <c r="AP695" s="78" t="s">
        <v>76</v>
      </c>
      <c r="AQ695" s="49"/>
      <c r="AR695" s="79"/>
      <c r="AS695" s="79"/>
      <c r="AT695" s="80"/>
      <c r="AU695" s="52">
        <f t="shared" si="114"/>
        <v>0</v>
      </c>
    </row>
    <row r="696" spans="1:47" ht="15" customHeight="1">
      <c r="A696" s="53" t="s">
        <v>66</v>
      </c>
      <c r="B696" s="25">
        <v>685</v>
      </c>
      <c r="C696" s="55" t="s">
        <v>152</v>
      </c>
      <c r="D696" s="56" t="s">
        <v>83</v>
      </c>
      <c r="E696" s="55" t="s">
        <v>79</v>
      </c>
      <c r="F696" s="57">
        <v>44366</v>
      </c>
      <c r="G696" s="58">
        <v>34715</v>
      </c>
      <c r="H696" s="59">
        <f t="shared" si="115"/>
        <v>24.219178082191782</v>
      </c>
      <c r="I696" s="60" t="s">
        <v>100</v>
      </c>
      <c r="J696" s="61">
        <v>0</v>
      </c>
      <c r="K696" s="62" t="s">
        <v>71</v>
      </c>
      <c r="L696" s="63" t="s">
        <v>85</v>
      </c>
      <c r="M696" s="64" t="str">
        <f t="shared" si="116"/>
        <v>0-2-3</v>
      </c>
      <c r="N696" s="65">
        <v>43270</v>
      </c>
      <c r="O696" s="66">
        <v>43270</v>
      </c>
      <c r="P696" s="67">
        <v>0.15</v>
      </c>
      <c r="Q696" s="68" t="s">
        <v>101</v>
      </c>
      <c r="R696" s="68" t="s">
        <v>141</v>
      </c>
      <c r="S696" s="68" t="s">
        <v>142</v>
      </c>
      <c r="T696" s="69">
        <v>46</v>
      </c>
      <c r="U696" s="68"/>
      <c r="V696" s="70">
        <v>161004</v>
      </c>
      <c r="W696" s="70">
        <v>0</v>
      </c>
      <c r="X696" s="70">
        <v>0</v>
      </c>
      <c r="Y696" s="70">
        <v>0</v>
      </c>
      <c r="Z696" s="70">
        <v>0</v>
      </c>
      <c r="AA696" s="70">
        <v>414461</v>
      </c>
      <c r="AB696" s="71">
        <f t="shared" si="117"/>
        <v>414461</v>
      </c>
      <c r="AC696" s="71">
        <f t="shared" si="110"/>
        <v>414461</v>
      </c>
      <c r="AD696" s="72">
        <f t="shared" si="111"/>
        <v>365</v>
      </c>
      <c r="AE696" s="73">
        <f>ROUND(VLOOKUP(Q696,'[1]Average Cost'!$A$3:$V$26,HLOOKUP('[1]Master Sheet'!E696,'[1]Average Cost'!$B$1:$V$2,2,0)),0)</f>
        <v>335659</v>
      </c>
      <c r="AF696" s="74">
        <f t="shared" si="112"/>
        <v>1.2347680235000402</v>
      </c>
      <c r="AG696" s="68" t="str">
        <f t="shared" si="118"/>
        <v>Greater than 100%</v>
      </c>
      <c r="AH696" s="75">
        <v>593268</v>
      </c>
      <c r="AI696" s="75">
        <v>589024.36600000004</v>
      </c>
      <c r="AJ696" s="75">
        <v>593268</v>
      </c>
      <c r="AK696" s="76">
        <f t="shared" si="113"/>
        <v>0.69860670051309015</v>
      </c>
      <c r="AL696" s="39" t="str">
        <f t="shared" si="119"/>
        <v>50% - 70%</v>
      </c>
      <c r="AM696" s="77" t="str">
        <f t="shared" si="120"/>
        <v>Lower Range</v>
      </c>
      <c r="AN696" s="78" t="s">
        <v>76</v>
      </c>
      <c r="AO696" s="78"/>
      <c r="AP696" s="78" t="s">
        <v>76</v>
      </c>
      <c r="AQ696" s="49"/>
      <c r="AR696" s="79"/>
      <c r="AS696" s="79"/>
      <c r="AT696" s="80"/>
      <c r="AU696" s="52">
        <f t="shared" si="114"/>
        <v>0</v>
      </c>
    </row>
    <row r="697" spans="1:47" ht="15" customHeight="1">
      <c r="A697" s="53" t="s">
        <v>66</v>
      </c>
      <c r="B697" s="54">
        <v>686</v>
      </c>
      <c r="C697" s="55" t="s">
        <v>134</v>
      </c>
      <c r="D697" s="56" t="s">
        <v>68</v>
      </c>
      <c r="E697" s="55" t="s">
        <v>79</v>
      </c>
      <c r="F697" s="57">
        <v>42861</v>
      </c>
      <c r="G697" s="58">
        <v>31359</v>
      </c>
      <c r="H697" s="59">
        <f t="shared" si="115"/>
        <v>33.413698630136984</v>
      </c>
      <c r="I697" s="60" t="s">
        <v>100</v>
      </c>
      <c r="J697" s="61" t="s">
        <v>85</v>
      </c>
      <c r="K697" s="62" t="s">
        <v>81</v>
      </c>
      <c r="L697" s="63" t="s">
        <v>81</v>
      </c>
      <c r="M697" s="64" t="str">
        <f t="shared" si="116"/>
        <v>3-4-4</v>
      </c>
      <c r="N697" s="65">
        <v>42736</v>
      </c>
      <c r="O697" s="66">
        <v>43191</v>
      </c>
      <c r="P697" s="67">
        <v>0.13784686786071917</v>
      </c>
      <c r="Q697" s="68" t="s">
        <v>101</v>
      </c>
      <c r="R697" s="68" t="s">
        <v>141</v>
      </c>
      <c r="S697" s="68" t="s">
        <v>142</v>
      </c>
      <c r="T697" s="69">
        <v>48</v>
      </c>
      <c r="U697" s="68"/>
      <c r="V697" s="70">
        <v>414024</v>
      </c>
      <c r="W697" s="70">
        <v>0</v>
      </c>
      <c r="X697" s="70">
        <v>0</v>
      </c>
      <c r="Y697" s="70">
        <v>103500</v>
      </c>
      <c r="Z697" s="70">
        <v>0</v>
      </c>
      <c r="AA697" s="70">
        <v>1150511</v>
      </c>
      <c r="AB697" s="71">
        <f t="shared" si="117"/>
        <v>1047011</v>
      </c>
      <c r="AC697" s="71">
        <f t="shared" si="110"/>
        <v>1047011</v>
      </c>
      <c r="AD697" s="72">
        <f t="shared" si="111"/>
        <v>365</v>
      </c>
      <c r="AE697" s="73">
        <f>ROUND(VLOOKUP(Q697,'[1]Average Cost'!$A$3:$V$26,HLOOKUP('[1]Master Sheet'!E697,'[1]Average Cost'!$B$1:$V$2,2,0)),0)</f>
        <v>767328</v>
      </c>
      <c r="AF697" s="74">
        <f t="shared" si="112"/>
        <v>1.3644895012302432</v>
      </c>
      <c r="AG697" s="68" t="str">
        <f t="shared" si="118"/>
        <v>Greater than 100%</v>
      </c>
      <c r="AH697" s="75">
        <v>1008445.993425</v>
      </c>
      <c r="AI697" s="75">
        <v>1008445.993425</v>
      </c>
      <c r="AJ697" s="75">
        <v>938353</v>
      </c>
      <c r="AK697" s="76">
        <f t="shared" si="113"/>
        <v>1.0382420147696965</v>
      </c>
      <c r="AL697" s="39" t="str">
        <f t="shared" si="119"/>
        <v>90% - 110%</v>
      </c>
      <c r="AM697" s="77" t="str">
        <f t="shared" si="120"/>
        <v>Upper Middle Range</v>
      </c>
      <c r="AN697" s="78" t="s">
        <v>118</v>
      </c>
      <c r="AO697" s="78" t="s">
        <v>659</v>
      </c>
      <c r="AP697" s="78" t="s">
        <v>135</v>
      </c>
      <c r="AQ697" s="49"/>
      <c r="AR697" s="79"/>
      <c r="AS697" s="79"/>
      <c r="AT697" s="80"/>
      <c r="AU697" s="52">
        <f t="shared" si="114"/>
        <v>0</v>
      </c>
    </row>
    <row r="698" spans="1:47" ht="15" customHeight="1">
      <c r="A698" s="53" t="s">
        <v>66</v>
      </c>
      <c r="B698" s="54">
        <v>687</v>
      </c>
      <c r="C698" s="55" t="s">
        <v>198</v>
      </c>
      <c r="D698" s="56" t="s">
        <v>331</v>
      </c>
      <c r="E698" s="55" t="s">
        <v>79</v>
      </c>
      <c r="F698" s="57">
        <v>40634</v>
      </c>
      <c r="G698" s="58">
        <v>26051</v>
      </c>
      <c r="H698" s="59">
        <f t="shared" si="115"/>
        <v>47.956164383561642</v>
      </c>
      <c r="I698" s="60" t="s">
        <v>439</v>
      </c>
      <c r="J698" s="61" t="s">
        <v>71</v>
      </c>
      <c r="K698" s="62" t="s">
        <v>71</v>
      </c>
      <c r="L698" s="63" t="s">
        <v>85</v>
      </c>
      <c r="M698" s="64" t="str">
        <f t="shared" si="116"/>
        <v>2-2-3</v>
      </c>
      <c r="N698" s="65" t="s">
        <v>86</v>
      </c>
      <c r="O698" s="66">
        <v>43191</v>
      </c>
      <c r="P698" s="67">
        <v>4.8749999999999995E-2</v>
      </c>
      <c r="Q698" s="68" t="s">
        <v>131</v>
      </c>
      <c r="R698" s="68" t="s">
        <v>132</v>
      </c>
      <c r="S698" s="68" t="s">
        <v>133</v>
      </c>
      <c r="T698" s="69">
        <v>55</v>
      </c>
      <c r="U698" s="68"/>
      <c r="V698" s="70">
        <v>1287564</v>
      </c>
      <c r="W698" s="70">
        <v>0</v>
      </c>
      <c r="X698" s="70">
        <v>0</v>
      </c>
      <c r="Y698" s="70">
        <v>508248</v>
      </c>
      <c r="Z698" s="70">
        <v>0</v>
      </c>
      <c r="AA698" s="70">
        <v>3912509</v>
      </c>
      <c r="AB698" s="71">
        <f t="shared" si="117"/>
        <v>3404261</v>
      </c>
      <c r="AC698" s="71">
        <f t="shared" si="110"/>
        <v>3404261</v>
      </c>
      <c r="AD698" s="72">
        <f t="shared" si="111"/>
        <v>365</v>
      </c>
      <c r="AE698" s="73">
        <f>ROUND(VLOOKUP(Q698,'[1]Average Cost'!$A$3:$V$26,HLOOKUP('[1]Master Sheet'!E698,'[1]Average Cost'!$B$1:$V$2,2,0)),0)</f>
        <v>2926963</v>
      </c>
      <c r="AF698" s="74">
        <f t="shared" si="112"/>
        <v>1.1630693657555631</v>
      </c>
      <c r="AG698" s="68" t="str">
        <f t="shared" si="118"/>
        <v>Greater than 100%</v>
      </c>
      <c r="AH698" s="75">
        <v>3761482.4911500001</v>
      </c>
      <c r="AI698" s="75">
        <v>3761482.4911500001</v>
      </c>
      <c r="AJ698" s="75">
        <v>3467264</v>
      </c>
      <c r="AK698" s="76">
        <f t="shared" si="113"/>
        <v>0.90503172831710121</v>
      </c>
      <c r="AL698" s="39" t="str">
        <f t="shared" si="119"/>
        <v>90% - 110%</v>
      </c>
      <c r="AM698" s="77" t="str">
        <f t="shared" si="120"/>
        <v>Close to Market Reference</v>
      </c>
      <c r="AN698" s="78" t="s">
        <v>76</v>
      </c>
      <c r="AO698" s="78"/>
      <c r="AP698" s="78" t="s">
        <v>76</v>
      </c>
      <c r="AQ698" s="49"/>
      <c r="AR698" s="79"/>
      <c r="AS698" s="79"/>
      <c r="AT698" s="80"/>
      <c r="AU698" s="52">
        <f t="shared" si="114"/>
        <v>0</v>
      </c>
    </row>
    <row r="699" spans="1:47" ht="15" customHeight="1">
      <c r="A699" s="53" t="s">
        <v>66</v>
      </c>
      <c r="B699" s="54">
        <v>688</v>
      </c>
      <c r="C699" s="55" t="s">
        <v>180</v>
      </c>
      <c r="D699" s="56" t="s">
        <v>216</v>
      </c>
      <c r="E699" s="55" t="s">
        <v>105</v>
      </c>
      <c r="F699" s="57">
        <v>39700</v>
      </c>
      <c r="G699" s="58">
        <v>27417</v>
      </c>
      <c r="H699" s="59">
        <f t="shared" si="115"/>
        <v>44.213698630136989</v>
      </c>
      <c r="I699" s="60" t="s">
        <v>70</v>
      </c>
      <c r="J699" s="61" t="s">
        <v>85</v>
      </c>
      <c r="K699" s="62" t="s">
        <v>85</v>
      </c>
      <c r="L699" s="63" t="s">
        <v>85</v>
      </c>
      <c r="M699" s="64" t="str">
        <f t="shared" si="116"/>
        <v>3-3-3</v>
      </c>
      <c r="N699" s="65">
        <v>43191</v>
      </c>
      <c r="O699" s="66">
        <v>43191</v>
      </c>
      <c r="P699" s="67">
        <v>0.34</v>
      </c>
      <c r="Q699" s="68" t="s">
        <v>73</v>
      </c>
      <c r="R699" s="38" t="s">
        <v>74</v>
      </c>
      <c r="S699" s="38" t="s">
        <v>75</v>
      </c>
      <c r="T699" s="69">
        <v>53</v>
      </c>
      <c r="U699" s="68"/>
      <c r="V699" s="70">
        <v>635112</v>
      </c>
      <c r="W699" s="70">
        <v>146100</v>
      </c>
      <c r="X699" s="70">
        <v>0</v>
      </c>
      <c r="Y699" s="70">
        <v>317556</v>
      </c>
      <c r="Z699" s="70">
        <v>0</v>
      </c>
      <c r="AA699" s="70">
        <v>2067367</v>
      </c>
      <c r="AB699" s="71">
        <f t="shared" si="117"/>
        <v>1749811</v>
      </c>
      <c r="AC699" s="71">
        <f t="shared" si="110"/>
        <v>1603711</v>
      </c>
      <c r="AD699" s="72">
        <f t="shared" si="111"/>
        <v>365</v>
      </c>
      <c r="AE699" s="73">
        <f>ROUND(VLOOKUP(Q699,'[1]Average Cost'!$A$3:$V$26,HLOOKUP('[1]Master Sheet'!E699,'[1]Average Cost'!$B$1:$V$2,2,0)),0)</f>
        <v>1940547</v>
      </c>
      <c r="AF699" s="74">
        <f t="shared" si="112"/>
        <v>0.90171018790062807</v>
      </c>
      <c r="AG699" s="68" t="str">
        <f t="shared" si="118"/>
        <v>80%-100%</v>
      </c>
      <c r="AH699" s="75">
        <v>2356032.5669999998</v>
      </c>
      <c r="AI699" s="75">
        <v>2356032.5669999998</v>
      </c>
      <c r="AJ699" s="75">
        <v>1962713</v>
      </c>
      <c r="AK699" s="76">
        <f t="shared" si="113"/>
        <v>0.7426938933310594</v>
      </c>
      <c r="AL699" s="39" t="str">
        <f t="shared" si="119"/>
        <v>70% - 90%</v>
      </c>
      <c r="AM699" s="77" t="str">
        <f t="shared" si="120"/>
        <v>Lower Middle Range</v>
      </c>
      <c r="AN699" s="78" t="s">
        <v>76</v>
      </c>
      <c r="AO699" s="78"/>
      <c r="AP699" s="78" t="s">
        <v>76</v>
      </c>
      <c r="AQ699" s="49"/>
      <c r="AR699" s="79"/>
      <c r="AS699" s="79"/>
      <c r="AT699" s="80"/>
      <c r="AU699" s="52">
        <f t="shared" si="114"/>
        <v>0</v>
      </c>
    </row>
    <row r="700" spans="1:47" ht="15" customHeight="1">
      <c r="A700" s="53" t="s">
        <v>66</v>
      </c>
      <c r="B700" s="54">
        <v>689</v>
      </c>
      <c r="C700" s="55" t="s">
        <v>67</v>
      </c>
      <c r="D700" s="56" t="s">
        <v>68</v>
      </c>
      <c r="E700" s="55" t="s">
        <v>175</v>
      </c>
      <c r="F700" s="57">
        <v>44807</v>
      </c>
      <c r="G700" s="58">
        <v>30357</v>
      </c>
      <c r="H700" s="59">
        <f t="shared" si="115"/>
        <v>36.158904109589038</v>
      </c>
      <c r="I700" s="60" t="s">
        <v>257</v>
      </c>
      <c r="J700" s="61">
        <v>0</v>
      </c>
      <c r="K700" s="62">
        <v>0</v>
      </c>
      <c r="L700" s="63" t="s">
        <v>129</v>
      </c>
      <c r="M700" s="64" t="str">
        <f t="shared" si="116"/>
        <v>0-0-1</v>
      </c>
      <c r="N700" s="81" t="s">
        <v>72</v>
      </c>
      <c r="O700" s="62" t="s">
        <v>72</v>
      </c>
      <c r="P700" s="67">
        <v>0</v>
      </c>
      <c r="Q700" s="68" t="s">
        <v>73</v>
      </c>
      <c r="R700" s="38" t="s">
        <v>74</v>
      </c>
      <c r="S700" s="38" t="s">
        <v>75</v>
      </c>
      <c r="T700" s="69">
        <v>48</v>
      </c>
      <c r="U700" s="68"/>
      <c r="V700" s="70">
        <v>290904</v>
      </c>
      <c r="W700" s="70">
        <v>0</v>
      </c>
      <c r="X700" s="70">
        <v>0</v>
      </c>
      <c r="Y700" s="70">
        <v>72732</v>
      </c>
      <c r="Z700" s="70">
        <v>0</v>
      </c>
      <c r="AA700" s="70">
        <v>811945</v>
      </c>
      <c r="AB700" s="71">
        <f t="shared" si="117"/>
        <v>739213</v>
      </c>
      <c r="AC700" s="71">
        <f t="shared" si="110"/>
        <v>739213</v>
      </c>
      <c r="AD700" s="72">
        <f t="shared" si="111"/>
        <v>210</v>
      </c>
      <c r="AE700" s="73">
        <f>ROUND(VLOOKUP(Q700,'[1]Average Cost'!$A$3:$V$26,HLOOKUP('[1]Master Sheet'!E700,'[1]Average Cost'!$B$1:$V$2,2,0)),0)</f>
        <v>646385</v>
      </c>
      <c r="AF700" s="74">
        <f t="shared" si="112"/>
        <v>1.143611005824702</v>
      </c>
      <c r="AG700" s="68" t="str">
        <f t="shared" si="118"/>
        <v>Greater than 100%</v>
      </c>
      <c r="AH700" s="75">
        <v>1040452</v>
      </c>
      <c r="AI700" s="75">
        <v>1031401.0812</v>
      </c>
      <c r="AJ700" s="75">
        <v>1040452</v>
      </c>
      <c r="AK700" s="76">
        <f t="shared" si="113"/>
        <v>0.71047294829554852</v>
      </c>
      <c r="AL700" s="39" t="str">
        <f t="shared" si="119"/>
        <v>70% - 90%</v>
      </c>
      <c r="AM700" s="77" t="str">
        <f t="shared" si="120"/>
        <v>Lower Middle Range</v>
      </c>
      <c r="AN700" s="78" t="s">
        <v>76</v>
      </c>
      <c r="AO700" s="78"/>
      <c r="AP700" s="78" t="s">
        <v>118</v>
      </c>
      <c r="AQ700" s="49"/>
      <c r="AR700" s="79"/>
      <c r="AS700" s="79"/>
      <c r="AT700" s="80"/>
      <c r="AU700" s="52">
        <f t="shared" si="114"/>
        <v>0</v>
      </c>
    </row>
    <row r="701" spans="1:47" ht="15" customHeight="1">
      <c r="A701" s="53" t="s">
        <v>66</v>
      </c>
      <c r="B701" s="54">
        <v>690</v>
      </c>
      <c r="C701" s="55" t="s">
        <v>67</v>
      </c>
      <c r="D701" s="56" t="s">
        <v>68</v>
      </c>
      <c r="E701" s="55" t="s">
        <v>660</v>
      </c>
      <c r="F701" s="57">
        <v>42917</v>
      </c>
      <c r="G701" s="58">
        <v>29532</v>
      </c>
      <c r="H701" s="59">
        <f t="shared" si="115"/>
        <v>38.419178082191777</v>
      </c>
      <c r="I701" s="60" t="s">
        <v>232</v>
      </c>
      <c r="J701" s="61" t="s">
        <v>85</v>
      </c>
      <c r="K701" s="62" t="s">
        <v>85</v>
      </c>
      <c r="L701" s="63" t="s">
        <v>71</v>
      </c>
      <c r="M701" s="64" t="str">
        <f t="shared" si="116"/>
        <v>3-3-2</v>
      </c>
      <c r="N701" s="65">
        <v>42736</v>
      </c>
      <c r="O701" s="66">
        <v>43191</v>
      </c>
      <c r="P701" s="67">
        <v>0.25</v>
      </c>
      <c r="Q701" s="68" t="s">
        <v>73</v>
      </c>
      <c r="R701" s="38" t="s">
        <v>74</v>
      </c>
      <c r="S701" s="38" t="s">
        <v>75</v>
      </c>
      <c r="T701" s="69">
        <v>48</v>
      </c>
      <c r="U701" s="68"/>
      <c r="V701" s="70">
        <v>253968</v>
      </c>
      <c r="W701" s="70">
        <v>29616</v>
      </c>
      <c r="X701" s="70">
        <v>0</v>
      </c>
      <c r="Y701" s="70">
        <v>63492</v>
      </c>
      <c r="Z701" s="70">
        <v>0</v>
      </c>
      <c r="AA701" s="70">
        <v>739977</v>
      </c>
      <c r="AB701" s="71">
        <f t="shared" si="117"/>
        <v>676485</v>
      </c>
      <c r="AC701" s="71">
        <f t="shared" si="110"/>
        <v>646869</v>
      </c>
      <c r="AD701" s="72">
        <f t="shared" si="111"/>
        <v>365</v>
      </c>
      <c r="AE701" s="73">
        <f>ROUND(VLOOKUP(Q701,'[1]Average Cost'!$A$3:$V$26,HLOOKUP('[1]Master Sheet'!E701,'[1]Average Cost'!$B$1:$V$2,2,0)),0)</f>
        <v>646385</v>
      </c>
      <c r="AF701" s="74">
        <f t="shared" si="112"/>
        <v>1.046566674659839</v>
      </c>
      <c r="AG701" s="68" t="str">
        <f t="shared" si="118"/>
        <v>Greater than 100%</v>
      </c>
      <c r="AH701" s="75">
        <v>1040452</v>
      </c>
      <c r="AI701" s="75">
        <v>1031401.0812</v>
      </c>
      <c r="AJ701" s="75">
        <v>1040452</v>
      </c>
      <c r="AK701" s="76">
        <f t="shared" si="113"/>
        <v>0.65018376628619101</v>
      </c>
      <c r="AL701" s="39" t="str">
        <f t="shared" si="119"/>
        <v>50% - 70%</v>
      </c>
      <c r="AM701" s="77" t="str">
        <f t="shared" si="120"/>
        <v>Lower Range</v>
      </c>
      <c r="AN701" s="78" t="s">
        <v>76</v>
      </c>
      <c r="AO701" s="78"/>
      <c r="AP701" s="78" t="s">
        <v>76</v>
      </c>
      <c r="AQ701" s="49"/>
      <c r="AR701" s="79"/>
      <c r="AS701" s="79"/>
      <c r="AT701" s="80"/>
      <c r="AU701" s="52">
        <f t="shared" si="114"/>
        <v>0</v>
      </c>
    </row>
    <row r="702" spans="1:47" ht="15" customHeight="1">
      <c r="A702" s="53" t="s">
        <v>66</v>
      </c>
      <c r="B702" s="25">
        <v>691</v>
      </c>
      <c r="C702" s="55" t="s">
        <v>110</v>
      </c>
      <c r="D702" s="56" t="s">
        <v>95</v>
      </c>
      <c r="E702" s="55" t="s">
        <v>79</v>
      </c>
      <c r="F702" s="57">
        <v>42385</v>
      </c>
      <c r="G702" s="58">
        <v>32276</v>
      </c>
      <c r="H702" s="59">
        <f t="shared" si="115"/>
        <v>30.901369863013699</v>
      </c>
      <c r="I702" s="60" t="s">
        <v>537</v>
      </c>
      <c r="J702" s="61" t="s">
        <v>85</v>
      </c>
      <c r="K702" s="62" t="s">
        <v>71</v>
      </c>
      <c r="L702" s="63" t="s">
        <v>85</v>
      </c>
      <c r="M702" s="64" t="str">
        <f t="shared" si="116"/>
        <v>3-2-3</v>
      </c>
      <c r="N702" s="65">
        <v>42736</v>
      </c>
      <c r="O702" s="66">
        <v>43191</v>
      </c>
      <c r="P702" s="67">
        <v>0.15347167189258978</v>
      </c>
      <c r="Q702" s="68" t="s">
        <v>538</v>
      </c>
      <c r="R702" s="68" t="s">
        <v>126</v>
      </c>
      <c r="S702" s="68" t="s">
        <v>127</v>
      </c>
      <c r="T702" s="69">
        <v>47</v>
      </c>
      <c r="U702" s="68"/>
      <c r="V702" s="70">
        <v>197844</v>
      </c>
      <c r="W702" s="70">
        <v>0</v>
      </c>
      <c r="X702" s="70">
        <v>0</v>
      </c>
      <c r="Y702" s="70">
        <v>49464</v>
      </c>
      <c r="Z702" s="70">
        <v>0</v>
      </c>
      <c r="AA702" s="70">
        <v>556026</v>
      </c>
      <c r="AB702" s="71">
        <f t="shared" si="117"/>
        <v>506562</v>
      </c>
      <c r="AC702" s="71">
        <f t="shared" si="110"/>
        <v>506562</v>
      </c>
      <c r="AD702" s="72">
        <f t="shared" si="111"/>
        <v>365</v>
      </c>
      <c r="AE702" s="73">
        <f>ROUND(VLOOKUP(Q702,'[1]Average Cost'!$A$3:$V$26,HLOOKUP('[1]Master Sheet'!E702,'[1]Average Cost'!$B$1:$V$2,2,0)),0)</f>
        <v>561955</v>
      </c>
      <c r="AF702" s="74">
        <f t="shared" si="112"/>
        <v>0.90142805028872419</v>
      </c>
      <c r="AG702" s="68" t="str">
        <f t="shared" si="118"/>
        <v>80%-100%</v>
      </c>
      <c r="AH702" s="75">
        <v>666619.08750000002</v>
      </c>
      <c r="AI702" s="75">
        <v>666619.08750000002</v>
      </c>
      <c r="AJ702" s="75">
        <v>593268</v>
      </c>
      <c r="AK702" s="76">
        <f t="shared" si="113"/>
        <v>0.7598972329156416</v>
      </c>
      <c r="AL702" s="39" t="str">
        <f t="shared" si="119"/>
        <v>70% - 90%</v>
      </c>
      <c r="AM702" s="77" t="str">
        <f t="shared" si="120"/>
        <v>Lower Middle Range</v>
      </c>
      <c r="AN702" s="78" t="s">
        <v>76</v>
      </c>
      <c r="AO702" s="78"/>
      <c r="AP702" s="78" t="s">
        <v>76</v>
      </c>
      <c r="AQ702" s="49"/>
      <c r="AR702" s="79"/>
      <c r="AS702" s="79"/>
      <c r="AT702" s="80"/>
      <c r="AU702" s="52">
        <f t="shared" si="114"/>
        <v>0</v>
      </c>
    </row>
    <row r="703" spans="1:47" ht="15" customHeight="1">
      <c r="A703" s="53" t="s">
        <v>66</v>
      </c>
      <c r="B703" s="54">
        <v>692</v>
      </c>
      <c r="C703" s="55" t="s">
        <v>136</v>
      </c>
      <c r="D703" s="56" t="s">
        <v>91</v>
      </c>
      <c r="E703" s="55" t="s">
        <v>111</v>
      </c>
      <c r="F703" s="57">
        <v>40148</v>
      </c>
      <c r="G703" s="58">
        <v>28491</v>
      </c>
      <c r="H703" s="59">
        <f t="shared" si="115"/>
        <v>41.271232876712325</v>
      </c>
      <c r="I703" s="60" t="s">
        <v>542</v>
      </c>
      <c r="J703" s="61" t="s">
        <v>81</v>
      </c>
      <c r="K703" s="62" t="s">
        <v>85</v>
      </c>
      <c r="L703" s="63" t="s">
        <v>81</v>
      </c>
      <c r="M703" s="64" t="str">
        <f t="shared" si="116"/>
        <v>4-3-4</v>
      </c>
      <c r="N703" s="65">
        <v>42095</v>
      </c>
      <c r="O703" s="66">
        <v>43191</v>
      </c>
      <c r="P703" s="67">
        <v>0.11499999999999999</v>
      </c>
      <c r="Q703" s="68" t="s">
        <v>113</v>
      </c>
      <c r="R703" s="68" t="s">
        <v>114</v>
      </c>
      <c r="S703" s="68" t="s">
        <v>115</v>
      </c>
      <c r="T703" s="69">
        <v>49</v>
      </c>
      <c r="U703" s="68"/>
      <c r="V703" s="70">
        <v>338724</v>
      </c>
      <c r="W703" s="70">
        <v>0</v>
      </c>
      <c r="X703" s="70">
        <v>67500</v>
      </c>
      <c r="Y703" s="70">
        <v>84684</v>
      </c>
      <c r="Z703" s="70">
        <v>22500</v>
      </c>
      <c r="AA703" s="70">
        <v>943453</v>
      </c>
      <c r="AB703" s="71">
        <f t="shared" si="117"/>
        <v>858769</v>
      </c>
      <c r="AC703" s="71">
        <f t="shared" si="110"/>
        <v>858769</v>
      </c>
      <c r="AD703" s="72">
        <f t="shared" si="111"/>
        <v>365</v>
      </c>
      <c r="AE703" s="73">
        <f>ROUND(VLOOKUP(Q703,'[1]Average Cost'!$A$3:$V$26,HLOOKUP('[1]Master Sheet'!E703,'[1]Average Cost'!$B$1:$V$2,2,0)),0)</f>
        <v>724636</v>
      </c>
      <c r="AF703" s="74">
        <f t="shared" si="112"/>
        <v>1.1851039694412091</v>
      </c>
      <c r="AG703" s="68" t="str">
        <f t="shared" si="118"/>
        <v>Greater than 100%</v>
      </c>
      <c r="AH703" s="75">
        <v>1072534.66809375</v>
      </c>
      <c r="AI703" s="75">
        <v>1072534.66809375</v>
      </c>
      <c r="AJ703" s="75">
        <v>1041277</v>
      </c>
      <c r="AK703" s="76">
        <f t="shared" si="113"/>
        <v>0.80069113432605166</v>
      </c>
      <c r="AL703" s="39" t="str">
        <f t="shared" si="119"/>
        <v>70% - 90%</v>
      </c>
      <c r="AM703" s="77" t="str">
        <f t="shared" si="120"/>
        <v>Lower Middle Range</v>
      </c>
      <c r="AN703" s="78" t="s">
        <v>118</v>
      </c>
      <c r="AO703" s="78" t="s">
        <v>661</v>
      </c>
      <c r="AP703" s="78" t="s">
        <v>76</v>
      </c>
      <c r="AQ703" s="49"/>
      <c r="AR703" s="79"/>
      <c r="AS703" s="79"/>
      <c r="AT703" s="80"/>
      <c r="AU703" s="52">
        <f t="shared" si="114"/>
        <v>0</v>
      </c>
    </row>
    <row r="704" spans="1:47" ht="15" customHeight="1">
      <c r="A704" s="53" t="s">
        <v>66</v>
      </c>
      <c r="B704" s="54">
        <v>693</v>
      </c>
      <c r="C704" s="55" t="s">
        <v>104</v>
      </c>
      <c r="D704" s="56" t="s">
        <v>145</v>
      </c>
      <c r="E704" s="55" t="s">
        <v>278</v>
      </c>
      <c r="F704" s="57">
        <v>40544</v>
      </c>
      <c r="G704" s="58">
        <v>29169</v>
      </c>
      <c r="H704" s="59">
        <f t="shared" si="115"/>
        <v>39.413698630136984</v>
      </c>
      <c r="I704" s="60" t="s">
        <v>291</v>
      </c>
      <c r="J704" s="61" t="s">
        <v>71</v>
      </c>
      <c r="K704" s="62" t="s">
        <v>85</v>
      </c>
      <c r="L704" s="63" t="s">
        <v>71</v>
      </c>
      <c r="M704" s="64" t="str">
        <f t="shared" si="116"/>
        <v>2-3-2</v>
      </c>
      <c r="N704" s="65" t="s">
        <v>86</v>
      </c>
      <c r="O704" s="66">
        <v>43191</v>
      </c>
      <c r="P704" s="67">
        <v>9.7499999999999989E-2</v>
      </c>
      <c r="Q704" s="68" t="s">
        <v>87</v>
      </c>
      <c r="R704" s="68" t="s">
        <v>88</v>
      </c>
      <c r="S704" s="68" t="s">
        <v>89</v>
      </c>
      <c r="T704" s="69">
        <v>45</v>
      </c>
      <c r="U704" s="68"/>
      <c r="V704" s="70">
        <v>112572</v>
      </c>
      <c r="W704" s="70">
        <v>0</v>
      </c>
      <c r="X704" s="70">
        <v>0</v>
      </c>
      <c r="Y704" s="70">
        <v>0</v>
      </c>
      <c r="Z704" s="70">
        <v>0</v>
      </c>
      <c r="AA704" s="70">
        <v>255710.5</v>
      </c>
      <c r="AB704" s="71">
        <f t="shared" si="117"/>
        <v>255710.5</v>
      </c>
      <c r="AC704" s="71">
        <f t="shared" si="110"/>
        <v>255710.5</v>
      </c>
      <c r="AD704" s="72">
        <f t="shared" si="111"/>
        <v>365</v>
      </c>
      <c r="AE704" s="73">
        <f>ROUND(VLOOKUP(Q704,'[1]Average Cost'!$A$3:$V$26,HLOOKUP('[1]Master Sheet'!E704,'[1]Average Cost'!$B$1:$V$2,2,0)),0)</f>
        <v>233903</v>
      </c>
      <c r="AF704" s="74">
        <f t="shared" si="112"/>
        <v>1.0932330923502478</v>
      </c>
      <c r="AG704" s="68" t="str">
        <f t="shared" si="118"/>
        <v>Greater than 100%</v>
      </c>
      <c r="AH704" s="75">
        <v>457695</v>
      </c>
      <c r="AI704" s="75">
        <v>382087.75</v>
      </c>
      <c r="AJ704" s="75">
        <v>457695</v>
      </c>
      <c r="AK704" s="76">
        <f t="shared" si="113"/>
        <v>0.55869192366095322</v>
      </c>
      <c r="AL704" s="39" t="str">
        <f t="shared" si="119"/>
        <v>50% - 70%</v>
      </c>
      <c r="AM704" s="77" t="str">
        <f t="shared" si="120"/>
        <v>Lower Range</v>
      </c>
      <c r="AN704" s="78" t="s">
        <v>76</v>
      </c>
      <c r="AO704" s="78"/>
      <c r="AP704" s="78" t="s">
        <v>76</v>
      </c>
      <c r="AQ704" s="49"/>
      <c r="AR704" s="79"/>
      <c r="AS704" s="79"/>
      <c r="AT704" s="80"/>
      <c r="AU704" s="52">
        <f t="shared" si="114"/>
        <v>0</v>
      </c>
    </row>
    <row r="705" spans="1:47" ht="15" customHeight="1">
      <c r="A705" s="53" t="s">
        <v>66</v>
      </c>
      <c r="B705" s="54">
        <v>694</v>
      </c>
      <c r="C705" s="55" t="s">
        <v>296</v>
      </c>
      <c r="D705" s="56" t="s">
        <v>173</v>
      </c>
      <c r="E705" s="55" t="s">
        <v>137</v>
      </c>
      <c r="F705" s="57">
        <v>41365</v>
      </c>
      <c r="G705" s="58">
        <v>31546</v>
      </c>
      <c r="H705" s="59">
        <f t="shared" si="115"/>
        <v>32.901369863013699</v>
      </c>
      <c r="I705" s="60" t="s">
        <v>324</v>
      </c>
      <c r="J705" s="61" t="s">
        <v>71</v>
      </c>
      <c r="K705" s="62" t="s">
        <v>71</v>
      </c>
      <c r="L705" s="82" t="s">
        <v>71</v>
      </c>
      <c r="M705" s="64" t="str">
        <f t="shared" si="116"/>
        <v>2-2-2</v>
      </c>
      <c r="N705" s="65">
        <v>42095</v>
      </c>
      <c r="O705" s="66">
        <v>43191</v>
      </c>
      <c r="P705" s="67">
        <v>9.4999999999999835E-2</v>
      </c>
      <c r="Q705" s="68" t="s">
        <v>87</v>
      </c>
      <c r="R705" s="68" t="s">
        <v>88</v>
      </c>
      <c r="S705" s="68" t="s">
        <v>89</v>
      </c>
      <c r="T705" s="69">
        <v>44</v>
      </c>
      <c r="U705" s="68"/>
      <c r="V705" s="70">
        <v>100464</v>
      </c>
      <c r="W705" s="70">
        <v>0</v>
      </c>
      <c r="X705" s="70">
        <v>0</v>
      </c>
      <c r="Y705" s="70">
        <v>0</v>
      </c>
      <c r="Z705" s="70">
        <v>0</v>
      </c>
      <c r="AA705" s="70">
        <v>161888.35999999999</v>
      </c>
      <c r="AB705" s="71">
        <f t="shared" si="117"/>
        <v>161888.35999999999</v>
      </c>
      <c r="AC705" s="71">
        <f t="shared" si="110"/>
        <v>161888.35999999999</v>
      </c>
      <c r="AD705" s="72">
        <f t="shared" si="111"/>
        <v>365</v>
      </c>
      <c r="AE705" s="73">
        <f>ROUND(VLOOKUP(Q705,'[1]Average Cost'!$A$3:$V$26,HLOOKUP('[1]Master Sheet'!E705,'[1]Average Cost'!$B$1:$V$2,2,0)),0)</f>
        <v>224868</v>
      </c>
      <c r="AF705" s="74">
        <f t="shared" si="112"/>
        <v>0.71992617891385158</v>
      </c>
      <c r="AG705" s="68" t="str">
        <f t="shared" si="118"/>
        <v>60%-80%</v>
      </c>
      <c r="AH705" s="75">
        <v>399424</v>
      </c>
      <c r="AI705" s="75">
        <v>365184</v>
      </c>
      <c r="AJ705" s="75">
        <v>399424</v>
      </c>
      <c r="AK705" s="76">
        <f t="shared" si="113"/>
        <v>0.40530453853549109</v>
      </c>
      <c r="AL705" s="39" t="str">
        <f t="shared" si="119"/>
        <v>25% - 50%</v>
      </c>
      <c r="AM705" s="77" t="str">
        <f t="shared" si="120"/>
        <v>Lower Range</v>
      </c>
      <c r="AN705" s="78" t="s">
        <v>135</v>
      </c>
      <c r="AO705" s="78"/>
      <c r="AP705" s="78" t="s">
        <v>135</v>
      </c>
      <c r="AQ705" s="49"/>
      <c r="AR705" s="79"/>
      <c r="AS705" s="79"/>
      <c r="AT705" s="80"/>
      <c r="AU705" s="52">
        <f t="shared" si="114"/>
        <v>0</v>
      </c>
    </row>
    <row r="706" spans="1:47" ht="15" customHeight="1">
      <c r="A706" s="53" t="s">
        <v>66</v>
      </c>
      <c r="B706" s="54">
        <v>695</v>
      </c>
      <c r="C706" s="55" t="s">
        <v>198</v>
      </c>
      <c r="D706" s="56" t="s">
        <v>199</v>
      </c>
      <c r="E706" s="55" t="s">
        <v>302</v>
      </c>
      <c r="F706" s="57">
        <v>41457</v>
      </c>
      <c r="G706" s="58">
        <v>25716</v>
      </c>
      <c r="H706" s="59">
        <f t="shared" si="115"/>
        <v>48.873972602739727</v>
      </c>
      <c r="I706" s="60" t="s">
        <v>329</v>
      </c>
      <c r="J706" s="61" t="s">
        <v>81</v>
      </c>
      <c r="K706" s="62" t="s">
        <v>81</v>
      </c>
      <c r="L706" s="63" t="s">
        <v>71</v>
      </c>
      <c r="M706" s="64" t="str">
        <f t="shared" si="116"/>
        <v>4-4-2</v>
      </c>
      <c r="N706" s="65">
        <v>42826</v>
      </c>
      <c r="O706" s="66">
        <v>43191</v>
      </c>
      <c r="P706" s="67">
        <v>0.12132206045987395</v>
      </c>
      <c r="Q706" s="68" t="s">
        <v>113</v>
      </c>
      <c r="R706" s="68" t="s">
        <v>114</v>
      </c>
      <c r="S706" s="68" t="s">
        <v>115</v>
      </c>
      <c r="T706" s="69">
        <v>56</v>
      </c>
      <c r="U706" s="68"/>
      <c r="V706" s="70">
        <v>1030164</v>
      </c>
      <c r="W706" s="70">
        <v>148284</v>
      </c>
      <c r="X706" s="70">
        <v>0</v>
      </c>
      <c r="Y706" s="70">
        <v>386316</v>
      </c>
      <c r="Z706" s="70">
        <v>0</v>
      </c>
      <c r="AA706" s="70">
        <v>3129945</v>
      </c>
      <c r="AB706" s="71">
        <f t="shared" si="117"/>
        <v>2743629</v>
      </c>
      <c r="AC706" s="71">
        <f t="shared" si="110"/>
        <v>2595345</v>
      </c>
      <c r="AD706" s="72">
        <f t="shared" si="111"/>
        <v>365</v>
      </c>
      <c r="AE706" s="73">
        <f>ROUND(VLOOKUP(Q706,'[1]Average Cost'!$A$3:$V$26,HLOOKUP('[1]Master Sheet'!E706,'[1]Average Cost'!$B$1:$V$2,2,0)),0)</f>
        <v>2898792</v>
      </c>
      <c r="AF706" s="74">
        <f t="shared" si="112"/>
        <v>0.94647322056911987</v>
      </c>
      <c r="AG706" s="68" t="str">
        <f t="shared" si="118"/>
        <v>80%-100%</v>
      </c>
      <c r="AH706" s="75">
        <v>4082416.9855499999</v>
      </c>
      <c r="AI706" s="75">
        <v>4082416.9855499999</v>
      </c>
      <c r="AJ706" s="75">
        <v>2939823</v>
      </c>
      <c r="AK706" s="76">
        <f t="shared" si="113"/>
        <v>0.67205996097685916</v>
      </c>
      <c r="AL706" s="39" t="str">
        <f t="shared" si="119"/>
        <v>50% - 70%</v>
      </c>
      <c r="AM706" s="77" t="str">
        <f t="shared" si="120"/>
        <v>Lower Range</v>
      </c>
      <c r="AN706" s="78" t="s">
        <v>76</v>
      </c>
      <c r="AO706" s="78"/>
      <c r="AP706" s="78" t="s">
        <v>76</v>
      </c>
      <c r="AQ706" s="49"/>
      <c r="AR706" s="79"/>
      <c r="AS706" s="79"/>
      <c r="AT706" s="80"/>
      <c r="AU706" s="52">
        <f t="shared" si="114"/>
        <v>0</v>
      </c>
    </row>
    <row r="707" spans="1:47" ht="15" customHeight="1">
      <c r="A707" s="53" t="s">
        <v>66</v>
      </c>
      <c r="B707" s="54">
        <v>696</v>
      </c>
      <c r="C707" s="55" t="s">
        <v>144</v>
      </c>
      <c r="D707" s="56" t="s">
        <v>145</v>
      </c>
      <c r="E707" s="55" t="s">
        <v>111</v>
      </c>
      <c r="F707" s="57">
        <v>40649</v>
      </c>
      <c r="G707" s="58">
        <v>30284</v>
      </c>
      <c r="H707" s="59">
        <f t="shared" si="115"/>
        <v>36.358904109589041</v>
      </c>
      <c r="I707" s="60" t="s">
        <v>194</v>
      </c>
      <c r="J707" s="61" t="s">
        <v>85</v>
      </c>
      <c r="K707" s="62" t="s">
        <v>81</v>
      </c>
      <c r="L707" s="63" t="s">
        <v>85</v>
      </c>
      <c r="M707" s="64" t="str">
        <f t="shared" si="116"/>
        <v>3-4-3</v>
      </c>
      <c r="N707" s="65">
        <v>43191</v>
      </c>
      <c r="O707" s="66">
        <v>43191</v>
      </c>
      <c r="P707" s="67">
        <v>0.13625000000000001</v>
      </c>
      <c r="Q707" s="68" t="s">
        <v>113</v>
      </c>
      <c r="R707" s="68" t="s">
        <v>114</v>
      </c>
      <c r="S707" s="68" t="s">
        <v>115</v>
      </c>
      <c r="T707" s="69">
        <v>45</v>
      </c>
      <c r="U707" s="68"/>
      <c r="V707" s="70">
        <v>148428</v>
      </c>
      <c r="W707" s="70">
        <v>0</v>
      </c>
      <c r="X707" s="70">
        <v>27000</v>
      </c>
      <c r="Y707" s="70">
        <v>0</v>
      </c>
      <c r="Z707" s="70">
        <v>9000</v>
      </c>
      <c r="AA707" s="70">
        <v>383007</v>
      </c>
      <c r="AB707" s="71">
        <f t="shared" si="117"/>
        <v>383007</v>
      </c>
      <c r="AC707" s="71">
        <f t="shared" si="110"/>
        <v>383007</v>
      </c>
      <c r="AD707" s="72">
        <f t="shared" si="111"/>
        <v>365</v>
      </c>
      <c r="AE707" s="73">
        <f>ROUND(VLOOKUP(Q707,'[1]Average Cost'!$A$3:$V$26,HLOOKUP('[1]Master Sheet'!E707,'[1]Average Cost'!$B$1:$V$2,2,0)),0)</f>
        <v>313202</v>
      </c>
      <c r="AF707" s="74">
        <f t="shared" si="112"/>
        <v>1.2228753328522806</v>
      </c>
      <c r="AG707" s="68" t="str">
        <f t="shared" si="118"/>
        <v>Greater than 100%</v>
      </c>
      <c r="AH707" s="75">
        <v>504210.540775</v>
      </c>
      <c r="AI707" s="75">
        <v>504210.540775</v>
      </c>
      <c r="AJ707" s="75">
        <v>336103</v>
      </c>
      <c r="AK707" s="76">
        <f t="shared" si="113"/>
        <v>0.75961720159855572</v>
      </c>
      <c r="AL707" s="39" t="str">
        <f t="shared" si="119"/>
        <v>70% - 90%</v>
      </c>
      <c r="AM707" s="77" t="str">
        <f t="shared" si="120"/>
        <v>Lower Middle Range</v>
      </c>
      <c r="AN707" s="78" t="s">
        <v>76</v>
      </c>
      <c r="AO707" s="78"/>
      <c r="AP707" s="78" t="s">
        <v>135</v>
      </c>
      <c r="AQ707" s="49"/>
      <c r="AR707" s="79"/>
      <c r="AS707" s="79"/>
      <c r="AT707" s="80"/>
      <c r="AU707" s="52">
        <f t="shared" si="114"/>
        <v>0</v>
      </c>
    </row>
    <row r="708" spans="1:47" ht="15" customHeight="1">
      <c r="A708" s="53" t="s">
        <v>66</v>
      </c>
      <c r="B708" s="25">
        <v>697</v>
      </c>
      <c r="C708" s="55" t="s">
        <v>136</v>
      </c>
      <c r="D708" s="56" t="s">
        <v>91</v>
      </c>
      <c r="E708" s="55" t="s">
        <v>111</v>
      </c>
      <c r="F708" s="57">
        <v>40878</v>
      </c>
      <c r="G708" s="58">
        <v>30913</v>
      </c>
      <c r="H708" s="59">
        <f t="shared" si="115"/>
        <v>34.635616438356166</v>
      </c>
      <c r="I708" s="60" t="s">
        <v>395</v>
      </c>
      <c r="J708" s="61" t="s">
        <v>85</v>
      </c>
      <c r="K708" s="62" t="s">
        <v>71</v>
      </c>
      <c r="L708" s="63" t="s">
        <v>85</v>
      </c>
      <c r="M708" s="64" t="str">
        <f t="shared" si="116"/>
        <v>3-2-3</v>
      </c>
      <c r="N708" s="65">
        <v>42736</v>
      </c>
      <c r="O708" s="66">
        <v>43191</v>
      </c>
      <c r="P708" s="67">
        <v>8.7499999999999981E-2</v>
      </c>
      <c r="Q708" s="68" t="s">
        <v>113</v>
      </c>
      <c r="R708" s="68" t="s">
        <v>114</v>
      </c>
      <c r="S708" s="68" t="s">
        <v>115</v>
      </c>
      <c r="T708" s="69">
        <v>49</v>
      </c>
      <c r="U708" s="68"/>
      <c r="V708" s="70">
        <v>209868</v>
      </c>
      <c r="W708" s="70">
        <v>0</v>
      </c>
      <c r="X708" s="70">
        <v>67500</v>
      </c>
      <c r="Y708" s="70">
        <v>52464</v>
      </c>
      <c r="Z708" s="70">
        <v>22500</v>
      </c>
      <c r="AA708" s="70">
        <v>589092</v>
      </c>
      <c r="AB708" s="71">
        <f t="shared" si="117"/>
        <v>536628</v>
      </c>
      <c r="AC708" s="71">
        <f t="shared" si="110"/>
        <v>536628</v>
      </c>
      <c r="AD708" s="72">
        <f t="shared" si="111"/>
        <v>365</v>
      </c>
      <c r="AE708" s="73">
        <f>ROUND(VLOOKUP(Q708,'[1]Average Cost'!$A$3:$V$26,HLOOKUP('[1]Master Sheet'!E708,'[1]Average Cost'!$B$1:$V$2,2,0)),0)</f>
        <v>724636</v>
      </c>
      <c r="AF708" s="74">
        <f t="shared" si="112"/>
        <v>0.74054835807219077</v>
      </c>
      <c r="AG708" s="68" t="str">
        <f t="shared" si="118"/>
        <v>60%-80%</v>
      </c>
      <c r="AH708" s="75">
        <v>1041277</v>
      </c>
      <c r="AI708" s="75">
        <v>1024038.35</v>
      </c>
      <c r="AJ708" s="75">
        <v>1041277</v>
      </c>
      <c r="AK708" s="76">
        <f t="shared" si="113"/>
        <v>0.51535566424688151</v>
      </c>
      <c r="AL708" s="39" t="str">
        <f t="shared" si="119"/>
        <v>50% - 70%</v>
      </c>
      <c r="AM708" s="77" t="str">
        <f t="shared" si="120"/>
        <v>Lower Range</v>
      </c>
      <c r="AN708" s="78" t="s">
        <v>76</v>
      </c>
      <c r="AO708" s="78"/>
      <c r="AP708" s="78" t="s">
        <v>76</v>
      </c>
      <c r="AQ708" s="49"/>
      <c r="AR708" s="79"/>
      <c r="AS708" s="79"/>
      <c r="AT708" s="80"/>
      <c r="AU708" s="52">
        <f t="shared" si="114"/>
        <v>0</v>
      </c>
    </row>
    <row r="709" spans="1:47" ht="15" customHeight="1">
      <c r="A709" s="53" t="s">
        <v>66</v>
      </c>
      <c r="B709" s="54">
        <v>698</v>
      </c>
      <c r="C709" s="55" t="s">
        <v>144</v>
      </c>
      <c r="D709" s="56" t="s">
        <v>145</v>
      </c>
      <c r="E709" s="55" t="s">
        <v>111</v>
      </c>
      <c r="F709" s="57">
        <v>43331</v>
      </c>
      <c r="G709" s="58">
        <v>32494</v>
      </c>
      <c r="H709" s="59">
        <f t="shared" si="115"/>
        <v>30.304109589041097</v>
      </c>
      <c r="I709" s="60" t="s">
        <v>395</v>
      </c>
      <c r="J709" s="61" t="s">
        <v>71</v>
      </c>
      <c r="K709" s="62" t="s">
        <v>85</v>
      </c>
      <c r="L709" s="63" t="s">
        <v>85</v>
      </c>
      <c r="M709" s="64" t="str">
        <f t="shared" si="116"/>
        <v>2-3-3</v>
      </c>
      <c r="N709" s="65">
        <v>42095</v>
      </c>
      <c r="O709" s="66">
        <v>43191</v>
      </c>
      <c r="P709" s="67">
        <v>0.12259784868480519</v>
      </c>
      <c r="Q709" s="68" t="s">
        <v>113</v>
      </c>
      <c r="R709" s="68" t="s">
        <v>114</v>
      </c>
      <c r="S709" s="68" t="s">
        <v>115</v>
      </c>
      <c r="T709" s="69">
        <v>45</v>
      </c>
      <c r="U709" s="68"/>
      <c r="V709" s="70">
        <v>99360</v>
      </c>
      <c r="W709" s="70">
        <v>0</v>
      </c>
      <c r="X709" s="70">
        <v>27000</v>
      </c>
      <c r="Y709" s="70">
        <v>0</v>
      </c>
      <c r="Z709" s="70">
        <v>9000</v>
      </c>
      <c r="AA709" s="70">
        <v>248398.6</v>
      </c>
      <c r="AB709" s="71">
        <f t="shared" si="117"/>
        <v>248398.6</v>
      </c>
      <c r="AC709" s="71">
        <f t="shared" si="110"/>
        <v>248398.6</v>
      </c>
      <c r="AD709" s="72">
        <f t="shared" si="111"/>
        <v>365</v>
      </c>
      <c r="AE709" s="73">
        <f>ROUND(VLOOKUP(Q709,'[1]Average Cost'!$A$3:$V$26,HLOOKUP('[1]Master Sheet'!E709,'[1]Average Cost'!$B$1:$V$2,2,0)),0)</f>
        <v>313202</v>
      </c>
      <c r="AF709" s="74">
        <f t="shared" si="112"/>
        <v>0.79309391383196792</v>
      </c>
      <c r="AG709" s="68" t="str">
        <f t="shared" si="118"/>
        <v>60%-80%</v>
      </c>
      <c r="AH709" s="75">
        <v>487522.38750000001</v>
      </c>
      <c r="AI709" s="75">
        <v>487522.38750000001</v>
      </c>
      <c r="AJ709" s="75">
        <v>336103</v>
      </c>
      <c r="AK709" s="76">
        <f t="shared" si="113"/>
        <v>0.50951219137603199</v>
      </c>
      <c r="AL709" s="39" t="str">
        <f t="shared" si="119"/>
        <v>50% - 70%</v>
      </c>
      <c r="AM709" s="77" t="str">
        <f t="shared" si="120"/>
        <v>Lower Range</v>
      </c>
      <c r="AN709" s="78" t="s">
        <v>76</v>
      </c>
      <c r="AO709" s="78"/>
      <c r="AP709" s="78" t="s">
        <v>76</v>
      </c>
      <c r="AQ709" s="49"/>
      <c r="AR709" s="79"/>
      <c r="AS709" s="79"/>
      <c r="AT709" s="80"/>
      <c r="AU709" s="52">
        <f t="shared" si="114"/>
        <v>0</v>
      </c>
    </row>
    <row r="710" spans="1:47" ht="15" customHeight="1">
      <c r="A710" s="53" t="s">
        <v>66</v>
      </c>
      <c r="B710" s="54">
        <v>699</v>
      </c>
      <c r="C710" s="55" t="s">
        <v>134</v>
      </c>
      <c r="D710" s="56" t="s">
        <v>68</v>
      </c>
      <c r="E710" s="55" t="s">
        <v>111</v>
      </c>
      <c r="F710" s="57">
        <v>40878</v>
      </c>
      <c r="G710" s="58">
        <v>26983</v>
      </c>
      <c r="H710" s="59">
        <f t="shared" si="115"/>
        <v>45.402739726027399</v>
      </c>
      <c r="I710" s="60" t="s">
        <v>662</v>
      </c>
      <c r="J710" s="61" t="s">
        <v>71</v>
      </c>
      <c r="K710" s="62" t="s">
        <v>85</v>
      </c>
      <c r="L710" s="63" t="s">
        <v>85</v>
      </c>
      <c r="M710" s="64" t="str">
        <f t="shared" si="116"/>
        <v>2-3-3</v>
      </c>
      <c r="N710" s="65">
        <v>43191</v>
      </c>
      <c r="O710" s="66">
        <v>43191</v>
      </c>
      <c r="P710" s="67">
        <v>0.13375058610638166</v>
      </c>
      <c r="Q710" s="68" t="s">
        <v>125</v>
      </c>
      <c r="R710" s="68" t="s">
        <v>126</v>
      </c>
      <c r="S710" s="68" t="s">
        <v>127</v>
      </c>
      <c r="T710" s="69">
        <v>48</v>
      </c>
      <c r="U710" s="68"/>
      <c r="V710" s="70">
        <v>231252</v>
      </c>
      <c r="W710" s="70">
        <v>0</v>
      </c>
      <c r="X710" s="70">
        <v>45000</v>
      </c>
      <c r="Y710" s="70">
        <v>57816</v>
      </c>
      <c r="Z710" s="70">
        <v>15000</v>
      </c>
      <c r="AA710" s="70">
        <v>647886</v>
      </c>
      <c r="AB710" s="71">
        <f t="shared" si="117"/>
        <v>590070</v>
      </c>
      <c r="AC710" s="71">
        <f t="shared" si="110"/>
        <v>590070</v>
      </c>
      <c r="AD710" s="72">
        <f t="shared" si="111"/>
        <v>365</v>
      </c>
      <c r="AE710" s="73">
        <f>ROUND(VLOOKUP(Q710,'[1]Average Cost'!$A$3:$V$26,HLOOKUP('[1]Master Sheet'!E710,'[1]Average Cost'!$B$1:$V$2,2,0)),0)</f>
        <v>739403</v>
      </c>
      <c r="AF710" s="74">
        <f t="shared" si="112"/>
        <v>0.79803571259516126</v>
      </c>
      <c r="AG710" s="68" t="str">
        <f t="shared" si="118"/>
        <v>60%-80%</v>
      </c>
      <c r="AH710" s="75">
        <v>811167.42264999996</v>
      </c>
      <c r="AI710" s="75">
        <v>811167.42264999996</v>
      </c>
      <c r="AJ710" s="75">
        <v>637854</v>
      </c>
      <c r="AK710" s="76">
        <f t="shared" si="113"/>
        <v>0.72743305946915671</v>
      </c>
      <c r="AL710" s="39" t="str">
        <f t="shared" si="119"/>
        <v>70% - 90%</v>
      </c>
      <c r="AM710" s="77" t="str">
        <f t="shared" si="120"/>
        <v>Lower Middle Range</v>
      </c>
      <c r="AN710" s="78" t="s">
        <v>76</v>
      </c>
      <c r="AO710" s="78"/>
      <c r="AP710" s="78" t="s">
        <v>118</v>
      </c>
      <c r="AQ710" s="49"/>
      <c r="AR710" s="79"/>
      <c r="AS710" s="79"/>
      <c r="AT710" s="80"/>
      <c r="AU710" s="52">
        <f t="shared" si="114"/>
        <v>0</v>
      </c>
    </row>
    <row r="711" spans="1:47" ht="15" customHeight="1">
      <c r="A711" s="53" t="s">
        <v>66</v>
      </c>
      <c r="B711" s="54">
        <v>700</v>
      </c>
      <c r="C711" s="55" t="s">
        <v>152</v>
      </c>
      <c r="D711" s="56" t="s">
        <v>83</v>
      </c>
      <c r="E711" s="55" t="s">
        <v>111</v>
      </c>
      <c r="F711" s="57">
        <v>44744</v>
      </c>
      <c r="G711" s="58">
        <v>33374</v>
      </c>
      <c r="H711" s="59">
        <f t="shared" si="115"/>
        <v>27.893150684931506</v>
      </c>
      <c r="I711" s="60" t="s">
        <v>557</v>
      </c>
      <c r="J711" s="61">
        <v>0</v>
      </c>
      <c r="K711" s="62">
        <v>0</v>
      </c>
      <c r="L711" s="63" t="s">
        <v>71</v>
      </c>
      <c r="M711" s="64" t="str">
        <f t="shared" si="116"/>
        <v>0-0-2</v>
      </c>
      <c r="N711" s="81" t="s">
        <v>72</v>
      </c>
      <c r="O711" s="62" t="s">
        <v>72</v>
      </c>
      <c r="P711" s="67">
        <v>0</v>
      </c>
      <c r="Q711" s="68" t="s">
        <v>125</v>
      </c>
      <c r="R711" s="68" t="s">
        <v>126</v>
      </c>
      <c r="S711" s="68" t="s">
        <v>127</v>
      </c>
      <c r="T711" s="69">
        <v>46</v>
      </c>
      <c r="U711" s="68"/>
      <c r="V711" s="70">
        <v>132000</v>
      </c>
      <c r="W711" s="70">
        <v>0</v>
      </c>
      <c r="X711" s="70">
        <v>18000</v>
      </c>
      <c r="Y711" s="70">
        <v>0</v>
      </c>
      <c r="Z711" s="70">
        <v>6000</v>
      </c>
      <c r="AA711" s="70">
        <v>341954</v>
      </c>
      <c r="AB711" s="71">
        <f t="shared" si="117"/>
        <v>341954</v>
      </c>
      <c r="AC711" s="71">
        <f t="shared" si="110"/>
        <v>341954</v>
      </c>
      <c r="AD711" s="72">
        <f t="shared" si="111"/>
        <v>273</v>
      </c>
      <c r="AE711" s="73">
        <f>ROUND(VLOOKUP(Q711,'[1]Average Cost'!$A$3:$V$26,HLOOKUP('[1]Master Sheet'!E711,'[1]Average Cost'!$B$1:$V$2,2,0)),0)</f>
        <v>367306</v>
      </c>
      <c r="AF711" s="74">
        <f t="shared" si="112"/>
        <v>0.93097853016286147</v>
      </c>
      <c r="AG711" s="68" t="str">
        <f t="shared" si="118"/>
        <v>80%-100%</v>
      </c>
      <c r="AH711" s="75">
        <v>587277.26769999997</v>
      </c>
      <c r="AI711" s="75">
        <v>587277.26769999997</v>
      </c>
      <c r="AJ711" s="75">
        <v>464552</v>
      </c>
      <c r="AK711" s="76">
        <f t="shared" si="113"/>
        <v>0.58227011125293726</v>
      </c>
      <c r="AL711" s="39" t="str">
        <f t="shared" si="119"/>
        <v>50% - 70%</v>
      </c>
      <c r="AM711" s="77" t="str">
        <f t="shared" si="120"/>
        <v>Lower Range</v>
      </c>
      <c r="AN711" s="78" t="s">
        <v>76</v>
      </c>
      <c r="AO711" s="78"/>
      <c r="AP711" s="78" t="s">
        <v>135</v>
      </c>
      <c r="AQ711" s="49"/>
      <c r="AR711" s="79"/>
      <c r="AS711" s="79"/>
      <c r="AT711" s="80"/>
      <c r="AU711" s="52">
        <f t="shared" si="114"/>
        <v>0</v>
      </c>
    </row>
    <row r="712" spans="1:47" ht="15" customHeight="1">
      <c r="A712" s="53" t="s">
        <v>66</v>
      </c>
      <c r="B712" s="54">
        <v>701</v>
      </c>
      <c r="C712" s="55" t="s">
        <v>136</v>
      </c>
      <c r="D712" s="56" t="s">
        <v>91</v>
      </c>
      <c r="E712" s="55" t="s">
        <v>111</v>
      </c>
      <c r="F712" s="57">
        <v>44506</v>
      </c>
      <c r="G712" s="58">
        <v>31598</v>
      </c>
      <c r="H712" s="59">
        <f t="shared" si="115"/>
        <v>32.758904109589039</v>
      </c>
      <c r="I712" s="60" t="s">
        <v>174</v>
      </c>
      <c r="J712" s="61">
        <v>0</v>
      </c>
      <c r="K712" s="62">
        <v>0</v>
      </c>
      <c r="L712" s="63" t="s">
        <v>85</v>
      </c>
      <c r="M712" s="64" t="str">
        <f t="shared" si="116"/>
        <v>0-0-3</v>
      </c>
      <c r="N712" s="81" t="s">
        <v>121</v>
      </c>
      <c r="O712" s="62" t="s">
        <v>72</v>
      </c>
      <c r="P712" s="67">
        <v>0</v>
      </c>
      <c r="Q712" s="68" t="s">
        <v>125</v>
      </c>
      <c r="R712" s="68" t="s">
        <v>126</v>
      </c>
      <c r="S712" s="68" t="s">
        <v>127</v>
      </c>
      <c r="T712" s="69">
        <v>49</v>
      </c>
      <c r="U712" s="68"/>
      <c r="V712" s="70">
        <v>418188</v>
      </c>
      <c r="W712" s="70">
        <v>0</v>
      </c>
      <c r="X712" s="70">
        <v>67500</v>
      </c>
      <c r="Y712" s="70">
        <v>104544</v>
      </c>
      <c r="Z712" s="70">
        <v>22500</v>
      </c>
      <c r="AA712" s="70">
        <v>1161963</v>
      </c>
      <c r="AB712" s="71">
        <f t="shared" si="117"/>
        <v>1057419</v>
      </c>
      <c r="AC712" s="71">
        <f t="shared" si="110"/>
        <v>1057419</v>
      </c>
      <c r="AD712" s="72">
        <f t="shared" si="111"/>
        <v>365</v>
      </c>
      <c r="AE712" s="73">
        <f>ROUND(VLOOKUP(Q712,'[1]Average Cost'!$A$3:$V$26,HLOOKUP('[1]Master Sheet'!E712,'[1]Average Cost'!$B$1:$V$2,2,0)),0)</f>
        <v>1029983</v>
      </c>
      <c r="AF712" s="74">
        <f t="shared" si="112"/>
        <v>1.0266373328491829</v>
      </c>
      <c r="AG712" s="68" t="str">
        <f t="shared" si="118"/>
        <v>Greater than 100%</v>
      </c>
      <c r="AH712" s="75">
        <v>1072534.66809375</v>
      </c>
      <c r="AI712" s="75">
        <v>1072534.66809375</v>
      </c>
      <c r="AJ712" s="75">
        <v>865511</v>
      </c>
      <c r="AK712" s="76">
        <f t="shared" si="113"/>
        <v>0.9859065925387609</v>
      </c>
      <c r="AL712" s="39" t="str">
        <f t="shared" si="119"/>
        <v>90% - 110%</v>
      </c>
      <c r="AM712" s="77" t="str">
        <f t="shared" si="120"/>
        <v>Close to Market Reference</v>
      </c>
      <c r="AN712" s="78" t="s">
        <v>76</v>
      </c>
      <c r="AO712" s="78"/>
      <c r="AP712" s="78" t="s">
        <v>76</v>
      </c>
      <c r="AQ712" s="49"/>
      <c r="AR712" s="79"/>
      <c r="AS712" s="79"/>
      <c r="AT712" s="80"/>
      <c r="AU712" s="52">
        <f t="shared" si="114"/>
        <v>0</v>
      </c>
    </row>
    <row r="713" spans="1:47" ht="15" customHeight="1">
      <c r="A713" s="53" t="s">
        <v>66</v>
      </c>
      <c r="B713" s="54">
        <v>702</v>
      </c>
      <c r="C713" s="55" t="s">
        <v>136</v>
      </c>
      <c r="D713" s="56" t="s">
        <v>91</v>
      </c>
      <c r="E713" s="55" t="s">
        <v>79</v>
      </c>
      <c r="F713" s="57">
        <v>43879</v>
      </c>
      <c r="G713" s="58">
        <v>33190</v>
      </c>
      <c r="H713" s="59">
        <f t="shared" si="115"/>
        <v>28.397260273972602</v>
      </c>
      <c r="I713" s="60" t="s">
        <v>128</v>
      </c>
      <c r="J713" s="61" t="s">
        <v>85</v>
      </c>
      <c r="K713" s="62" t="s">
        <v>71</v>
      </c>
      <c r="L713" s="63" t="s">
        <v>71</v>
      </c>
      <c r="M713" s="64" t="str">
        <f t="shared" si="116"/>
        <v>3-2-2</v>
      </c>
      <c r="N713" s="65">
        <v>43132</v>
      </c>
      <c r="O713" s="66">
        <v>43132</v>
      </c>
      <c r="P713" s="67">
        <v>0.19884025375515813</v>
      </c>
      <c r="Q713" s="68" t="s">
        <v>131</v>
      </c>
      <c r="R713" s="68" t="s">
        <v>132</v>
      </c>
      <c r="S713" s="68" t="s">
        <v>133</v>
      </c>
      <c r="T713" s="69">
        <v>49</v>
      </c>
      <c r="U713" s="68"/>
      <c r="V713" s="70">
        <v>290736</v>
      </c>
      <c r="W713" s="70">
        <v>0</v>
      </c>
      <c r="X713" s="70">
        <v>0</v>
      </c>
      <c r="Y713" s="70">
        <v>58164</v>
      </c>
      <c r="Z713" s="70">
        <v>0</v>
      </c>
      <c r="AA713" s="70">
        <v>796953</v>
      </c>
      <c r="AB713" s="71">
        <v>925000</v>
      </c>
      <c r="AC713" s="71">
        <f t="shared" si="110"/>
        <v>925000</v>
      </c>
      <c r="AD713" s="72">
        <f t="shared" si="111"/>
        <v>365</v>
      </c>
      <c r="AE713" s="73">
        <f>ROUND(VLOOKUP(Q713,'[1]Average Cost'!$A$3:$V$26,HLOOKUP('[1]Master Sheet'!E713,'[1]Average Cost'!$B$1:$V$2,2,0)),0)</f>
        <v>659373</v>
      </c>
      <c r="AF713" s="74">
        <f t="shared" si="112"/>
        <v>1.4028478569792819</v>
      </c>
      <c r="AG713" s="68" t="str">
        <f t="shared" si="118"/>
        <v>Greater than 100%</v>
      </c>
      <c r="AH713" s="75">
        <v>1165663.18998</v>
      </c>
      <c r="AI713" s="75">
        <v>1165663.18998</v>
      </c>
      <c r="AJ713" s="75">
        <v>1105548</v>
      </c>
      <c r="AK713" s="76">
        <f t="shared" si="113"/>
        <v>0.79353968449142742</v>
      </c>
      <c r="AL713" s="39" t="str">
        <f t="shared" si="119"/>
        <v>70% - 90%</v>
      </c>
      <c r="AM713" s="77" t="str">
        <f t="shared" si="120"/>
        <v>Lower Middle Range</v>
      </c>
      <c r="AN713" s="78" t="s">
        <v>76</v>
      </c>
      <c r="AO713" s="78"/>
      <c r="AP713" s="78" t="s">
        <v>76</v>
      </c>
      <c r="AQ713" s="49"/>
      <c r="AR713" s="79"/>
      <c r="AS713" s="79"/>
      <c r="AT713" s="80"/>
      <c r="AU713" s="52">
        <f t="shared" si="114"/>
        <v>0</v>
      </c>
    </row>
    <row r="714" spans="1:47" ht="15" customHeight="1">
      <c r="A714" s="53" t="s">
        <v>66</v>
      </c>
      <c r="B714" s="25">
        <v>703</v>
      </c>
      <c r="C714" s="55" t="s">
        <v>67</v>
      </c>
      <c r="D714" s="56" t="s">
        <v>68</v>
      </c>
      <c r="E714" s="55" t="s">
        <v>405</v>
      </c>
      <c r="F714" s="57">
        <v>43988</v>
      </c>
      <c r="G714" s="58">
        <v>31958</v>
      </c>
      <c r="H714" s="59">
        <f t="shared" si="115"/>
        <v>31.772602739726029</v>
      </c>
      <c r="I714" s="60" t="s">
        <v>494</v>
      </c>
      <c r="J714" s="61" t="s">
        <v>71</v>
      </c>
      <c r="K714" s="62" t="s">
        <v>71</v>
      </c>
      <c r="L714" s="63" t="s">
        <v>71</v>
      </c>
      <c r="M714" s="64" t="str">
        <f t="shared" si="116"/>
        <v>2-2-2</v>
      </c>
      <c r="N714" s="81" t="s">
        <v>121</v>
      </c>
      <c r="O714" s="66">
        <v>43191</v>
      </c>
      <c r="P714" s="67">
        <v>9.6094999999999986E-2</v>
      </c>
      <c r="Q714" s="68" t="s">
        <v>177</v>
      </c>
      <c r="R714" s="68" t="s">
        <v>178</v>
      </c>
      <c r="S714" s="68" t="s">
        <v>179</v>
      </c>
      <c r="T714" s="69">
        <v>48</v>
      </c>
      <c r="U714" s="68"/>
      <c r="V714" s="70">
        <v>360024</v>
      </c>
      <c r="W714" s="70">
        <v>0</v>
      </c>
      <c r="X714" s="70">
        <v>0</v>
      </c>
      <c r="Y714" s="70">
        <v>90000</v>
      </c>
      <c r="Z714" s="70">
        <v>0</v>
      </c>
      <c r="AA714" s="70">
        <v>1002005</v>
      </c>
      <c r="AB714" s="71">
        <f t="shared" si="117"/>
        <v>912005</v>
      </c>
      <c r="AC714" s="71">
        <f t="shared" si="110"/>
        <v>912005</v>
      </c>
      <c r="AD714" s="72">
        <f t="shared" si="111"/>
        <v>365</v>
      </c>
      <c r="AE714" s="73">
        <f>ROUND(VLOOKUP(Q714,'[1]Average Cost'!$A$3:$V$26,HLOOKUP('[1]Master Sheet'!E714,'[1]Average Cost'!$B$1:$V$2,2,0)),0)</f>
        <v>876337</v>
      </c>
      <c r="AF714" s="74">
        <f t="shared" si="112"/>
        <v>1.0407012370811686</v>
      </c>
      <c r="AG714" s="68" t="str">
        <f t="shared" si="118"/>
        <v>Greater than 100%</v>
      </c>
      <c r="AH714" s="75">
        <v>1031401.0812</v>
      </c>
      <c r="AI714" s="75">
        <v>1031401.0812</v>
      </c>
      <c r="AJ714" s="75">
        <v>1020726</v>
      </c>
      <c r="AK714" s="76">
        <f t="shared" si="113"/>
        <v>0.88423894120695823</v>
      </c>
      <c r="AL714" s="39" t="str">
        <f t="shared" si="119"/>
        <v>70% - 90%</v>
      </c>
      <c r="AM714" s="77" t="str">
        <f t="shared" si="120"/>
        <v>Close to Market Reference</v>
      </c>
      <c r="AN714" s="78" t="s">
        <v>76</v>
      </c>
      <c r="AO714" s="78"/>
      <c r="AP714" s="78" t="s">
        <v>76</v>
      </c>
      <c r="AQ714" s="49"/>
      <c r="AR714" s="79"/>
      <c r="AS714" s="79"/>
      <c r="AT714" s="80"/>
      <c r="AU714" s="52">
        <f t="shared" si="114"/>
        <v>0</v>
      </c>
    </row>
    <row r="715" spans="1:47" ht="15" customHeight="1">
      <c r="A715" s="53" t="s">
        <v>66</v>
      </c>
      <c r="B715" s="54">
        <v>704</v>
      </c>
      <c r="C715" s="55" t="s">
        <v>205</v>
      </c>
      <c r="D715" s="56" t="s">
        <v>432</v>
      </c>
      <c r="E715" s="55" t="s">
        <v>663</v>
      </c>
      <c r="F715" s="57">
        <v>44506</v>
      </c>
      <c r="G715" s="58">
        <v>31681</v>
      </c>
      <c r="H715" s="59">
        <f t="shared" si="115"/>
        <v>32.531506849315072</v>
      </c>
      <c r="I715" s="60" t="s">
        <v>454</v>
      </c>
      <c r="J715" s="61">
        <v>0</v>
      </c>
      <c r="K715" s="62">
        <v>0</v>
      </c>
      <c r="L715" s="63" t="s">
        <v>81</v>
      </c>
      <c r="M715" s="64" t="str">
        <f t="shared" si="116"/>
        <v>0-0-4</v>
      </c>
      <c r="N715" s="81" t="s">
        <v>121</v>
      </c>
      <c r="O715" s="62" t="s">
        <v>72</v>
      </c>
      <c r="P715" s="67">
        <v>0</v>
      </c>
      <c r="Q715" s="68" t="s">
        <v>177</v>
      </c>
      <c r="R715" s="68" t="s">
        <v>178</v>
      </c>
      <c r="S715" s="68" t="s">
        <v>179</v>
      </c>
      <c r="T715" s="69">
        <v>52</v>
      </c>
      <c r="U715" s="68"/>
      <c r="V715" s="70">
        <v>549996</v>
      </c>
      <c r="W715" s="70">
        <v>0</v>
      </c>
      <c r="X715" s="70">
        <v>0</v>
      </c>
      <c r="Y715" s="70">
        <v>275004</v>
      </c>
      <c r="Z715" s="70">
        <v>0</v>
      </c>
      <c r="AA715" s="70">
        <v>1665952</v>
      </c>
      <c r="AB715" s="71">
        <f t="shared" si="117"/>
        <v>1390948</v>
      </c>
      <c r="AC715" s="71">
        <f t="shared" si="110"/>
        <v>1390948</v>
      </c>
      <c r="AD715" s="72">
        <f t="shared" si="111"/>
        <v>365</v>
      </c>
      <c r="AE715" s="73">
        <f>ROUND(VLOOKUP(Q715,'[1]Average Cost'!$A$3:$V$26,HLOOKUP('[1]Master Sheet'!E715,'[1]Average Cost'!$B$1:$V$2,2,0)),0)</f>
        <v>2021791</v>
      </c>
      <c r="AF715" s="74">
        <f t="shared" si="112"/>
        <v>0.68797813423840548</v>
      </c>
      <c r="AG715" s="68" t="str">
        <f t="shared" si="118"/>
        <v>60%-80%</v>
      </c>
      <c r="AH715" s="75">
        <v>2158961.0017500003</v>
      </c>
      <c r="AI715" s="75">
        <v>2158961.0017500003</v>
      </c>
      <c r="AJ715" s="75">
        <v>1896848</v>
      </c>
      <c r="AK715" s="76">
        <f t="shared" si="113"/>
        <v>0.64426731139308768</v>
      </c>
      <c r="AL715" s="39" t="str">
        <f t="shared" si="119"/>
        <v>50% - 70%</v>
      </c>
      <c r="AM715" s="77" t="str">
        <f t="shared" si="120"/>
        <v>Lower Range</v>
      </c>
      <c r="AN715" s="78" t="s">
        <v>118</v>
      </c>
      <c r="AO715" s="78" t="s">
        <v>664</v>
      </c>
      <c r="AP715" s="78" t="s">
        <v>135</v>
      </c>
      <c r="AQ715" s="49"/>
      <c r="AR715" s="79"/>
      <c r="AS715" s="79"/>
      <c r="AT715" s="80"/>
      <c r="AU715" s="52">
        <f t="shared" si="114"/>
        <v>0</v>
      </c>
    </row>
    <row r="716" spans="1:47" ht="15" customHeight="1">
      <c r="A716" s="53" t="s">
        <v>66</v>
      </c>
      <c r="B716" s="54">
        <v>705</v>
      </c>
      <c r="C716" s="55" t="s">
        <v>508</v>
      </c>
      <c r="D716" s="56" t="s">
        <v>432</v>
      </c>
      <c r="E716" s="55" t="s">
        <v>96</v>
      </c>
      <c r="F716" s="57">
        <v>42826</v>
      </c>
      <c r="G716" s="58">
        <v>26703</v>
      </c>
      <c r="H716" s="59">
        <f t="shared" si="115"/>
        <v>46.169863013698631</v>
      </c>
      <c r="I716" s="60" t="s">
        <v>495</v>
      </c>
      <c r="J716" s="61" t="s">
        <v>71</v>
      </c>
      <c r="K716" s="62" t="s">
        <v>85</v>
      </c>
      <c r="L716" s="63" t="s">
        <v>81</v>
      </c>
      <c r="M716" s="64" t="str">
        <f t="shared" si="116"/>
        <v>2-3-4</v>
      </c>
      <c r="N716" s="65">
        <v>42095</v>
      </c>
      <c r="O716" s="66">
        <v>43191</v>
      </c>
      <c r="P716" s="67">
        <v>0.13099999999999998</v>
      </c>
      <c r="Q716" s="68" t="s">
        <v>177</v>
      </c>
      <c r="R716" s="68" t="s">
        <v>178</v>
      </c>
      <c r="S716" s="68" t="s">
        <v>179</v>
      </c>
      <c r="T716" s="69">
        <v>52</v>
      </c>
      <c r="U716" s="68"/>
      <c r="V716" s="70">
        <v>836880</v>
      </c>
      <c r="W716" s="70">
        <v>0</v>
      </c>
      <c r="X716" s="70">
        <v>0</v>
      </c>
      <c r="Y716" s="70">
        <v>429168</v>
      </c>
      <c r="Z716" s="70">
        <v>0</v>
      </c>
      <c r="AA716" s="70">
        <v>2590945</v>
      </c>
      <c r="AB716" s="71">
        <f t="shared" si="117"/>
        <v>2161777</v>
      </c>
      <c r="AC716" s="71">
        <f t="shared" ref="AC716:AC779" si="121">AB716-W716</f>
        <v>2161777</v>
      </c>
      <c r="AD716" s="72">
        <f t="shared" ref="AD716:AD779" si="122">IF(($AE$10-F716)+1&gt;365,365,($AE$10-F716)+1)</f>
        <v>365</v>
      </c>
      <c r="AE716" s="73">
        <f>ROUND(VLOOKUP(Q716,'[1]Average Cost'!$A$3:$V$26,HLOOKUP('[1]Master Sheet'!E716,'[1]Average Cost'!$B$1:$V$2,2,0)),0)</f>
        <v>2021791</v>
      </c>
      <c r="AF716" s="74">
        <f t="shared" ref="AF716:AF779" si="123">AB716/AE716</f>
        <v>1.0692386107169336</v>
      </c>
      <c r="AG716" s="68" t="str">
        <f t="shared" si="118"/>
        <v>Greater than 100%</v>
      </c>
      <c r="AH716" s="75">
        <v>2158961.0017500003</v>
      </c>
      <c r="AI716" s="75">
        <v>2158961.0017500003</v>
      </c>
      <c r="AJ716" s="75">
        <v>2039621</v>
      </c>
      <c r="AK716" s="76">
        <f t="shared" ref="AK716:AK779" si="124">AB716/AH716</f>
        <v>1.00130433029949</v>
      </c>
      <c r="AL716" s="39" t="str">
        <f t="shared" si="119"/>
        <v>90% - 110%</v>
      </c>
      <c r="AM716" s="77" t="str">
        <f t="shared" si="120"/>
        <v>Upper Middle Range</v>
      </c>
      <c r="AN716" s="78" t="s">
        <v>118</v>
      </c>
      <c r="AO716" s="78" t="s">
        <v>665</v>
      </c>
      <c r="AP716" s="78" t="s">
        <v>76</v>
      </c>
      <c r="AQ716" s="49"/>
      <c r="AR716" s="79"/>
      <c r="AS716" s="79"/>
      <c r="AT716" s="80"/>
      <c r="AU716" s="52">
        <f t="shared" ref="AU716:AU779" si="125">AT716/AH716</f>
        <v>0</v>
      </c>
    </row>
    <row r="717" spans="1:47" ht="15" customHeight="1">
      <c r="A717" s="53" t="s">
        <v>66</v>
      </c>
      <c r="B717" s="54">
        <v>706</v>
      </c>
      <c r="C717" s="55" t="s">
        <v>134</v>
      </c>
      <c r="D717" s="56" t="s">
        <v>68</v>
      </c>
      <c r="E717" s="55" t="s">
        <v>79</v>
      </c>
      <c r="F717" s="57">
        <v>40087</v>
      </c>
      <c r="G717" s="58">
        <v>29184</v>
      </c>
      <c r="H717" s="59">
        <f t="shared" ref="H717:H780" si="126">($I$10-G717)/365</f>
        <v>39.372602739726027</v>
      </c>
      <c r="I717" s="60" t="s">
        <v>223</v>
      </c>
      <c r="J717" s="61" t="s">
        <v>71</v>
      </c>
      <c r="K717" s="62" t="s">
        <v>71</v>
      </c>
      <c r="L717" s="63" t="s">
        <v>71</v>
      </c>
      <c r="M717" s="64" t="str">
        <f t="shared" ref="M717:M780" si="127">LEFT(J717,1)&amp;"-"&amp;LEFT(K717,1)&amp;"-"&amp;LEFT(L717,1)</f>
        <v>2-2-2</v>
      </c>
      <c r="N717" s="65">
        <v>42826</v>
      </c>
      <c r="O717" s="66">
        <v>43191</v>
      </c>
      <c r="P717" s="67">
        <v>8.1111765045294562E-2</v>
      </c>
      <c r="Q717" s="68" t="s">
        <v>224</v>
      </c>
      <c r="R717" s="68" t="s">
        <v>108</v>
      </c>
      <c r="S717" s="68" t="s">
        <v>109</v>
      </c>
      <c r="T717" s="69">
        <v>48</v>
      </c>
      <c r="U717" s="68"/>
      <c r="V717" s="70">
        <v>204396</v>
      </c>
      <c r="W717" s="70">
        <v>0</v>
      </c>
      <c r="X717" s="70">
        <v>0</v>
      </c>
      <c r="Y717" s="70">
        <v>51096</v>
      </c>
      <c r="Z717" s="70">
        <v>0</v>
      </c>
      <c r="AA717" s="70">
        <v>574048</v>
      </c>
      <c r="AB717" s="71">
        <f t="shared" ref="AB717:AB780" si="128">AA717-Y717</f>
        <v>522952</v>
      </c>
      <c r="AC717" s="71">
        <f t="shared" si="121"/>
        <v>522952</v>
      </c>
      <c r="AD717" s="72">
        <f t="shared" si="122"/>
        <v>365</v>
      </c>
      <c r="AE717" s="73">
        <f>ROUND(VLOOKUP(Q717,'[1]Average Cost'!$A$3:$V$26,HLOOKUP('[1]Master Sheet'!E717,'[1]Average Cost'!$B$1:$V$2,2,0)),0)</f>
        <v>603973</v>
      </c>
      <c r="AF717" s="74">
        <f t="shared" si="123"/>
        <v>0.86585327489805008</v>
      </c>
      <c r="AG717" s="68" t="str">
        <f t="shared" ref="AG717:AG780" si="129">IF(AF717&lt;60%,"Less than 60%",IF(AF717&lt;80%,"60%-80%",IF(AF717&lt;100%,"80%-100%","Greater than 100%")))</f>
        <v>80%-100%</v>
      </c>
      <c r="AH717" s="75">
        <v>861414.83519999997</v>
      </c>
      <c r="AI717" s="75">
        <v>861414.83519999997</v>
      </c>
      <c r="AJ717" s="75">
        <v>798942</v>
      </c>
      <c r="AK717" s="76">
        <f t="shared" si="124"/>
        <v>0.60708497071400336</v>
      </c>
      <c r="AL717" s="39" t="str">
        <f t="shared" ref="AL717:AL780" si="130">IF(AK717&lt;50%,"25% - 50%",IF(AK717&lt;70%,"50% - 70%",IF(AK717&lt;90%,"70% - 90%",IF(AK717&lt;110%,"90% - 110%",IF(AK717&lt;130%,"110% - 130%","&gt;130%")))))</f>
        <v>50% - 70%</v>
      </c>
      <c r="AM717" s="77" t="str">
        <f t="shared" ref="AM717:AM780" si="131">IF(AK717&lt;70%,"Lower Range",IF(AK717&lt;85%,"Lower Middle Range",IF(AK717&lt;100%,"Close to Market Reference",IF(AK717&lt;115%,"Upper Middle Range","Upper Range"))))</f>
        <v>Lower Range</v>
      </c>
      <c r="AN717" s="78" t="s">
        <v>76</v>
      </c>
      <c r="AO717" s="78"/>
      <c r="AP717" s="78" t="s">
        <v>76</v>
      </c>
      <c r="AQ717" s="49"/>
      <c r="AR717" s="79"/>
      <c r="AS717" s="79"/>
      <c r="AT717" s="80"/>
      <c r="AU717" s="52">
        <f t="shared" si="125"/>
        <v>0</v>
      </c>
    </row>
    <row r="718" spans="1:47" ht="15" customHeight="1">
      <c r="A718" s="53" t="s">
        <v>66</v>
      </c>
      <c r="B718" s="54">
        <v>707</v>
      </c>
      <c r="C718" s="55" t="s">
        <v>197</v>
      </c>
      <c r="D718" s="56" t="s">
        <v>78</v>
      </c>
      <c r="E718" s="55" t="s">
        <v>149</v>
      </c>
      <c r="F718" s="57">
        <v>43605</v>
      </c>
      <c r="G718" s="58">
        <v>29588</v>
      </c>
      <c r="H718" s="59">
        <f t="shared" si="126"/>
        <v>38.265753424657532</v>
      </c>
      <c r="I718" s="60" t="s">
        <v>666</v>
      </c>
      <c r="J718" s="61" t="s">
        <v>71</v>
      </c>
      <c r="K718" s="62" t="s">
        <v>85</v>
      </c>
      <c r="L718" s="63" t="s">
        <v>85</v>
      </c>
      <c r="M718" s="64" t="str">
        <f t="shared" si="127"/>
        <v>2-3-3</v>
      </c>
      <c r="N718" s="65">
        <v>43191</v>
      </c>
      <c r="O718" s="66">
        <v>43191</v>
      </c>
      <c r="P718" s="67">
        <v>0.125</v>
      </c>
      <c r="Q718" s="68" t="s">
        <v>151</v>
      </c>
      <c r="R718" s="68" t="s">
        <v>126</v>
      </c>
      <c r="S718" s="68" t="s">
        <v>127</v>
      </c>
      <c r="T718" s="69">
        <v>51</v>
      </c>
      <c r="U718" s="68"/>
      <c r="V718" s="70">
        <v>390648</v>
      </c>
      <c r="W718" s="70">
        <v>51672</v>
      </c>
      <c r="X718" s="70">
        <v>0</v>
      </c>
      <c r="Y718" s="70">
        <v>154200</v>
      </c>
      <c r="Z718" s="70">
        <v>0</v>
      </c>
      <c r="AA718" s="70">
        <v>1249837</v>
      </c>
      <c r="AB718" s="71">
        <f t="shared" si="128"/>
        <v>1095637</v>
      </c>
      <c r="AC718" s="71">
        <f t="shared" si="121"/>
        <v>1043965</v>
      </c>
      <c r="AD718" s="72">
        <f t="shared" si="122"/>
        <v>365</v>
      </c>
      <c r="AE718" s="73">
        <f>ROUND(VLOOKUP(Q718,'[1]Average Cost'!$A$3:$V$26,HLOOKUP('[1]Master Sheet'!E718,'[1]Average Cost'!$B$1:$V$2,2,0)),0)</f>
        <v>1526956</v>
      </c>
      <c r="AF718" s="74">
        <f t="shared" si="123"/>
        <v>0.71753017113787165</v>
      </c>
      <c r="AG718" s="68" t="str">
        <f t="shared" si="129"/>
        <v>60%-80%</v>
      </c>
      <c r="AH718" s="75">
        <v>1330095.3</v>
      </c>
      <c r="AI718" s="75">
        <v>1330095.3</v>
      </c>
      <c r="AJ718" s="75">
        <v>1371427</v>
      </c>
      <c r="AK718" s="76">
        <f t="shared" si="124"/>
        <v>0.82372819451358104</v>
      </c>
      <c r="AL718" s="39" t="str">
        <f t="shared" si="130"/>
        <v>70% - 90%</v>
      </c>
      <c r="AM718" s="77" t="str">
        <f t="shared" si="131"/>
        <v>Lower Middle Range</v>
      </c>
      <c r="AN718" s="78" t="s">
        <v>76</v>
      </c>
      <c r="AO718" s="78"/>
      <c r="AP718" s="78" t="s">
        <v>76</v>
      </c>
      <c r="AQ718" s="49"/>
      <c r="AR718" s="79"/>
      <c r="AS718" s="79"/>
      <c r="AT718" s="80"/>
      <c r="AU718" s="52">
        <f t="shared" si="125"/>
        <v>0</v>
      </c>
    </row>
    <row r="719" spans="1:47" ht="15" customHeight="1">
      <c r="A719" s="53" t="s">
        <v>66</v>
      </c>
      <c r="B719" s="54">
        <v>708</v>
      </c>
      <c r="C719" s="55" t="s">
        <v>170</v>
      </c>
      <c r="D719" s="56" t="s">
        <v>95</v>
      </c>
      <c r="E719" s="55" t="s">
        <v>149</v>
      </c>
      <c r="F719" s="57">
        <v>40087</v>
      </c>
      <c r="G719" s="58">
        <v>25599</v>
      </c>
      <c r="H719" s="59">
        <f t="shared" si="126"/>
        <v>49.194520547945203</v>
      </c>
      <c r="I719" s="60" t="s">
        <v>347</v>
      </c>
      <c r="J719" s="61" t="s">
        <v>129</v>
      </c>
      <c r="K719" s="62" t="s">
        <v>71</v>
      </c>
      <c r="L719" s="63" t="s">
        <v>71</v>
      </c>
      <c r="M719" s="64" t="str">
        <f t="shared" si="127"/>
        <v>1-2-2</v>
      </c>
      <c r="N719" s="65" t="s">
        <v>86</v>
      </c>
      <c r="O719" s="66">
        <v>43191</v>
      </c>
      <c r="P719" s="67">
        <v>4.9580165257196079E-2</v>
      </c>
      <c r="Q719" s="68" t="s">
        <v>122</v>
      </c>
      <c r="R719" s="68" t="s">
        <v>108</v>
      </c>
      <c r="S719" s="68" t="s">
        <v>109</v>
      </c>
      <c r="T719" s="69">
        <v>47</v>
      </c>
      <c r="U719" s="68"/>
      <c r="V719" s="70">
        <v>249408</v>
      </c>
      <c r="W719" s="70">
        <v>0</v>
      </c>
      <c r="X719" s="70">
        <v>0</v>
      </c>
      <c r="Y719" s="70">
        <v>63948</v>
      </c>
      <c r="Z719" s="70">
        <v>0</v>
      </c>
      <c r="AA719" s="70">
        <v>715403</v>
      </c>
      <c r="AB719" s="71">
        <f t="shared" si="128"/>
        <v>651455</v>
      </c>
      <c r="AC719" s="71">
        <f t="shared" si="121"/>
        <v>651455</v>
      </c>
      <c r="AD719" s="72">
        <f t="shared" si="122"/>
        <v>365</v>
      </c>
      <c r="AE719" s="73">
        <f>ROUND(VLOOKUP(Q719,'[1]Average Cost'!$A$3:$V$26,HLOOKUP('[1]Master Sheet'!E719,'[1]Average Cost'!$B$1:$V$2,2,0)),0)</f>
        <v>450096</v>
      </c>
      <c r="AF719" s="74">
        <f t="shared" si="123"/>
        <v>1.4473690057232236</v>
      </c>
      <c r="AG719" s="68" t="str">
        <f t="shared" si="129"/>
        <v>Greater than 100%</v>
      </c>
      <c r="AH719" s="75">
        <v>765877.50132500008</v>
      </c>
      <c r="AI719" s="75">
        <v>765877.50132500008</v>
      </c>
      <c r="AJ719" s="75">
        <v>673384</v>
      </c>
      <c r="AK719" s="76">
        <f t="shared" si="124"/>
        <v>0.85059947429315474</v>
      </c>
      <c r="AL719" s="39" t="str">
        <f t="shared" si="130"/>
        <v>70% - 90%</v>
      </c>
      <c r="AM719" s="77" t="str">
        <f t="shared" si="131"/>
        <v>Close to Market Reference</v>
      </c>
      <c r="AN719" s="78" t="s">
        <v>76</v>
      </c>
      <c r="AO719" s="78"/>
      <c r="AP719" s="78" t="s">
        <v>76</v>
      </c>
      <c r="AQ719" s="49"/>
      <c r="AR719" s="79"/>
      <c r="AS719" s="79"/>
      <c r="AT719" s="80"/>
      <c r="AU719" s="52">
        <f t="shared" si="125"/>
        <v>0</v>
      </c>
    </row>
    <row r="720" spans="1:47" ht="15" customHeight="1">
      <c r="A720" s="53" t="s">
        <v>66</v>
      </c>
      <c r="B720" s="25">
        <v>709</v>
      </c>
      <c r="C720" s="55" t="s">
        <v>152</v>
      </c>
      <c r="D720" s="56" t="s">
        <v>83</v>
      </c>
      <c r="E720" s="55" t="s">
        <v>149</v>
      </c>
      <c r="F720" s="57">
        <v>40566</v>
      </c>
      <c r="G720" s="58">
        <v>28338</v>
      </c>
      <c r="H720" s="59">
        <f t="shared" si="126"/>
        <v>41.69041095890411</v>
      </c>
      <c r="I720" s="60" t="s">
        <v>250</v>
      </c>
      <c r="J720" s="61" t="s">
        <v>85</v>
      </c>
      <c r="K720" s="62" t="s">
        <v>71</v>
      </c>
      <c r="L720" s="63" t="s">
        <v>71</v>
      </c>
      <c r="M720" s="64" t="str">
        <f t="shared" si="127"/>
        <v>3-2-2</v>
      </c>
      <c r="N720" s="65">
        <v>42095</v>
      </c>
      <c r="O720" s="66">
        <v>43191</v>
      </c>
      <c r="P720" s="67">
        <v>7.0000000000000007E-2</v>
      </c>
      <c r="Q720" s="68" t="s">
        <v>151</v>
      </c>
      <c r="R720" s="68" t="s">
        <v>126</v>
      </c>
      <c r="S720" s="68" t="s">
        <v>127</v>
      </c>
      <c r="T720" s="69">
        <v>46</v>
      </c>
      <c r="U720" s="68"/>
      <c r="V720" s="70">
        <v>127908</v>
      </c>
      <c r="W720" s="70">
        <v>0</v>
      </c>
      <c r="X720" s="70">
        <v>0</v>
      </c>
      <c r="Y720" s="70">
        <v>0</v>
      </c>
      <c r="Z720" s="70">
        <v>0</v>
      </c>
      <c r="AA720" s="70">
        <v>331726</v>
      </c>
      <c r="AB720" s="71">
        <f t="shared" si="128"/>
        <v>331726</v>
      </c>
      <c r="AC720" s="71">
        <f t="shared" si="121"/>
        <v>331726</v>
      </c>
      <c r="AD720" s="72">
        <f t="shared" si="122"/>
        <v>365</v>
      </c>
      <c r="AE720" s="73">
        <f>ROUND(VLOOKUP(Q720,'[1]Average Cost'!$A$3:$V$26,HLOOKUP('[1]Master Sheet'!E720,'[1]Average Cost'!$B$1:$V$2,2,0)),0)</f>
        <v>410931</v>
      </c>
      <c r="AF720" s="74">
        <f t="shared" si="123"/>
        <v>0.807254745930582</v>
      </c>
      <c r="AG720" s="68" t="str">
        <f t="shared" si="129"/>
        <v>80%-100%</v>
      </c>
      <c r="AH720" s="75">
        <v>587277.26769999997</v>
      </c>
      <c r="AI720" s="75">
        <v>587277.26769999997</v>
      </c>
      <c r="AJ720" s="75">
        <v>404172</v>
      </c>
      <c r="AK720" s="76">
        <f t="shared" si="124"/>
        <v>0.56485414683112889</v>
      </c>
      <c r="AL720" s="39" t="str">
        <f t="shared" si="130"/>
        <v>50% - 70%</v>
      </c>
      <c r="AM720" s="77" t="str">
        <f t="shared" si="131"/>
        <v>Lower Range</v>
      </c>
      <c r="AN720" s="78" t="s">
        <v>76</v>
      </c>
      <c r="AO720" s="78"/>
      <c r="AP720" s="78" t="s">
        <v>76</v>
      </c>
      <c r="AQ720" s="49"/>
      <c r="AR720" s="79"/>
      <c r="AS720" s="79"/>
      <c r="AT720" s="80"/>
      <c r="AU720" s="52">
        <f t="shared" si="125"/>
        <v>0</v>
      </c>
    </row>
    <row r="721" spans="1:47" ht="15" customHeight="1">
      <c r="A721" s="53" t="s">
        <v>66</v>
      </c>
      <c r="B721" s="54">
        <v>710</v>
      </c>
      <c r="C721" s="55" t="s">
        <v>167</v>
      </c>
      <c r="D721" s="56" t="s">
        <v>83</v>
      </c>
      <c r="E721" s="55" t="s">
        <v>302</v>
      </c>
      <c r="F721" s="57">
        <v>44548</v>
      </c>
      <c r="G721" s="58">
        <v>33527</v>
      </c>
      <c r="H721" s="59">
        <f t="shared" si="126"/>
        <v>27.473972602739725</v>
      </c>
      <c r="I721" s="60" t="s">
        <v>667</v>
      </c>
      <c r="J721" s="61">
        <v>0</v>
      </c>
      <c r="K721" s="62">
        <v>0</v>
      </c>
      <c r="L721" s="63" t="s">
        <v>71</v>
      </c>
      <c r="M721" s="64" t="str">
        <f t="shared" si="127"/>
        <v>0-0-2</v>
      </c>
      <c r="N721" s="81" t="s">
        <v>121</v>
      </c>
      <c r="O721" s="62" t="s">
        <v>72</v>
      </c>
      <c r="P721" s="67">
        <v>0</v>
      </c>
      <c r="Q721" s="68" t="s">
        <v>224</v>
      </c>
      <c r="R721" s="68" t="s">
        <v>108</v>
      </c>
      <c r="S721" s="68" t="s">
        <v>109</v>
      </c>
      <c r="T721" s="69">
        <v>46</v>
      </c>
      <c r="U721" s="68"/>
      <c r="V721" s="70">
        <v>133320</v>
      </c>
      <c r="W721" s="70">
        <v>0</v>
      </c>
      <c r="X721" s="70">
        <v>0</v>
      </c>
      <c r="Y721" s="70">
        <v>0</v>
      </c>
      <c r="Z721" s="70">
        <v>0</v>
      </c>
      <c r="AA721" s="70">
        <v>345260</v>
      </c>
      <c r="AB721" s="71">
        <f t="shared" si="128"/>
        <v>345260</v>
      </c>
      <c r="AC721" s="71">
        <f t="shared" si="121"/>
        <v>345260</v>
      </c>
      <c r="AD721" s="72">
        <f t="shared" si="122"/>
        <v>365</v>
      </c>
      <c r="AE721" s="73">
        <f>ROUND(VLOOKUP(Q721,'[1]Average Cost'!$A$3:$V$26,HLOOKUP('[1]Master Sheet'!E721,'[1]Average Cost'!$B$1:$V$2,2,0)),0)</f>
        <v>390927</v>
      </c>
      <c r="AF721" s="74">
        <f t="shared" si="123"/>
        <v>0.88318279371852038</v>
      </c>
      <c r="AG721" s="68" t="str">
        <f t="shared" si="129"/>
        <v>80%-100%</v>
      </c>
      <c r="AH721" s="75">
        <v>589965</v>
      </c>
      <c r="AI721" s="75">
        <v>577034.06099999999</v>
      </c>
      <c r="AJ721" s="75">
        <v>589965</v>
      </c>
      <c r="AK721" s="76">
        <f t="shared" si="124"/>
        <v>0.58522115718729073</v>
      </c>
      <c r="AL721" s="39" t="str">
        <f t="shared" si="130"/>
        <v>50% - 70%</v>
      </c>
      <c r="AM721" s="77" t="str">
        <f t="shared" si="131"/>
        <v>Lower Range</v>
      </c>
      <c r="AN721" s="78" t="s">
        <v>76</v>
      </c>
      <c r="AO721" s="78"/>
      <c r="AP721" s="78" t="s">
        <v>76</v>
      </c>
      <c r="AQ721" s="49"/>
      <c r="AR721" s="79"/>
      <c r="AS721" s="79"/>
      <c r="AT721" s="80"/>
      <c r="AU721" s="52">
        <f t="shared" si="125"/>
        <v>0</v>
      </c>
    </row>
    <row r="722" spans="1:47" ht="15" customHeight="1">
      <c r="A722" s="53" t="s">
        <v>66</v>
      </c>
      <c r="B722" s="54">
        <v>711</v>
      </c>
      <c r="C722" s="55" t="s">
        <v>134</v>
      </c>
      <c r="D722" s="56" t="s">
        <v>68</v>
      </c>
      <c r="E722" s="55" t="s">
        <v>149</v>
      </c>
      <c r="F722" s="57">
        <v>41853</v>
      </c>
      <c r="G722" s="58">
        <v>31675</v>
      </c>
      <c r="H722" s="59">
        <f t="shared" si="126"/>
        <v>32.547945205479451</v>
      </c>
      <c r="I722" s="60" t="s">
        <v>485</v>
      </c>
      <c r="J722" s="61" t="s">
        <v>71</v>
      </c>
      <c r="K722" s="62" t="s">
        <v>85</v>
      </c>
      <c r="L722" s="63" t="s">
        <v>85</v>
      </c>
      <c r="M722" s="64" t="str">
        <f t="shared" si="127"/>
        <v>2-3-3</v>
      </c>
      <c r="N722" s="65">
        <v>43191</v>
      </c>
      <c r="O722" s="66">
        <v>43191</v>
      </c>
      <c r="P722" s="67">
        <v>0.13930462487882153</v>
      </c>
      <c r="Q722" s="68" t="s">
        <v>224</v>
      </c>
      <c r="R722" s="68" t="s">
        <v>108</v>
      </c>
      <c r="S722" s="68" t="s">
        <v>109</v>
      </c>
      <c r="T722" s="69">
        <v>48</v>
      </c>
      <c r="U722" s="68"/>
      <c r="V722" s="70">
        <v>175212</v>
      </c>
      <c r="W722" s="70">
        <v>0</v>
      </c>
      <c r="X722" s="70">
        <v>0</v>
      </c>
      <c r="Y722" s="70">
        <v>43800</v>
      </c>
      <c r="Z722" s="70">
        <v>0</v>
      </c>
      <c r="AA722" s="70">
        <v>493782</v>
      </c>
      <c r="AB722" s="71">
        <f t="shared" si="128"/>
        <v>449982</v>
      </c>
      <c r="AC722" s="71">
        <f t="shared" si="121"/>
        <v>449982</v>
      </c>
      <c r="AD722" s="72">
        <f t="shared" si="122"/>
        <v>365</v>
      </c>
      <c r="AE722" s="73">
        <f>ROUND(VLOOKUP(Q722,'[1]Average Cost'!$A$3:$V$26,HLOOKUP('[1]Master Sheet'!E722,'[1]Average Cost'!$B$1:$V$2,2,0)),0)</f>
        <v>603973</v>
      </c>
      <c r="AF722" s="74">
        <f t="shared" si="123"/>
        <v>0.74503661587521297</v>
      </c>
      <c r="AG722" s="68" t="str">
        <f t="shared" si="129"/>
        <v>60%-80%</v>
      </c>
      <c r="AH722" s="75">
        <v>861414.83519999997</v>
      </c>
      <c r="AI722" s="75">
        <v>861414.83519999997</v>
      </c>
      <c r="AJ722" s="75">
        <v>798942</v>
      </c>
      <c r="AK722" s="76">
        <f t="shared" si="124"/>
        <v>0.52237549391115945</v>
      </c>
      <c r="AL722" s="39" t="str">
        <f t="shared" si="130"/>
        <v>50% - 70%</v>
      </c>
      <c r="AM722" s="77" t="str">
        <f t="shared" si="131"/>
        <v>Lower Range</v>
      </c>
      <c r="AN722" s="78" t="s">
        <v>76</v>
      </c>
      <c r="AO722" s="78"/>
      <c r="AP722" s="78" t="s">
        <v>76</v>
      </c>
      <c r="AQ722" s="49"/>
      <c r="AR722" s="79"/>
      <c r="AS722" s="79"/>
      <c r="AT722" s="80"/>
      <c r="AU722" s="52">
        <f t="shared" si="125"/>
        <v>0</v>
      </c>
    </row>
    <row r="723" spans="1:47" ht="15" customHeight="1">
      <c r="A723" s="53" t="s">
        <v>66</v>
      </c>
      <c r="B723" s="54">
        <v>712</v>
      </c>
      <c r="C723" s="55" t="s">
        <v>104</v>
      </c>
      <c r="D723" s="56" t="s">
        <v>83</v>
      </c>
      <c r="E723" s="55" t="s">
        <v>79</v>
      </c>
      <c r="F723" s="57">
        <v>43451</v>
      </c>
      <c r="G723" s="58">
        <v>33861</v>
      </c>
      <c r="H723" s="59">
        <f t="shared" si="126"/>
        <v>26.55890410958904</v>
      </c>
      <c r="I723" s="60" t="s">
        <v>668</v>
      </c>
      <c r="J723" s="61" t="s">
        <v>71</v>
      </c>
      <c r="K723" s="62" t="s">
        <v>71</v>
      </c>
      <c r="L723" s="63" t="s">
        <v>129</v>
      </c>
      <c r="M723" s="64" t="str">
        <f t="shared" si="127"/>
        <v>2-2-1</v>
      </c>
      <c r="N723" s="81" t="s">
        <v>121</v>
      </c>
      <c r="O723" s="66">
        <v>43191</v>
      </c>
      <c r="P723" s="67">
        <v>0.29999999999999993</v>
      </c>
      <c r="Q723" s="68" t="s">
        <v>73</v>
      </c>
      <c r="R723" s="38" t="s">
        <v>74</v>
      </c>
      <c r="S723" s="38" t="s">
        <v>75</v>
      </c>
      <c r="T723" s="69">
        <v>46</v>
      </c>
      <c r="U723" s="68"/>
      <c r="V723" s="70">
        <v>210888</v>
      </c>
      <c r="W723" s="70">
        <v>0</v>
      </c>
      <c r="X723" s="70">
        <v>0</v>
      </c>
      <c r="Y723" s="70">
        <v>0</v>
      </c>
      <c r="Z723" s="70">
        <v>0</v>
      </c>
      <c r="AA723" s="70">
        <v>539176</v>
      </c>
      <c r="AB723" s="71">
        <f t="shared" si="128"/>
        <v>539176</v>
      </c>
      <c r="AC723" s="71">
        <f t="shared" si="121"/>
        <v>539176</v>
      </c>
      <c r="AD723" s="72">
        <f t="shared" si="122"/>
        <v>365</v>
      </c>
      <c r="AE723" s="73">
        <f>ROUND(VLOOKUP(Q723,'[1]Average Cost'!$A$3:$V$26,HLOOKUP('[1]Master Sheet'!E723,'[1]Average Cost'!$B$1:$V$2,2,0)),0)</f>
        <v>480167</v>
      </c>
      <c r="AF723" s="74">
        <f t="shared" si="123"/>
        <v>1.1228926602619504</v>
      </c>
      <c r="AG723" s="68" t="str">
        <f t="shared" si="129"/>
        <v>Greater than 100%</v>
      </c>
      <c r="AH723" s="75">
        <v>499780.75</v>
      </c>
      <c r="AI723" s="75">
        <v>499780.75</v>
      </c>
      <c r="AJ723" s="75">
        <v>591344</v>
      </c>
      <c r="AK723" s="76">
        <f t="shared" si="124"/>
        <v>1.0788250647909108</v>
      </c>
      <c r="AL723" s="39" t="str">
        <f t="shared" si="130"/>
        <v>90% - 110%</v>
      </c>
      <c r="AM723" s="77" t="str">
        <f t="shared" si="131"/>
        <v>Upper Middle Range</v>
      </c>
      <c r="AN723" s="78" t="s">
        <v>76</v>
      </c>
      <c r="AO723" s="78"/>
      <c r="AP723" s="78" t="s">
        <v>135</v>
      </c>
      <c r="AQ723" s="49"/>
      <c r="AR723" s="79"/>
      <c r="AS723" s="79"/>
      <c r="AT723" s="80"/>
      <c r="AU723" s="52">
        <f t="shared" si="125"/>
        <v>0</v>
      </c>
    </row>
    <row r="724" spans="1:47" ht="15" customHeight="1">
      <c r="A724" s="53" t="s">
        <v>66</v>
      </c>
      <c r="B724" s="54">
        <v>713</v>
      </c>
      <c r="C724" s="55" t="s">
        <v>67</v>
      </c>
      <c r="D724" s="56" t="s">
        <v>68</v>
      </c>
      <c r="E724" s="55" t="s">
        <v>343</v>
      </c>
      <c r="F724" s="57">
        <v>44261</v>
      </c>
      <c r="G724" s="58">
        <v>30066</v>
      </c>
      <c r="H724" s="59">
        <f t="shared" si="126"/>
        <v>36.956164383561642</v>
      </c>
      <c r="I724" s="60" t="s">
        <v>70</v>
      </c>
      <c r="J724" s="61">
        <v>0</v>
      </c>
      <c r="K724" s="62" t="s">
        <v>129</v>
      </c>
      <c r="L724" s="63" t="s">
        <v>71</v>
      </c>
      <c r="M724" s="64" t="str">
        <f t="shared" si="127"/>
        <v>0-1-2</v>
      </c>
      <c r="N724" s="81" t="s">
        <v>121</v>
      </c>
      <c r="O724" s="66">
        <v>43191</v>
      </c>
      <c r="P724" s="67">
        <v>0.04</v>
      </c>
      <c r="Q724" s="68" t="s">
        <v>73</v>
      </c>
      <c r="R724" s="38" t="s">
        <v>74</v>
      </c>
      <c r="S724" s="38" t="s">
        <v>75</v>
      </c>
      <c r="T724" s="69">
        <v>48</v>
      </c>
      <c r="U724" s="68"/>
      <c r="V724" s="70">
        <v>264720</v>
      </c>
      <c r="W724" s="70">
        <v>0</v>
      </c>
      <c r="X724" s="70">
        <v>0</v>
      </c>
      <c r="Y724" s="70">
        <v>66180</v>
      </c>
      <c r="Z724" s="70">
        <v>0</v>
      </c>
      <c r="AA724" s="70">
        <v>739936</v>
      </c>
      <c r="AB724" s="71">
        <f t="shared" si="128"/>
        <v>673756</v>
      </c>
      <c r="AC724" s="71">
        <f t="shared" si="121"/>
        <v>673756</v>
      </c>
      <c r="AD724" s="72">
        <f t="shared" si="122"/>
        <v>365</v>
      </c>
      <c r="AE724" s="73">
        <f>ROUND(VLOOKUP(Q724,'[1]Average Cost'!$A$3:$V$26,HLOOKUP('[1]Master Sheet'!E724,'[1]Average Cost'!$B$1:$V$2,2,0)),0)</f>
        <v>646385</v>
      </c>
      <c r="AF724" s="74">
        <f t="shared" si="123"/>
        <v>1.042344732628387</v>
      </c>
      <c r="AG724" s="68" t="str">
        <f t="shared" si="129"/>
        <v>Greater than 100%</v>
      </c>
      <c r="AH724" s="75">
        <v>1040452</v>
      </c>
      <c r="AI724" s="75">
        <v>1031401.0812</v>
      </c>
      <c r="AJ724" s="75">
        <v>1040452</v>
      </c>
      <c r="AK724" s="76">
        <f t="shared" si="124"/>
        <v>0.64756086777669708</v>
      </c>
      <c r="AL724" s="39" t="str">
        <f t="shared" si="130"/>
        <v>50% - 70%</v>
      </c>
      <c r="AM724" s="77" t="str">
        <f t="shared" si="131"/>
        <v>Lower Range</v>
      </c>
      <c r="AN724" s="78" t="s">
        <v>76</v>
      </c>
      <c r="AO724" s="78"/>
      <c r="AP724" s="78" t="s">
        <v>76</v>
      </c>
      <c r="AQ724" s="49"/>
      <c r="AR724" s="79"/>
      <c r="AS724" s="79"/>
      <c r="AT724" s="80"/>
      <c r="AU724" s="52">
        <f t="shared" si="125"/>
        <v>0</v>
      </c>
    </row>
    <row r="725" spans="1:47" ht="15" customHeight="1">
      <c r="A725" s="53" t="s">
        <v>66</v>
      </c>
      <c r="B725" s="54">
        <v>714</v>
      </c>
      <c r="C725" s="55" t="s">
        <v>67</v>
      </c>
      <c r="D725" s="56" t="s">
        <v>68</v>
      </c>
      <c r="E725" s="55" t="s">
        <v>92</v>
      </c>
      <c r="F725" s="57">
        <v>44409</v>
      </c>
      <c r="G725" s="58">
        <v>30291</v>
      </c>
      <c r="H725" s="59">
        <f t="shared" si="126"/>
        <v>36.339726027397262</v>
      </c>
      <c r="I725" s="60" t="s">
        <v>566</v>
      </c>
      <c r="J725" s="61">
        <v>0</v>
      </c>
      <c r="K725" s="62" t="s">
        <v>71</v>
      </c>
      <c r="L725" s="63" t="s">
        <v>71</v>
      </c>
      <c r="M725" s="64" t="str">
        <f t="shared" si="127"/>
        <v>0-2-2</v>
      </c>
      <c r="N725" s="81" t="s">
        <v>121</v>
      </c>
      <c r="O725" s="66">
        <v>43191</v>
      </c>
      <c r="P725" s="67">
        <v>2.6520547945205478E-2</v>
      </c>
      <c r="Q725" s="68" t="s">
        <v>73</v>
      </c>
      <c r="R725" s="38" t="s">
        <v>74</v>
      </c>
      <c r="S725" s="38" t="s">
        <v>75</v>
      </c>
      <c r="T725" s="69">
        <v>48</v>
      </c>
      <c r="U725" s="68"/>
      <c r="V725" s="70">
        <v>268764</v>
      </c>
      <c r="W725" s="70">
        <v>0</v>
      </c>
      <c r="X725" s="70">
        <v>0</v>
      </c>
      <c r="Y725" s="70">
        <v>67188</v>
      </c>
      <c r="Z725" s="70">
        <v>0</v>
      </c>
      <c r="AA725" s="70">
        <v>751045</v>
      </c>
      <c r="AB725" s="71">
        <f t="shared" si="128"/>
        <v>683857</v>
      </c>
      <c r="AC725" s="71">
        <f t="shared" si="121"/>
        <v>683857</v>
      </c>
      <c r="AD725" s="72">
        <f t="shared" si="122"/>
        <v>365</v>
      </c>
      <c r="AE725" s="73">
        <f>ROUND(VLOOKUP(Q725,'[1]Average Cost'!$A$3:$V$26,HLOOKUP('[1]Master Sheet'!E725,'[1]Average Cost'!$B$1:$V$2,2,0)),0)</f>
        <v>646385</v>
      </c>
      <c r="AF725" s="74">
        <f t="shared" si="123"/>
        <v>1.0579716422874912</v>
      </c>
      <c r="AG725" s="68" t="str">
        <f t="shared" si="129"/>
        <v>Greater than 100%</v>
      </c>
      <c r="AH725" s="75">
        <v>1040452</v>
      </c>
      <c r="AI725" s="75">
        <v>1031401.0812</v>
      </c>
      <c r="AJ725" s="75">
        <v>1040452</v>
      </c>
      <c r="AK725" s="76">
        <f t="shared" si="124"/>
        <v>0.65726914840857631</v>
      </c>
      <c r="AL725" s="39" t="str">
        <f t="shared" si="130"/>
        <v>50% - 70%</v>
      </c>
      <c r="AM725" s="77" t="str">
        <f t="shared" si="131"/>
        <v>Lower Range</v>
      </c>
      <c r="AN725" s="78" t="s">
        <v>76</v>
      </c>
      <c r="AO725" s="78"/>
      <c r="AP725" s="78" t="s">
        <v>76</v>
      </c>
      <c r="AQ725" s="49"/>
      <c r="AR725" s="79"/>
      <c r="AS725" s="79"/>
      <c r="AT725" s="80"/>
      <c r="AU725" s="52">
        <f t="shared" si="125"/>
        <v>0</v>
      </c>
    </row>
    <row r="726" spans="1:47" ht="15" customHeight="1">
      <c r="A726" s="53" t="s">
        <v>66</v>
      </c>
      <c r="B726" s="25">
        <v>715</v>
      </c>
      <c r="C726" s="55" t="s">
        <v>67</v>
      </c>
      <c r="D726" s="56" t="s">
        <v>68</v>
      </c>
      <c r="E726" s="55" t="s">
        <v>79</v>
      </c>
      <c r="F726" s="57">
        <v>44800</v>
      </c>
      <c r="G726" s="58">
        <v>30950</v>
      </c>
      <c r="H726" s="59">
        <f t="shared" si="126"/>
        <v>34.534246575342465</v>
      </c>
      <c r="I726" s="60" t="s">
        <v>80</v>
      </c>
      <c r="J726" s="61">
        <v>0</v>
      </c>
      <c r="K726" s="62">
        <v>0</v>
      </c>
      <c r="L726" s="63" t="s">
        <v>71</v>
      </c>
      <c r="M726" s="64" t="str">
        <f t="shared" si="127"/>
        <v>0-0-2</v>
      </c>
      <c r="N726" s="81" t="s">
        <v>72</v>
      </c>
      <c r="O726" s="62" t="s">
        <v>72</v>
      </c>
      <c r="P726" s="67">
        <v>0</v>
      </c>
      <c r="Q726" s="68" t="s">
        <v>73</v>
      </c>
      <c r="R726" s="38" t="s">
        <v>74</v>
      </c>
      <c r="S726" s="38" t="s">
        <v>75</v>
      </c>
      <c r="T726" s="69">
        <v>48</v>
      </c>
      <c r="U726" s="68"/>
      <c r="V726" s="70">
        <v>309096</v>
      </c>
      <c r="W726" s="70">
        <v>0</v>
      </c>
      <c r="X726" s="70">
        <v>0</v>
      </c>
      <c r="Y726" s="70">
        <v>77268</v>
      </c>
      <c r="Z726" s="70">
        <v>0</v>
      </c>
      <c r="AA726" s="70">
        <v>861961</v>
      </c>
      <c r="AB726" s="71">
        <f t="shared" si="128"/>
        <v>784693</v>
      </c>
      <c r="AC726" s="71">
        <f t="shared" si="121"/>
        <v>784693</v>
      </c>
      <c r="AD726" s="72">
        <f t="shared" si="122"/>
        <v>217</v>
      </c>
      <c r="AE726" s="73">
        <f>ROUND(VLOOKUP(Q726,'[1]Average Cost'!$A$3:$V$26,HLOOKUP('[1]Master Sheet'!E726,'[1]Average Cost'!$B$1:$V$2,2,0)),0)</f>
        <v>646385</v>
      </c>
      <c r="AF726" s="74">
        <f t="shared" si="123"/>
        <v>1.213971549463555</v>
      </c>
      <c r="AG726" s="68" t="str">
        <f t="shared" si="129"/>
        <v>Greater than 100%</v>
      </c>
      <c r="AH726" s="75">
        <v>1040452</v>
      </c>
      <c r="AI726" s="75">
        <v>1031401.0812</v>
      </c>
      <c r="AJ726" s="75">
        <v>1040452</v>
      </c>
      <c r="AK726" s="76">
        <f t="shared" si="124"/>
        <v>0.75418471971796874</v>
      </c>
      <c r="AL726" s="39" t="str">
        <f t="shared" si="130"/>
        <v>70% - 90%</v>
      </c>
      <c r="AM726" s="77" t="str">
        <f t="shared" si="131"/>
        <v>Lower Middle Range</v>
      </c>
      <c r="AN726" s="78" t="s">
        <v>76</v>
      </c>
      <c r="AO726" s="78"/>
      <c r="AP726" s="78" t="s">
        <v>76</v>
      </c>
      <c r="AQ726" s="49"/>
      <c r="AR726" s="79"/>
      <c r="AS726" s="79"/>
      <c r="AT726" s="80"/>
      <c r="AU726" s="52">
        <f t="shared" si="125"/>
        <v>0</v>
      </c>
    </row>
    <row r="727" spans="1:47" ht="15" customHeight="1">
      <c r="A727" s="53" t="s">
        <v>66</v>
      </c>
      <c r="B727" s="54">
        <v>716</v>
      </c>
      <c r="C727" s="55" t="s">
        <v>67</v>
      </c>
      <c r="D727" s="56" t="s">
        <v>68</v>
      </c>
      <c r="E727" s="55" t="s">
        <v>669</v>
      </c>
      <c r="F727" s="57">
        <v>42896</v>
      </c>
      <c r="G727" s="58">
        <v>32425</v>
      </c>
      <c r="H727" s="59">
        <f t="shared" si="126"/>
        <v>30.493150684931507</v>
      </c>
      <c r="I727" s="60" t="s">
        <v>188</v>
      </c>
      <c r="J727" s="61" t="s">
        <v>85</v>
      </c>
      <c r="K727" s="62" t="s">
        <v>85</v>
      </c>
      <c r="L727" s="63" t="s">
        <v>71</v>
      </c>
      <c r="M727" s="64" t="str">
        <f t="shared" si="127"/>
        <v>3-3-2</v>
      </c>
      <c r="N727" s="65">
        <v>43191</v>
      </c>
      <c r="O727" s="66">
        <v>43191</v>
      </c>
      <c r="P727" s="67">
        <v>0.3</v>
      </c>
      <c r="Q727" s="68" t="s">
        <v>73</v>
      </c>
      <c r="R727" s="38" t="s">
        <v>74</v>
      </c>
      <c r="S727" s="38" t="s">
        <v>75</v>
      </c>
      <c r="T727" s="69">
        <v>48</v>
      </c>
      <c r="U727" s="68"/>
      <c r="V727" s="70">
        <v>191196</v>
      </c>
      <c r="W727" s="70">
        <v>0</v>
      </c>
      <c r="X727" s="70">
        <v>0</v>
      </c>
      <c r="Y727" s="70">
        <v>47796</v>
      </c>
      <c r="Z727" s="70">
        <v>0</v>
      </c>
      <c r="AA727" s="70">
        <v>537726</v>
      </c>
      <c r="AB727" s="71">
        <f t="shared" si="128"/>
        <v>489930</v>
      </c>
      <c r="AC727" s="71">
        <f t="shared" si="121"/>
        <v>489930</v>
      </c>
      <c r="AD727" s="72">
        <f t="shared" si="122"/>
        <v>365</v>
      </c>
      <c r="AE727" s="73">
        <f>ROUND(VLOOKUP(Q727,'[1]Average Cost'!$A$3:$V$26,HLOOKUP('[1]Master Sheet'!E727,'[1]Average Cost'!$B$1:$V$2,2,0)),0)</f>
        <v>646385</v>
      </c>
      <c r="AF727" s="74">
        <f t="shared" si="123"/>
        <v>0.75795385103305302</v>
      </c>
      <c r="AG727" s="68" t="str">
        <f t="shared" si="129"/>
        <v>60%-80%</v>
      </c>
      <c r="AH727" s="75">
        <v>1040452</v>
      </c>
      <c r="AI727" s="75">
        <v>1031401.0812</v>
      </c>
      <c r="AJ727" s="75">
        <v>1040452</v>
      </c>
      <c r="AK727" s="76">
        <f t="shared" si="124"/>
        <v>0.47088188594956809</v>
      </c>
      <c r="AL727" s="39" t="str">
        <f t="shared" si="130"/>
        <v>25% - 50%</v>
      </c>
      <c r="AM727" s="77" t="str">
        <f t="shared" si="131"/>
        <v>Lower Range</v>
      </c>
      <c r="AN727" s="78" t="s">
        <v>76</v>
      </c>
      <c r="AO727" s="78"/>
      <c r="AP727" s="78" t="s">
        <v>76</v>
      </c>
      <c r="AQ727" s="49"/>
      <c r="AR727" s="79"/>
      <c r="AS727" s="79"/>
      <c r="AT727" s="80"/>
      <c r="AU727" s="52">
        <f t="shared" si="125"/>
        <v>0</v>
      </c>
    </row>
    <row r="728" spans="1:47" ht="15" customHeight="1">
      <c r="A728" s="53" t="s">
        <v>66</v>
      </c>
      <c r="B728" s="54">
        <v>717</v>
      </c>
      <c r="C728" s="55" t="s">
        <v>197</v>
      </c>
      <c r="D728" s="56" t="s">
        <v>216</v>
      </c>
      <c r="E728" s="55" t="s">
        <v>149</v>
      </c>
      <c r="F728" s="57">
        <v>44424</v>
      </c>
      <c r="G728" s="58">
        <v>29738</v>
      </c>
      <c r="H728" s="59">
        <f t="shared" si="126"/>
        <v>37.854794520547948</v>
      </c>
      <c r="I728" s="60" t="s">
        <v>670</v>
      </c>
      <c r="J728" s="61">
        <v>0</v>
      </c>
      <c r="K728" s="62" t="s">
        <v>71</v>
      </c>
      <c r="L728" s="63" t="s">
        <v>81</v>
      </c>
      <c r="M728" s="64" t="str">
        <f t="shared" si="127"/>
        <v>0-2-4</v>
      </c>
      <c r="N728" s="81" t="s">
        <v>121</v>
      </c>
      <c r="O728" s="66">
        <v>43191</v>
      </c>
      <c r="P728" s="67">
        <v>5.0318493150684929E-2</v>
      </c>
      <c r="Q728" s="68" t="s">
        <v>151</v>
      </c>
      <c r="R728" s="68" t="s">
        <v>126</v>
      </c>
      <c r="S728" s="68" t="s">
        <v>127</v>
      </c>
      <c r="T728" s="69">
        <v>53</v>
      </c>
      <c r="U728" s="68"/>
      <c r="V728" s="70">
        <v>657588</v>
      </c>
      <c r="W728" s="70">
        <v>0</v>
      </c>
      <c r="X728" s="70">
        <v>0</v>
      </c>
      <c r="Y728" s="70">
        <v>246600</v>
      </c>
      <c r="Z728" s="70">
        <v>0</v>
      </c>
      <c r="AA728" s="70">
        <v>1906518</v>
      </c>
      <c r="AB728" s="71">
        <f t="shared" si="128"/>
        <v>1659918</v>
      </c>
      <c r="AC728" s="71">
        <f t="shared" si="121"/>
        <v>1659918</v>
      </c>
      <c r="AD728" s="72">
        <f t="shared" si="122"/>
        <v>365</v>
      </c>
      <c r="AE728" s="73">
        <f>ROUND(VLOOKUP(Q728,'[1]Average Cost'!$A$3:$V$26,HLOOKUP('[1]Master Sheet'!E728,'[1]Average Cost'!$B$1:$V$2,2,0)),0)</f>
        <v>1881794</v>
      </c>
      <c r="AF728" s="74">
        <f t="shared" si="123"/>
        <v>0.88209336409830197</v>
      </c>
      <c r="AG728" s="68" t="str">
        <f t="shared" si="129"/>
        <v>80%-100%</v>
      </c>
      <c r="AH728" s="75">
        <v>2211263.2093524998</v>
      </c>
      <c r="AI728" s="75">
        <v>2211263.2093524998</v>
      </c>
      <c r="AJ728" s="75">
        <v>1531069</v>
      </c>
      <c r="AK728" s="76">
        <f t="shared" si="124"/>
        <v>0.75066504655773469</v>
      </c>
      <c r="AL728" s="39" t="str">
        <f t="shared" si="130"/>
        <v>70% - 90%</v>
      </c>
      <c r="AM728" s="77" t="str">
        <f t="shared" si="131"/>
        <v>Lower Middle Range</v>
      </c>
      <c r="AN728" s="78" t="s">
        <v>76</v>
      </c>
      <c r="AO728" s="78"/>
      <c r="AP728" s="78" t="s">
        <v>76</v>
      </c>
      <c r="AQ728" s="49"/>
      <c r="AR728" s="79"/>
      <c r="AS728" s="79"/>
      <c r="AT728" s="80"/>
      <c r="AU728" s="52">
        <f t="shared" si="125"/>
        <v>0</v>
      </c>
    </row>
    <row r="729" spans="1:47" ht="15" customHeight="1">
      <c r="A729" s="53" t="s">
        <v>66</v>
      </c>
      <c r="B729" s="54">
        <v>718</v>
      </c>
      <c r="C729" s="55" t="s">
        <v>170</v>
      </c>
      <c r="D729" s="56" t="s">
        <v>95</v>
      </c>
      <c r="E729" s="55" t="s">
        <v>111</v>
      </c>
      <c r="F729" s="57">
        <v>41791</v>
      </c>
      <c r="G729" s="58">
        <v>30680</v>
      </c>
      <c r="H729" s="59">
        <f t="shared" si="126"/>
        <v>35.273972602739725</v>
      </c>
      <c r="I729" s="60" t="s">
        <v>391</v>
      </c>
      <c r="J729" s="61" t="s">
        <v>71</v>
      </c>
      <c r="K729" s="62" t="s">
        <v>85</v>
      </c>
      <c r="L729" s="63" t="s">
        <v>71</v>
      </c>
      <c r="M729" s="64" t="str">
        <f t="shared" si="127"/>
        <v>2-3-2</v>
      </c>
      <c r="N729" s="65">
        <v>43191</v>
      </c>
      <c r="O729" s="66">
        <v>43191</v>
      </c>
      <c r="P729" s="67">
        <v>0.14000000000000001</v>
      </c>
      <c r="Q729" s="68" t="s">
        <v>113</v>
      </c>
      <c r="R729" s="68" t="s">
        <v>114</v>
      </c>
      <c r="S729" s="68" t="s">
        <v>115</v>
      </c>
      <c r="T729" s="69">
        <v>47</v>
      </c>
      <c r="U729" s="68"/>
      <c r="V729" s="70">
        <v>127824</v>
      </c>
      <c r="W729" s="70">
        <v>0</v>
      </c>
      <c r="X729" s="70">
        <v>31500</v>
      </c>
      <c r="Y729" s="70">
        <v>31956</v>
      </c>
      <c r="Z729" s="70">
        <v>10500</v>
      </c>
      <c r="AA729" s="70">
        <v>363464</v>
      </c>
      <c r="AB729" s="71">
        <f t="shared" si="128"/>
        <v>331508</v>
      </c>
      <c r="AC729" s="71">
        <f t="shared" si="121"/>
        <v>331508</v>
      </c>
      <c r="AD729" s="72">
        <f t="shared" si="122"/>
        <v>365</v>
      </c>
      <c r="AE729" s="73">
        <f>ROUND(VLOOKUP(Q729,'[1]Average Cost'!$A$3:$V$26,HLOOKUP('[1]Master Sheet'!E729,'[1]Average Cost'!$B$1:$V$2,2,0)),0)</f>
        <v>450224</v>
      </c>
      <c r="AF729" s="74">
        <f t="shared" si="123"/>
        <v>0.73631792174561994</v>
      </c>
      <c r="AG729" s="68" t="str">
        <f t="shared" si="129"/>
        <v>60%-80%</v>
      </c>
      <c r="AH729" s="75">
        <v>689492.30925249995</v>
      </c>
      <c r="AI729" s="75">
        <v>689492.30925249995</v>
      </c>
      <c r="AJ729" s="75">
        <v>495248</v>
      </c>
      <c r="AK729" s="76">
        <f t="shared" si="124"/>
        <v>0.48080014171499336</v>
      </c>
      <c r="AL729" s="39" t="str">
        <f t="shared" si="130"/>
        <v>25% - 50%</v>
      </c>
      <c r="AM729" s="77" t="str">
        <f t="shared" si="131"/>
        <v>Lower Range</v>
      </c>
      <c r="AN729" s="78" t="s">
        <v>76</v>
      </c>
      <c r="AO729" s="78"/>
      <c r="AP729" s="78" t="s">
        <v>76</v>
      </c>
      <c r="AQ729" s="49"/>
      <c r="AR729" s="79"/>
      <c r="AS729" s="79"/>
      <c r="AT729" s="80"/>
      <c r="AU729" s="52">
        <f t="shared" si="125"/>
        <v>0</v>
      </c>
    </row>
    <row r="730" spans="1:47" ht="15" customHeight="1">
      <c r="A730" s="53" t="s">
        <v>66</v>
      </c>
      <c r="B730" s="54">
        <v>719</v>
      </c>
      <c r="C730" s="55" t="s">
        <v>82</v>
      </c>
      <c r="D730" s="56" t="s">
        <v>83</v>
      </c>
      <c r="E730" s="55" t="s">
        <v>164</v>
      </c>
      <c r="F730" s="57">
        <v>41487</v>
      </c>
      <c r="G730" s="58">
        <v>27034</v>
      </c>
      <c r="H730" s="59">
        <f t="shared" si="126"/>
        <v>45.263013698630139</v>
      </c>
      <c r="I730" s="60" t="s">
        <v>165</v>
      </c>
      <c r="J730" s="61" t="s">
        <v>71</v>
      </c>
      <c r="K730" s="62" t="s">
        <v>71</v>
      </c>
      <c r="L730" s="63" t="s">
        <v>85</v>
      </c>
      <c r="M730" s="64" t="str">
        <f t="shared" si="127"/>
        <v>2-2-3</v>
      </c>
      <c r="N730" s="65">
        <v>42095</v>
      </c>
      <c r="O730" s="66">
        <v>43191</v>
      </c>
      <c r="P730" s="67">
        <v>0.1</v>
      </c>
      <c r="Q730" s="68" t="s">
        <v>87</v>
      </c>
      <c r="R730" s="68" t="s">
        <v>88</v>
      </c>
      <c r="S730" s="68" t="s">
        <v>89</v>
      </c>
      <c r="T730" s="69">
        <v>46</v>
      </c>
      <c r="U730" s="68"/>
      <c r="V730" s="70">
        <v>102276</v>
      </c>
      <c r="W730" s="70">
        <v>0</v>
      </c>
      <c r="X730" s="70">
        <v>0</v>
      </c>
      <c r="Y730" s="70">
        <v>0</v>
      </c>
      <c r="Z730" s="70">
        <v>0</v>
      </c>
      <c r="AA730" s="70">
        <v>248761.95</v>
      </c>
      <c r="AB730" s="71">
        <f t="shared" si="128"/>
        <v>248761.95</v>
      </c>
      <c r="AC730" s="71">
        <f t="shared" si="121"/>
        <v>248761.95</v>
      </c>
      <c r="AD730" s="72">
        <f t="shared" si="122"/>
        <v>365</v>
      </c>
      <c r="AE730" s="73">
        <f>ROUND(VLOOKUP(Q730,'[1]Average Cost'!$A$3:$V$26,HLOOKUP('[1]Master Sheet'!E730,'[1]Average Cost'!$B$1:$V$2,2,0)),0)</f>
        <v>293696</v>
      </c>
      <c r="AF730" s="74">
        <f t="shared" si="123"/>
        <v>0.84700489621921993</v>
      </c>
      <c r="AG730" s="68" t="str">
        <f t="shared" si="129"/>
        <v>80%-100%</v>
      </c>
      <c r="AH730" s="75">
        <v>512626</v>
      </c>
      <c r="AI730" s="75">
        <v>449515</v>
      </c>
      <c r="AJ730" s="75">
        <v>512626</v>
      </c>
      <c r="AK730" s="76">
        <f t="shared" si="124"/>
        <v>0.48526986535993105</v>
      </c>
      <c r="AL730" s="39" t="str">
        <f t="shared" si="130"/>
        <v>25% - 50%</v>
      </c>
      <c r="AM730" s="77" t="str">
        <f t="shared" si="131"/>
        <v>Lower Range</v>
      </c>
      <c r="AN730" s="78" t="s">
        <v>76</v>
      </c>
      <c r="AO730" s="78"/>
      <c r="AP730" s="78" t="s">
        <v>76</v>
      </c>
      <c r="AQ730" s="49"/>
      <c r="AR730" s="79"/>
      <c r="AS730" s="79"/>
      <c r="AT730" s="80"/>
      <c r="AU730" s="52">
        <f t="shared" si="125"/>
        <v>0</v>
      </c>
    </row>
    <row r="731" spans="1:47" ht="15" customHeight="1">
      <c r="A731" s="53" t="s">
        <v>66</v>
      </c>
      <c r="B731" s="54">
        <v>720</v>
      </c>
      <c r="C731" s="55" t="s">
        <v>136</v>
      </c>
      <c r="D731" s="56" t="s">
        <v>91</v>
      </c>
      <c r="E731" s="55" t="s">
        <v>92</v>
      </c>
      <c r="F731" s="57">
        <v>42812</v>
      </c>
      <c r="G731" s="58">
        <v>28926</v>
      </c>
      <c r="H731" s="59">
        <f t="shared" si="126"/>
        <v>40.079452054794523</v>
      </c>
      <c r="I731" s="60" t="s">
        <v>93</v>
      </c>
      <c r="J731" s="61" t="s">
        <v>85</v>
      </c>
      <c r="K731" s="62" t="s">
        <v>71</v>
      </c>
      <c r="L731" s="63" t="s">
        <v>85</v>
      </c>
      <c r="M731" s="64" t="str">
        <f t="shared" si="127"/>
        <v>3-2-3</v>
      </c>
      <c r="N731" s="65">
        <v>42095</v>
      </c>
      <c r="O731" s="66">
        <v>43191</v>
      </c>
      <c r="P731" s="67">
        <v>0.06</v>
      </c>
      <c r="Q731" s="68" t="s">
        <v>87</v>
      </c>
      <c r="R731" s="68" t="s">
        <v>88</v>
      </c>
      <c r="S731" s="68" t="s">
        <v>89</v>
      </c>
      <c r="T731" s="69">
        <v>49</v>
      </c>
      <c r="U731" s="68"/>
      <c r="V731" s="70">
        <v>188676</v>
      </c>
      <c r="W731" s="70">
        <v>0</v>
      </c>
      <c r="X731" s="70">
        <v>0</v>
      </c>
      <c r="Y731" s="70">
        <v>47172</v>
      </c>
      <c r="Z731" s="70">
        <v>0</v>
      </c>
      <c r="AA731" s="70">
        <v>530821</v>
      </c>
      <c r="AB731" s="71">
        <f t="shared" si="128"/>
        <v>483649</v>
      </c>
      <c r="AC731" s="71">
        <f t="shared" si="121"/>
        <v>483649</v>
      </c>
      <c r="AD731" s="72">
        <f t="shared" si="122"/>
        <v>365</v>
      </c>
      <c r="AE731" s="73">
        <f>ROUND(VLOOKUP(Q731,'[1]Average Cost'!$A$3:$V$26,HLOOKUP('[1]Master Sheet'!E731,'[1]Average Cost'!$B$1:$V$2,2,0)),0)</f>
        <v>681533</v>
      </c>
      <c r="AF731" s="74">
        <f t="shared" si="123"/>
        <v>0.70964868905834344</v>
      </c>
      <c r="AG731" s="68" t="str">
        <f t="shared" si="129"/>
        <v>60%-80%</v>
      </c>
      <c r="AH731" s="75">
        <v>1139404.175</v>
      </c>
      <c r="AI731" s="75">
        <v>1139404.175</v>
      </c>
      <c r="AJ731" s="75">
        <v>737398</v>
      </c>
      <c r="AK731" s="76">
        <f t="shared" si="124"/>
        <v>0.42447536230942806</v>
      </c>
      <c r="AL731" s="39" t="str">
        <f t="shared" si="130"/>
        <v>25% - 50%</v>
      </c>
      <c r="AM731" s="77" t="str">
        <f t="shared" si="131"/>
        <v>Lower Range</v>
      </c>
      <c r="AN731" s="78" t="s">
        <v>76</v>
      </c>
      <c r="AO731" s="78"/>
      <c r="AP731" s="78" t="s">
        <v>76</v>
      </c>
      <c r="AQ731" s="49"/>
      <c r="AR731" s="79"/>
      <c r="AS731" s="79"/>
      <c r="AT731" s="80"/>
      <c r="AU731" s="52">
        <f t="shared" si="125"/>
        <v>0</v>
      </c>
    </row>
    <row r="732" spans="1:47" ht="15" customHeight="1">
      <c r="A732" s="53" t="s">
        <v>66</v>
      </c>
      <c r="B732" s="25">
        <v>721</v>
      </c>
      <c r="C732" s="55" t="s">
        <v>671</v>
      </c>
      <c r="D732" s="56" t="s">
        <v>216</v>
      </c>
      <c r="E732" s="55" t="s">
        <v>273</v>
      </c>
      <c r="F732" s="57">
        <v>44611</v>
      </c>
      <c r="G732" s="58">
        <v>29305</v>
      </c>
      <c r="H732" s="59">
        <f t="shared" si="126"/>
        <v>39.041095890410958</v>
      </c>
      <c r="I732" s="60" t="s">
        <v>578</v>
      </c>
      <c r="J732" s="61">
        <v>0</v>
      </c>
      <c r="K732" s="62">
        <v>0</v>
      </c>
      <c r="L732" s="63" t="s">
        <v>71</v>
      </c>
      <c r="M732" s="64" t="str">
        <f t="shared" si="127"/>
        <v>0-0-2</v>
      </c>
      <c r="N732" s="81" t="s">
        <v>72</v>
      </c>
      <c r="O732" s="62" t="s">
        <v>72</v>
      </c>
      <c r="P732" s="67">
        <v>0</v>
      </c>
      <c r="Q732" s="68" t="s">
        <v>87</v>
      </c>
      <c r="R732" s="68" t="s">
        <v>88</v>
      </c>
      <c r="S732" s="68" t="s">
        <v>89</v>
      </c>
      <c r="T732" s="69">
        <v>53</v>
      </c>
      <c r="U732" s="68"/>
      <c r="V732" s="70">
        <v>1008696</v>
      </c>
      <c r="W732" s="70">
        <v>0</v>
      </c>
      <c r="X732" s="70">
        <v>0</v>
      </c>
      <c r="Y732" s="70">
        <v>378264</v>
      </c>
      <c r="Z732" s="70">
        <v>0</v>
      </c>
      <c r="AA732" s="70">
        <v>2915939</v>
      </c>
      <c r="AB732" s="71">
        <f t="shared" si="128"/>
        <v>2537675</v>
      </c>
      <c r="AC732" s="71">
        <f t="shared" si="121"/>
        <v>2537675</v>
      </c>
      <c r="AD732" s="72">
        <f t="shared" si="122"/>
        <v>365</v>
      </c>
      <c r="AE732" s="73">
        <f>ROUND(VLOOKUP(Q732,'[1]Average Cost'!$A$3:$V$26,HLOOKUP('[1]Master Sheet'!E732,'[1]Average Cost'!$B$1:$V$2,2,0)),0)</f>
        <v>2488645</v>
      </c>
      <c r="AF732" s="74">
        <f t="shared" si="123"/>
        <v>1.0197014841409682</v>
      </c>
      <c r="AG732" s="68" t="str">
        <f t="shared" si="129"/>
        <v>Greater than 100%</v>
      </c>
      <c r="AH732" s="75">
        <v>2034677.0874999999</v>
      </c>
      <c r="AI732" s="75">
        <v>2034677.0874999999</v>
      </c>
      <c r="AJ732" s="75">
        <v>1732312</v>
      </c>
      <c r="AK732" s="76">
        <f t="shared" si="124"/>
        <v>1.2472126489211277</v>
      </c>
      <c r="AL732" s="39" t="str">
        <f t="shared" si="130"/>
        <v>110% - 130%</v>
      </c>
      <c r="AM732" s="77" t="str">
        <f t="shared" si="131"/>
        <v>Upper Range</v>
      </c>
      <c r="AN732" s="78" t="s">
        <v>76</v>
      </c>
      <c r="AO732" s="78"/>
      <c r="AP732" s="78" t="s">
        <v>76</v>
      </c>
      <c r="AQ732" s="49"/>
      <c r="AR732" s="79"/>
      <c r="AS732" s="79"/>
      <c r="AT732" s="80"/>
      <c r="AU732" s="52">
        <f t="shared" si="125"/>
        <v>0</v>
      </c>
    </row>
    <row r="733" spans="1:47" ht="15" customHeight="1">
      <c r="A733" s="53" t="s">
        <v>66</v>
      </c>
      <c r="B733" s="54">
        <v>722</v>
      </c>
      <c r="C733" s="55" t="s">
        <v>215</v>
      </c>
      <c r="D733" s="56" t="s">
        <v>68</v>
      </c>
      <c r="E733" s="55" t="s">
        <v>278</v>
      </c>
      <c r="F733" s="57">
        <v>41440</v>
      </c>
      <c r="G733" s="58">
        <v>29154</v>
      </c>
      <c r="H733" s="59">
        <f t="shared" si="126"/>
        <v>39.454794520547942</v>
      </c>
      <c r="I733" s="60" t="s">
        <v>291</v>
      </c>
      <c r="J733" s="61" t="s">
        <v>81</v>
      </c>
      <c r="K733" s="62" t="s">
        <v>71</v>
      </c>
      <c r="L733" s="63" t="s">
        <v>81</v>
      </c>
      <c r="M733" s="64" t="str">
        <f t="shared" si="127"/>
        <v>4-2-4</v>
      </c>
      <c r="N733" s="65">
        <v>42095</v>
      </c>
      <c r="O733" s="66">
        <v>43191</v>
      </c>
      <c r="P733" s="67">
        <v>0.18020072523582556</v>
      </c>
      <c r="Q733" s="68" t="s">
        <v>87</v>
      </c>
      <c r="R733" s="68" t="s">
        <v>88</v>
      </c>
      <c r="S733" s="68" t="s">
        <v>89</v>
      </c>
      <c r="T733" s="69">
        <v>48</v>
      </c>
      <c r="U733" s="68"/>
      <c r="V733" s="70">
        <v>173100</v>
      </c>
      <c r="W733" s="70">
        <v>0</v>
      </c>
      <c r="X733" s="70">
        <v>0</v>
      </c>
      <c r="Y733" s="70">
        <v>43272</v>
      </c>
      <c r="Z733" s="70">
        <v>0</v>
      </c>
      <c r="AA733" s="70">
        <v>487991</v>
      </c>
      <c r="AB733" s="71">
        <f t="shared" si="128"/>
        <v>444719</v>
      </c>
      <c r="AC733" s="71">
        <f t="shared" si="121"/>
        <v>444719</v>
      </c>
      <c r="AD733" s="72">
        <f t="shared" si="122"/>
        <v>365</v>
      </c>
      <c r="AE733" s="73">
        <f>ROUND(VLOOKUP(Q733,'[1]Average Cost'!$A$3:$V$26,HLOOKUP('[1]Master Sheet'!E733,'[1]Average Cost'!$B$1:$V$2,2,0)),0)</f>
        <v>494548</v>
      </c>
      <c r="AF733" s="74">
        <f t="shared" si="123"/>
        <v>0.89924334948275997</v>
      </c>
      <c r="AG733" s="68" t="str">
        <f t="shared" si="129"/>
        <v>80%-100%</v>
      </c>
      <c r="AH733" s="75">
        <v>884944.25</v>
      </c>
      <c r="AI733" s="75">
        <v>884944.25</v>
      </c>
      <c r="AJ733" s="75">
        <v>648969</v>
      </c>
      <c r="AK733" s="76">
        <f t="shared" si="124"/>
        <v>0.50253900175067523</v>
      </c>
      <c r="AL733" s="39" t="str">
        <f t="shared" si="130"/>
        <v>50% - 70%</v>
      </c>
      <c r="AM733" s="77" t="str">
        <f t="shared" si="131"/>
        <v>Lower Range</v>
      </c>
      <c r="AN733" s="78" t="s">
        <v>118</v>
      </c>
      <c r="AO733" s="78" t="s">
        <v>672</v>
      </c>
      <c r="AP733" s="78" t="s">
        <v>76</v>
      </c>
      <c r="AQ733" s="49"/>
      <c r="AR733" s="79"/>
      <c r="AS733" s="79"/>
      <c r="AT733" s="80"/>
      <c r="AU733" s="52">
        <f t="shared" si="125"/>
        <v>0</v>
      </c>
    </row>
    <row r="734" spans="1:47" ht="15" customHeight="1">
      <c r="A734" s="53" t="s">
        <v>66</v>
      </c>
      <c r="B734" s="54">
        <v>723</v>
      </c>
      <c r="C734" s="55" t="s">
        <v>104</v>
      </c>
      <c r="D734" s="56" t="s">
        <v>145</v>
      </c>
      <c r="E734" s="55" t="s">
        <v>79</v>
      </c>
      <c r="F734" s="57">
        <v>41489</v>
      </c>
      <c r="G734" s="58">
        <v>30482</v>
      </c>
      <c r="H734" s="59">
        <f t="shared" si="126"/>
        <v>35.816438356164383</v>
      </c>
      <c r="I734" s="60" t="s">
        <v>213</v>
      </c>
      <c r="J734" s="61" t="s">
        <v>71</v>
      </c>
      <c r="K734" s="62" t="s">
        <v>129</v>
      </c>
      <c r="L734" s="63" t="s">
        <v>71</v>
      </c>
      <c r="M734" s="64" t="str">
        <f t="shared" si="127"/>
        <v>2-1-2</v>
      </c>
      <c r="N734" s="65">
        <v>42095</v>
      </c>
      <c r="O734" s="66">
        <v>43191</v>
      </c>
      <c r="P734" s="67">
        <v>1.8749999999999999E-2</v>
      </c>
      <c r="Q734" s="68" t="s">
        <v>87</v>
      </c>
      <c r="R734" s="68" t="s">
        <v>88</v>
      </c>
      <c r="S734" s="68" t="s">
        <v>89</v>
      </c>
      <c r="T734" s="69">
        <v>45</v>
      </c>
      <c r="U734" s="68"/>
      <c r="V734" s="70">
        <v>161232</v>
      </c>
      <c r="W734" s="70">
        <v>0</v>
      </c>
      <c r="X734" s="70">
        <v>0</v>
      </c>
      <c r="Y734" s="70">
        <v>0</v>
      </c>
      <c r="Z734" s="70">
        <v>0</v>
      </c>
      <c r="AA734" s="70">
        <v>251193.8</v>
      </c>
      <c r="AB734" s="71">
        <f t="shared" si="128"/>
        <v>251193.8</v>
      </c>
      <c r="AC734" s="71">
        <f t="shared" si="121"/>
        <v>251193.8</v>
      </c>
      <c r="AD734" s="72">
        <f t="shared" si="122"/>
        <v>365</v>
      </c>
      <c r="AE734" s="73">
        <f>ROUND(VLOOKUP(Q734,'[1]Average Cost'!$A$3:$V$26,HLOOKUP('[1]Master Sheet'!E734,'[1]Average Cost'!$B$1:$V$2,2,0)),0)</f>
        <v>233903</v>
      </c>
      <c r="AF734" s="74">
        <f t="shared" si="123"/>
        <v>1.0739229509668538</v>
      </c>
      <c r="AG734" s="68" t="str">
        <f t="shared" si="129"/>
        <v>Greater than 100%</v>
      </c>
      <c r="AH734" s="75">
        <v>457695</v>
      </c>
      <c r="AI734" s="75">
        <v>382087.75</v>
      </c>
      <c r="AJ734" s="75">
        <v>457695</v>
      </c>
      <c r="AK734" s="76">
        <f t="shared" si="124"/>
        <v>0.5488235615420749</v>
      </c>
      <c r="AL734" s="39" t="str">
        <f t="shared" si="130"/>
        <v>50% - 70%</v>
      </c>
      <c r="AM734" s="77" t="str">
        <f t="shared" si="131"/>
        <v>Lower Range</v>
      </c>
      <c r="AN734" s="78" t="s">
        <v>76</v>
      </c>
      <c r="AO734" s="78"/>
      <c r="AP734" s="78" t="s">
        <v>76</v>
      </c>
      <c r="AQ734" s="49"/>
      <c r="AR734" s="79"/>
      <c r="AS734" s="79"/>
      <c r="AT734" s="80"/>
      <c r="AU734" s="52">
        <f t="shared" si="125"/>
        <v>0</v>
      </c>
    </row>
    <row r="735" spans="1:47" ht="15" customHeight="1">
      <c r="A735" s="53" t="s">
        <v>66</v>
      </c>
      <c r="B735" s="54">
        <v>724</v>
      </c>
      <c r="C735" s="55" t="s">
        <v>152</v>
      </c>
      <c r="D735" s="56" t="s">
        <v>83</v>
      </c>
      <c r="E735" s="55" t="s">
        <v>111</v>
      </c>
      <c r="F735" s="57">
        <v>42036</v>
      </c>
      <c r="G735" s="58">
        <v>32266</v>
      </c>
      <c r="H735" s="59">
        <f t="shared" si="126"/>
        <v>30.92876712328767</v>
      </c>
      <c r="I735" s="60" t="s">
        <v>328</v>
      </c>
      <c r="J735" s="61" t="s">
        <v>85</v>
      </c>
      <c r="K735" s="62" t="s">
        <v>81</v>
      </c>
      <c r="L735" s="63" t="s">
        <v>81</v>
      </c>
      <c r="M735" s="64" t="str">
        <f t="shared" si="127"/>
        <v>3-4-4</v>
      </c>
      <c r="N735" s="65">
        <v>42736</v>
      </c>
      <c r="O735" s="66">
        <v>43191</v>
      </c>
      <c r="P735" s="67">
        <v>0.13500000000000001</v>
      </c>
      <c r="Q735" s="68" t="s">
        <v>113</v>
      </c>
      <c r="R735" s="68" t="s">
        <v>114</v>
      </c>
      <c r="S735" s="68" t="s">
        <v>115</v>
      </c>
      <c r="T735" s="69">
        <v>46</v>
      </c>
      <c r="U735" s="68"/>
      <c r="V735" s="70">
        <v>143052</v>
      </c>
      <c r="W735" s="70">
        <v>0</v>
      </c>
      <c r="X735" s="70">
        <v>31500</v>
      </c>
      <c r="Y735" s="70">
        <v>0</v>
      </c>
      <c r="Z735" s="70">
        <v>10500</v>
      </c>
      <c r="AA735" s="70">
        <v>384576</v>
      </c>
      <c r="AB735" s="71">
        <f t="shared" si="128"/>
        <v>384576</v>
      </c>
      <c r="AC735" s="71">
        <f t="shared" si="121"/>
        <v>384576</v>
      </c>
      <c r="AD735" s="72">
        <f t="shared" si="122"/>
        <v>365</v>
      </c>
      <c r="AE735" s="73">
        <f>ROUND(VLOOKUP(Q735,'[1]Average Cost'!$A$3:$V$26,HLOOKUP('[1]Master Sheet'!E735,'[1]Average Cost'!$B$1:$V$2,2,0)),0)</f>
        <v>362968</v>
      </c>
      <c r="AF735" s="74">
        <f t="shared" si="123"/>
        <v>1.0595314187476581</v>
      </c>
      <c r="AG735" s="68" t="str">
        <f t="shared" si="129"/>
        <v>Greater than 100%</v>
      </c>
      <c r="AH735" s="75">
        <v>587277.26769999997</v>
      </c>
      <c r="AI735" s="75">
        <v>587277.26769999997</v>
      </c>
      <c r="AJ735" s="75">
        <v>404172</v>
      </c>
      <c r="AK735" s="76">
        <f t="shared" si="124"/>
        <v>0.65484571113427426</v>
      </c>
      <c r="AL735" s="39" t="str">
        <f t="shared" si="130"/>
        <v>50% - 70%</v>
      </c>
      <c r="AM735" s="77" t="str">
        <f t="shared" si="131"/>
        <v>Lower Range</v>
      </c>
      <c r="AN735" s="78" t="s">
        <v>118</v>
      </c>
      <c r="AO735" s="78" t="s">
        <v>673</v>
      </c>
      <c r="AP735" s="78" t="s">
        <v>76</v>
      </c>
      <c r="AQ735" s="49"/>
      <c r="AR735" s="79"/>
      <c r="AS735" s="79"/>
      <c r="AT735" s="80"/>
      <c r="AU735" s="52">
        <f t="shared" si="125"/>
        <v>0</v>
      </c>
    </row>
    <row r="736" spans="1:47" ht="15" customHeight="1">
      <c r="A736" s="53" t="s">
        <v>66</v>
      </c>
      <c r="B736" s="54">
        <v>725</v>
      </c>
      <c r="C736" s="55" t="s">
        <v>82</v>
      </c>
      <c r="D736" s="56" t="s">
        <v>95</v>
      </c>
      <c r="E736" s="55" t="s">
        <v>273</v>
      </c>
      <c r="F736" s="57">
        <v>44205</v>
      </c>
      <c r="G736" s="58">
        <v>33181</v>
      </c>
      <c r="H736" s="59">
        <f t="shared" si="126"/>
        <v>28.421917808219177</v>
      </c>
      <c r="I736" s="60" t="s">
        <v>674</v>
      </c>
      <c r="J736" s="61">
        <v>0</v>
      </c>
      <c r="K736" s="62" t="s">
        <v>71</v>
      </c>
      <c r="L736" s="63" t="s">
        <v>85</v>
      </c>
      <c r="M736" s="64" t="str">
        <f t="shared" si="127"/>
        <v>0-2-3</v>
      </c>
      <c r="N736" s="81" t="s">
        <v>121</v>
      </c>
      <c r="O736" s="66">
        <v>43191</v>
      </c>
      <c r="P736" s="67">
        <v>9.2499999999999999E-2</v>
      </c>
      <c r="Q736" s="68" t="s">
        <v>122</v>
      </c>
      <c r="R736" s="68" t="s">
        <v>108</v>
      </c>
      <c r="S736" s="68" t="s">
        <v>109</v>
      </c>
      <c r="T736" s="69">
        <v>47</v>
      </c>
      <c r="U736" s="68"/>
      <c r="V736" s="70">
        <v>158916</v>
      </c>
      <c r="W736" s="70">
        <v>0</v>
      </c>
      <c r="X736" s="70">
        <v>0</v>
      </c>
      <c r="Y736" s="70">
        <v>39732</v>
      </c>
      <c r="Z736" s="70">
        <v>0</v>
      </c>
      <c r="AA736" s="70">
        <v>448959</v>
      </c>
      <c r="AB736" s="71">
        <f t="shared" si="128"/>
        <v>409227</v>
      </c>
      <c r="AC736" s="71">
        <f t="shared" si="121"/>
        <v>409227</v>
      </c>
      <c r="AD736" s="72">
        <f t="shared" si="122"/>
        <v>365</v>
      </c>
      <c r="AE736" s="73">
        <f>ROUND(VLOOKUP(Q736,'[1]Average Cost'!$A$3:$V$26,HLOOKUP('[1]Master Sheet'!E736,'[1]Average Cost'!$B$1:$V$2,2,0)),0)</f>
        <v>450096</v>
      </c>
      <c r="AF736" s="74">
        <f t="shared" si="123"/>
        <v>0.90919937080089586</v>
      </c>
      <c r="AG736" s="68" t="str">
        <f t="shared" si="129"/>
        <v>80%-100%</v>
      </c>
      <c r="AH736" s="75">
        <v>735571.9375</v>
      </c>
      <c r="AI736" s="75">
        <v>735571.9375</v>
      </c>
      <c r="AJ736" s="75">
        <v>673384</v>
      </c>
      <c r="AK736" s="76">
        <f t="shared" si="124"/>
        <v>0.55633851583686877</v>
      </c>
      <c r="AL736" s="39" t="str">
        <f t="shared" si="130"/>
        <v>50% - 70%</v>
      </c>
      <c r="AM736" s="77" t="str">
        <f t="shared" si="131"/>
        <v>Lower Range</v>
      </c>
      <c r="AN736" s="78" t="s">
        <v>76</v>
      </c>
      <c r="AO736" s="78"/>
      <c r="AP736" s="78" t="s">
        <v>76</v>
      </c>
      <c r="AQ736" s="49"/>
      <c r="AR736" s="79"/>
      <c r="AS736" s="79"/>
      <c r="AT736" s="80"/>
      <c r="AU736" s="52">
        <f t="shared" si="125"/>
        <v>0</v>
      </c>
    </row>
    <row r="737" spans="1:47" ht="15" customHeight="1">
      <c r="A737" s="53" t="s">
        <v>66</v>
      </c>
      <c r="B737" s="54">
        <v>726</v>
      </c>
      <c r="C737" s="55" t="s">
        <v>197</v>
      </c>
      <c r="D737" s="56" t="s">
        <v>78</v>
      </c>
      <c r="E737" s="55" t="s">
        <v>111</v>
      </c>
      <c r="F737" s="57">
        <v>43407</v>
      </c>
      <c r="G737" s="58">
        <v>26787</v>
      </c>
      <c r="H737" s="59">
        <f t="shared" si="126"/>
        <v>45.939726027397263</v>
      </c>
      <c r="I737" s="60" t="s">
        <v>330</v>
      </c>
      <c r="J737" s="61" t="s">
        <v>85</v>
      </c>
      <c r="K737" s="62" t="s">
        <v>85</v>
      </c>
      <c r="L737" s="63" t="s">
        <v>85</v>
      </c>
      <c r="M737" s="64" t="str">
        <f t="shared" si="127"/>
        <v>3-3-3</v>
      </c>
      <c r="N737" s="65">
        <v>43009</v>
      </c>
      <c r="O737" s="66">
        <v>43191</v>
      </c>
      <c r="P737" s="67">
        <v>6.7499999999999991E-2</v>
      </c>
      <c r="Q737" s="68" t="s">
        <v>125</v>
      </c>
      <c r="R737" s="68" t="s">
        <v>126</v>
      </c>
      <c r="S737" s="68" t="s">
        <v>127</v>
      </c>
      <c r="T737" s="69">
        <v>51</v>
      </c>
      <c r="U737" s="68"/>
      <c r="V737" s="70">
        <v>572208</v>
      </c>
      <c r="W737" s="70">
        <v>0</v>
      </c>
      <c r="X737" s="70">
        <v>90000</v>
      </c>
      <c r="Y737" s="70">
        <v>225876</v>
      </c>
      <c r="Z737" s="70">
        <v>30000</v>
      </c>
      <c r="AA737" s="70">
        <v>1747625</v>
      </c>
      <c r="AB737" s="71">
        <f t="shared" si="128"/>
        <v>1521749</v>
      </c>
      <c r="AC737" s="71">
        <f t="shared" si="121"/>
        <v>1521749</v>
      </c>
      <c r="AD737" s="72">
        <f t="shared" si="122"/>
        <v>365</v>
      </c>
      <c r="AE737" s="73">
        <f>ROUND(VLOOKUP(Q737,'[1]Average Cost'!$A$3:$V$26,HLOOKUP('[1]Master Sheet'!E737,'[1]Average Cost'!$B$1:$V$2,2,0)),0)</f>
        <v>1491636</v>
      </c>
      <c r="AF737" s="74">
        <f t="shared" si="123"/>
        <v>1.0201879010696979</v>
      </c>
      <c r="AG737" s="68" t="str">
        <f t="shared" si="129"/>
        <v>Greater than 100%</v>
      </c>
      <c r="AH737" s="75">
        <v>1594059.825</v>
      </c>
      <c r="AI737" s="75">
        <v>1594059.825</v>
      </c>
      <c r="AJ737" s="75">
        <v>1371427</v>
      </c>
      <c r="AK737" s="76">
        <f t="shared" si="124"/>
        <v>0.95463732046568583</v>
      </c>
      <c r="AL737" s="39" t="str">
        <f t="shared" si="130"/>
        <v>90% - 110%</v>
      </c>
      <c r="AM737" s="77" t="str">
        <f t="shared" si="131"/>
        <v>Close to Market Reference</v>
      </c>
      <c r="AN737" s="78" t="s">
        <v>76</v>
      </c>
      <c r="AO737" s="78"/>
      <c r="AP737" s="78" t="s">
        <v>135</v>
      </c>
      <c r="AQ737" s="49"/>
      <c r="AR737" s="79"/>
      <c r="AS737" s="79"/>
      <c r="AT737" s="80"/>
      <c r="AU737" s="52">
        <f t="shared" si="125"/>
        <v>0</v>
      </c>
    </row>
    <row r="738" spans="1:47" ht="15" customHeight="1">
      <c r="A738" s="53" t="s">
        <v>66</v>
      </c>
      <c r="B738" s="25">
        <v>727</v>
      </c>
      <c r="C738" s="55" t="s">
        <v>197</v>
      </c>
      <c r="D738" s="56" t="s">
        <v>432</v>
      </c>
      <c r="E738" s="55" t="s">
        <v>79</v>
      </c>
      <c r="F738" s="57">
        <v>43844</v>
      </c>
      <c r="G738" s="58">
        <v>31282</v>
      </c>
      <c r="H738" s="59">
        <f t="shared" si="126"/>
        <v>33.624657534246573</v>
      </c>
      <c r="I738" s="60" t="s">
        <v>439</v>
      </c>
      <c r="J738" s="61" t="s">
        <v>71</v>
      </c>
      <c r="K738" s="62" t="s">
        <v>71</v>
      </c>
      <c r="L738" s="63" t="s">
        <v>71</v>
      </c>
      <c r="M738" s="64" t="str">
        <f t="shared" si="127"/>
        <v>2-2-2</v>
      </c>
      <c r="N738" s="65">
        <v>43191</v>
      </c>
      <c r="O738" s="66">
        <v>43191</v>
      </c>
      <c r="P738" s="67">
        <v>6.8749999999999992E-2</v>
      </c>
      <c r="Q738" s="68" t="s">
        <v>131</v>
      </c>
      <c r="R738" s="68" t="s">
        <v>132</v>
      </c>
      <c r="S738" s="68" t="s">
        <v>133</v>
      </c>
      <c r="T738" s="69">
        <v>52</v>
      </c>
      <c r="U738" s="68"/>
      <c r="V738" s="70">
        <v>659760</v>
      </c>
      <c r="W738" s="70">
        <v>0</v>
      </c>
      <c r="X738" s="70">
        <v>0</v>
      </c>
      <c r="Y738" s="70">
        <v>253752</v>
      </c>
      <c r="Z738" s="70">
        <v>0</v>
      </c>
      <c r="AA738" s="70">
        <v>1961386</v>
      </c>
      <c r="AB738" s="71">
        <f t="shared" si="128"/>
        <v>1707634</v>
      </c>
      <c r="AC738" s="71">
        <f t="shared" si="121"/>
        <v>1707634</v>
      </c>
      <c r="AD738" s="72">
        <f t="shared" si="122"/>
        <v>365</v>
      </c>
      <c r="AE738" s="73">
        <f>ROUND(VLOOKUP(Q738,'[1]Average Cost'!$A$3:$V$26,HLOOKUP('[1]Master Sheet'!E738,'[1]Average Cost'!$B$1:$V$2,2,0)),0)</f>
        <v>1719558</v>
      </c>
      <c r="AF738" s="74">
        <f t="shared" si="123"/>
        <v>0.99306565989632223</v>
      </c>
      <c r="AG738" s="68" t="str">
        <f t="shared" si="129"/>
        <v>80%-100%</v>
      </c>
      <c r="AH738" s="75">
        <v>2063227.5123000001</v>
      </c>
      <c r="AI738" s="75">
        <v>2063227.5123000001</v>
      </c>
      <c r="AJ738" s="75">
        <v>1558440</v>
      </c>
      <c r="AK738" s="76">
        <f t="shared" si="124"/>
        <v>0.82765181727166903</v>
      </c>
      <c r="AL738" s="39" t="str">
        <f t="shared" si="130"/>
        <v>70% - 90%</v>
      </c>
      <c r="AM738" s="77" t="str">
        <f t="shared" si="131"/>
        <v>Lower Middle Range</v>
      </c>
      <c r="AN738" s="78" t="s">
        <v>76</v>
      </c>
      <c r="AO738" s="78"/>
      <c r="AP738" s="78" t="s">
        <v>76</v>
      </c>
      <c r="AQ738" s="49"/>
      <c r="AR738" s="79"/>
      <c r="AS738" s="79"/>
      <c r="AT738" s="80"/>
      <c r="AU738" s="52">
        <f t="shared" si="125"/>
        <v>0</v>
      </c>
    </row>
    <row r="739" spans="1:47" ht="15" customHeight="1">
      <c r="A739" s="53" t="s">
        <v>66</v>
      </c>
      <c r="B739" s="54">
        <v>728</v>
      </c>
      <c r="C739" s="55" t="s">
        <v>67</v>
      </c>
      <c r="D739" s="56" t="s">
        <v>68</v>
      </c>
      <c r="E739" s="55" t="s">
        <v>447</v>
      </c>
      <c r="F739" s="57">
        <v>44030</v>
      </c>
      <c r="G739" s="58">
        <v>30470</v>
      </c>
      <c r="H739" s="59">
        <f t="shared" si="126"/>
        <v>35.849315068493148</v>
      </c>
      <c r="I739" s="60" t="s">
        <v>675</v>
      </c>
      <c r="J739" s="61" t="s">
        <v>71</v>
      </c>
      <c r="K739" s="62" t="s">
        <v>71</v>
      </c>
      <c r="L739" s="63" t="s">
        <v>71</v>
      </c>
      <c r="M739" s="64" t="str">
        <f t="shared" si="127"/>
        <v>2-2-2</v>
      </c>
      <c r="N739" s="81" t="s">
        <v>121</v>
      </c>
      <c r="O739" s="66">
        <v>43191</v>
      </c>
      <c r="P739" s="67">
        <v>0.12344374999999999</v>
      </c>
      <c r="Q739" s="68" t="s">
        <v>177</v>
      </c>
      <c r="R739" s="68" t="s">
        <v>178</v>
      </c>
      <c r="S739" s="68" t="s">
        <v>179</v>
      </c>
      <c r="T739" s="69">
        <v>48</v>
      </c>
      <c r="U739" s="68"/>
      <c r="V739" s="70">
        <v>362844</v>
      </c>
      <c r="W739" s="70">
        <v>0</v>
      </c>
      <c r="X739" s="70">
        <v>0</v>
      </c>
      <c r="Y739" s="70">
        <v>90708</v>
      </c>
      <c r="Z739" s="70">
        <v>0</v>
      </c>
      <c r="AA739" s="70">
        <v>1009763</v>
      </c>
      <c r="AB739" s="71">
        <f t="shared" si="128"/>
        <v>919055</v>
      </c>
      <c r="AC739" s="71">
        <f t="shared" si="121"/>
        <v>919055</v>
      </c>
      <c r="AD739" s="72">
        <f t="shared" si="122"/>
        <v>365</v>
      </c>
      <c r="AE739" s="73">
        <f>ROUND(VLOOKUP(Q739,'[1]Average Cost'!$A$3:$V$26,HLOOKUP('[1]Master Sheet'!E739,'[1]Average Cost'!$B$1:$V$2,2,0)),0)</f>
        <v>876337</v>
      </c>
      <c r="AF739" s="74">
        <f t="shared" si="123"/>
        <v>1.0487460874070136</v>
      </c>
      <c r="AG739" s="68" t="str">
        <f t="shared" si="129"/>
        <v>Greater than 100%</v>
      </c>
      <c r="AH739" s="75">
        <v>1031401.0812</v>
      </c>
      <c r="AI739" s="75">
        <v>1031401.0812</v>
      </c>
      <c r="AJ739" s="75">
        <v>1020726</v>
      </c>
      <c r="AK739" s="76">
        <f t="shared" si="124"/>
        <v>0.8910743034423726</v>
      </c>
      <c r="AL739" s="39" t="str">
        <f t="shared" si="130"/>
        <v>70% - 90%</v>
      </c>
      <c r="AM739" s="77" t="str">
        <f t="shared" si="131"/>
        <v>Close to Market Reference</v>
      </c>
      <c r="AN739" s="78" t="s">
        <v>118</v>
      </c>
      <c r="AO739" s="78" t="s">
        <v>676</v>
      </c>
      <c r="AP739" s="78" t="s">
        <v>135</v>
      </c>
      <c r="AQ739" s="49"/>
      <c r="AR739" s="79"/>
      <c r="AS739" s="79"/>
      <c r="AT739" s="80"/>
      <c r="AU739" s="52">
        <f t="shared" si="125"/>
        <v>0</v>
      </c>
    </row>
    <row r="740" spans="1:47" ht="15" customHeight="1">
      <c r="A740" s="53" t="s">
        <v>66</v>
      </c>
      <c r="B740" s="54">
        <v>729</v>
      </c>
      <c r="C740" s="55" t="s">
        <v>67</v>
      </c>
      <c r="D740" s="56" t="s">
        <v>68</v>
      </c>
      <c r="E740" s="55" t="s">
        <v>370</v>
      </c>
      <c r="F740" s="57">
        <v>44636</v>
      </c>
      <c r="G740" s="58">
        <v>30657</v>
      </c>
      <c r="H740" s="59">
        <f t="shared" si="126"/>
        <v>35.336986301369862</v>
      </c>
      <c r="I740" s="60" t="s">
        <v>295</v>
      </c>
      <c r="J740" s="61">
        <v>0</v>
      </c>
      <c r="K740" s="62">
        <v>0</v>
      </c>
      <c r="L740" s="63" t="s">
        <v>71</v>
      </c>
      <c r="M740" s="64" t="str">
        <f t="shared" si="127"/>
        <v>0-0-2</v>
      </c>
      <c r="N740" s="81" t="s">
        <v>72</v>
      </c>
      <c r="O740" s="62" t="s">
        <v>72</v>
      </c>
      <c r="P740" s="67">
        <v>0</v>
      </c>
      <c r="Q740" s="68" t="s">
        <v>177</v>
      </c>
      <c r="R740" s="68" t="s">
        <v>178</v>
      </c>
      <c r="S740" s="68" t="s">
        <v>179</v>
      </c>
      <c r="T740" s="69">
        <v>48</v>
      </c>
      <c r="U740" s="68"/>
      <c r="V740" s="70">
        <v>392724</v>
      </c>
      <c r="W740" s="70">
        <v>0</v>
      </c>
      <c r="X740" s="70">
        <v>0</v>
      </c>
      <c r="Y740" s="70">
        <v>98184</v>
      </c>
      <c r="Z740" s="70">
        <v>0</v>
      </c>
      <c r="AA740" s="70">
        <v>1091958</v>
      </c>
      <c r="AB740" s="71">
        <f t="shared" si="128"/>
        <v>993774</v>
      </c>
      <c r="AC740" s="71">
        <f t="shared" si="121"/>
        <v>993774</v>
      </c>
      <c r="AD740" s="72">
        <f t="shared" si="122"/>
        <v>365</v>
      </c>
      <c r="AE740" s="73">
        <f>ROUND(VLOOKUP(Q740,'[1]Average Cost'!$A$3:$V$26,HLOOKUP('[1]Master Sheet'!E740,'[1]Average Cost'!$B$1:$V$2,2,0)),0)</f>
        <v>876337</v>
      </c>
      <c r="AF740" s="74">
        <f t="shared" si="123"/>
        <v>1.1340089486122349</v>
      </c>
      <c r="AG740" s="68" t="str">
        <f t="shared" si="129"/>
        <v>Greater than 100%</v>
      </c>
      <c r="AH740" s="75">
        <v>1031401.0812</v>
      </c>
      <c r="AI740" s="75">
        <v>1031401.0812</v>
      </c>
      <c r="AJ740" s="75">
        <v>1020726</v>
      </c>
      <c r="AK740" s="76">
        <f t="shared" si="124"/>
        <v>0.96351847803356749</v>
      </c>
      <c r="AL740" s="39" t="str">
        <f t="shared" si="130"/>
        <v>90% - 110%</v>
      </c>
      <c r="AM740" s="77" t="str">
        <f t="shared" si="131"/>
        <v>Close to Market Reference</v>
      </c>
      <c r="AN740" s="78" t="s">
        <v>76</v>
      </c>
      <c r="AO740" s="78"/>
      <c r="AP740" s="78" t="s">
        <v>76</v>
      </c>
      <c r="AQ740" s="49"/>
      <c r="AR740" s="79"/>
      <c r="AS740" s="79"/>
      <c r="AT740" s="80"/>
      <c r="AU740" s="52">
        <f t="shared" si="125"/>
        <v>0</v>
      </c>
    </row>
    <row r="741" spans="1:47" ht="15" customHeight="1">
      <c r="A741" s="53" t="s">
        <v>66</v>
      </c>
      <c r="B741" s="54">
        <v>730</v>
      </c>
      <c r="C741" s="55" t="s">
        <v>116</v>
      </c>
      <c r="D741" s="56" t="s">
        <v>117</v>
      </c>
      <c r="E741" s="55" t="s">
        <v>79</v>
      </c>
      <c r="F741" s="57">
        <v>44450</v>
      </c>
      <c r="G741" s="58">
        <v>28855</v>
      </c>
      <c r="H741" s="59">
        <f t="shared" si="126"/>
        <v>40.273972602739725</v>
      </c>
      <c r="I741" s="60" t="s">
        <v>100</v>
      </c>
      <c r="J741" s="61">
        <v>0</v>
      </c>
      <c r="K741" s="62" t="s">
        <v>85</v>
      </c>
      <c r="L741" s="63" t="s">
        <v>71</v>
      </c>
      <c r="M741" s="64" t="str">
        <f t="shared" si="127"/>
        <v>0-3-2</v>
      </c>
      <c r="N741" s="81" t="s">
        <v>121</v>
      </c>
      <c r="O741" s="66">
        <v>43191</v>
      </c>
      <c r="P741" s="67">
        <v>6.1301369863013697E-2</v>
      </c>
      <c r="Q741" s="68" t="s">
        <v>101</v>
      </c>
      <c r="R741" s="68" t="s">
        <v>141</v>
      </c>
      <c r="S741" s="68" t="s">
        <v>142</v>
      </c>
      <c r="T741" s="69">
        <v>50</v>
      </c>
      <c r="U741" s="68"/>
      <c r="V741" s="70">
        <v>482412</v>
      </c>
      <c r="W741" s="70">
        <v>0</v>
      </c>
      <c r="X741" s="70">
        <v>0</v>
      </c>
      <c r="Y741" s="70">
        <v>120600</v>
      </c>
      <c r="Z741" s="70">
        <v>0</v>
      </c>
      <c r="AA741" s="70">
        <v>1338594</v>
      </c>
      <c r="AB741" s="71">
        <f t="shared" si="128"/>
        <v>1217994</v>
      </c>
      <c r="AC741" s="71">
        <f t="shared" si="121"/>
        <v>1217994</v>
      </c>
      <c r="AD741" s="72">
        <f t="shared" si="122"/>
        <v>365</v>
      </c>
      <c r="AE741" s="73">
        <f>ROUND(VLOOKUP(Q741,'[1]Average Cost'!$A$3:$V$26,HLOOKUP('[1]Master Sheet'!E741,'[1]Average Cost'!$B$1:$V$2,2,0)),0)</f>
        <v>1021496</v>
      </c>
      <c r="AF741" s="74">
        <f t="shared" si="123"/>
        <v>1.1923629656895376</v>
      </c>
      <c r="AG741" s="68" t="str">
        <f t="shared" si="129"/>
        <v>Greater than 100%</v>
      </c>
      <c r="AH741" s="75">
        <v>1622546.5</v>
      </c>
      <c r="AI741" s="75">
        <v>1622546.5</v>
      </c>
      <c r="AJ741" s="75">
        <v>1356038</v>
      </c>
      <c r="AK741" s="76">
        <f t="shared" si="124"/>
        <v>0.75066816266898972</v>
      </c>
      <c r="AL741" s="39" t="str">
        <f t="shared" si="130"/>
        <v>70% - 90%</v>
      </c>
      <c r="AM741" s="77" t="str">
        <f t="shared" si="131"/>
        <v>Lower Middle Range</v>
      </c>
      <c r="AN741" s="78" t="s">
        <v>76</v>
      </c>
      <c r="AO741" s="78"/>
      <c r="AP741" s="78" t="s">
        <v>76</v>
      </c>
      <c r="AQ741" s="49"/>
      <c r="AR741" s="79"/>
      <c r="AS741" s="79"/>
      <c r="AT741" s="80"/>
      <c r="AU741" s="52">
        <f t="shared" si="125"/>
        <v>0</v>
      </c>
    </row>
    <row r="742" spans="1:47" ht="15" customHeight="1">
      <c r="A742" s="53" t="s">
        <v>66</v>
      </c>
      <c r="B742" s="54">
        <v>731</v>
      </c>
      <c r="C742" s="55" t="s">
        <v>104</v>
      </c>
      <c r="D742" s="56" t="s">
        <v>83</v>
      </c>
      <c r="E742" s="55" t="s">
        <v>111</v>
      </c>
      <c r="F742" s="57">
        <v>44317</v>
      </c>
      <c r="G742" s="58">
        <v>30511</v>
      </c>
      <c r="H742" s="59">
        <f t="shared" si="126"/>
        <v>35.736986301369861</v>
      </c>
      <c r="I742" s="60" t="s">
        <v>677</v>
      </c>
      <c r="J742" s="61">
        <v>0</v>
      </c>
      <c r="K742" s="62" t="s">
        <v>71</v>
      </c>
      <c r="L742" s="63" t="s">
        <v>71</v>
      </c>
      <c r="M742" s="64" t="str">
        <f t="shared" si="127"/>
        <v>0-2-2</v>
      </c>
      <c r="N742" s="81" t="s">
        <v>121</v>
      </c>
      <c r="O742" s="66">
        <v>43191</v>
      </c>
      <c r="P742" s="67">
        <v>9.5000000000000098E-2</v>
      </c>
      <c r="Q742" s="68" t="s">
        <v>224</v>
      </c>
      <c r="R742" s="68" t="s">
        <v>108</v>
      </c>
      <c r="S742" s="68" t="s">
        <v>109</v>
      </c>
      <c r="T742" s="69">
        <v>46</v>
      </c>
      <c r="U742" s="68"/>
      <c r="V742" s="70">
        <v>170820</v>
      </c>
      <c r="W742" s="70">
        <v>0</v>
      </c>
      <c r="X742" s="70">
        <v>18000</v>
      </c>
      <c r="Y742" s="70">
        <v>0</v>
      </c>
      <c r="Z742" s="70">
        <v>6000</v>
      </c>
      <c r="AA742" s="70">
        <v>438995</v>
      </c>
      <c r="AB742" s="71">
        <f t="shared" si="128"/>
        <v>438995</v>
      </c>
      <c r="AC742" s="71">
        <f t="shared" si="121"/>
        <v>438995</v>
      </c>
      <c r="AD742" s="72">
        <f t="shared" si="122"/>
        <v>365</v>
      </c>
      <c r="AE742" s="73">
        <f>ROUND(VLOOKUP(Q742,'[1]Average Cost'!$A$3:$V$26,HLOOKUP('[1]Master Sheet'!E742,'[1]Average Cost'!$B$1:$V$2,2,0)),0)</f>
        <v>390927</v>
      </c>
      <c r="AF742" s="74">
        <f t="shared" si="123"/>
        <v>1.1229590179240625</v>
      </c>
      <c r="AG742" s="68" t="str">
        <f t="shared" si="129"/>
        <v>Greater than 100%</v>
      </c>
      <c r="AH742" s="75">
        <v>589965</v>
      </c>
      <c r="AI742" s="75">
        <v>577034.06099999999</v>
      </c>
      <c r="AJ742" s="75">
        <v>589965</v>
      </c>
      <c r="AK742" s="76">
        <f t="shared" si="124"/>
        <v>0.74410346376479963</v>
      </c>
      <c r="AL742" s="39" t="str">
        <f t="shared" si="130"/>
        <v>70% - 90%</v>
      </c>
      <c r="AM742" s="77" t="str">
        <f t="shared" si="131"/>
        <v>Lower Middle Range</v>
      </c>
      <c r="AN742" s="78" t="s">
        <v>76</v>
      </c>
      <c r="AO742" s="78"/>
      <c r="AP742" s="78" t="s">
        <v>76</v>
      </c>
      <c r="AQ742" s="49"/>
      <c r="AR742" s="79"/>
      <c r="AS742" s="79"/>
      <c r="AT742" s="80"/>
      <c r="AU742" s="52">
        <f t="shared" si="125"/>
        <v>0</v>
      </c>
    </row>
    <row r="743" spans="1:47" ht="15" customHeight="1">
      <c r="A743" s="53" t="s">
        <v>66</v>
      </c>
      <c r="B743" s="54">
        <v>732</v>
      </c>
      <c r="C743" s="55" t="s">
        <v>67</v>
      </c>
      <c r="D743" s="56" t="s">
        <v>68</v>
      </c>
      <c r="E743" s="55" t="s">
        <v>678</v>
      </c>
      <c r="F743" s="57">
        <v>44800</v>
      </c>
      <c r="G743" s="58">
        <v>30573</v>
      </c>
      <c r="H743" s="59">
        <f t="shared" si="126"/>
        <v>35.56712328767123</v>
      </c>
      <c r="I743" s="60" t="s">
        <v>348</v>
      </c>
      <c r="J743" s="61">
        <v>0</v>
      </c>
      <c r="K743" s="62">
        <v>0</v>
      </c>
      <c r="L743" s="63" t="s">
        <v>71</v>
      </c>
      <c r="M743" s="64" t="str">
        <f t="shared" si="127"/>
        <v>0-0-2</v>
      </c>
      <c r="N743" s="81" t="s">
        <v>72</v>
      </c>
      <c r="O743" s="62" t="s">
        <v>72</v>
      </c>
      <c r="P743" s="67">
        <v>0</v>
      </c>
      <c r="Q743" s="68" t="s">
        <v>73</v>
      </c>
      <c r="R743" s="38" t="s">
        <v>74</v>
      </c>
      <c r="S743" s="38" t="s">
        <v>75</v>
      </c>
      <c r="T743" s="69">
        <v>48</v>
      </c>
      <c r="U743" s="68"/>
      <c r="V743" s="70">
        <v>266544</v>
      </c>
      <c r="W743" s="70">
        <v>0</v>
      </c>
      <c r="X743" s="70">
        <v>0</v>
      </c>
      <c r="Y743" s="70">
        <v>66636</v>
      </c>
      <c r="Z743" s="70">
        <v>0</v>
      </c>
      <c r="AA743" s="70">
        <v>744947</v>
      </c>
      <c r="AB743" s="71">
        <f t="shared" si="128"/>
        <v>678311</v>
      </c>
      <c r="AC743" s="71">
        <f t="shared" si="121"/>
        <v>678311</v>
      </c>
      <c r="AD743" s="72">
        <f t="shared" si="122"/>
        <v>217</v>
      </c>
      <c r="AE743" s="73">
        <f>ROUND(VLOOKUP(Q743,'[1]Average Cost'!$A$3:$V$26,HLOOKUP('[1]Master Sheet'!E743,'[1]Average Cost'!$B$1:$V$2,2,0)),0)</f>
        <v>646385</v>
      </c>
      <c r="AF743" s="74">
        <f t="shared" si="123"/>
        <v>1.0493916164514956</v>
      </c>
      <c r="AG743" s="68" t="str">
        <f t="shared" si="129"/>
        <v>Greater than 100%</v>
      </c>
      <c r="AH743" s="75">
        <v>1040452</v>
      </c>
      <c r="AI743" s="75">
        <v>1031401.0812</v>
      </c>
      <c r="AJ743" s="75">
        <v>1040452</v>
      </c>
      <c r="AK743" s="76">
        <f t="shared" si="124"/>
        <v>0.6519387727641448</v>
      </c>
      <c r="AL743" s="39" t="str">
        <f t="shared" si="130"/>
        <v>50% - 70%</v>
      </c>
      <c r="AM743" s="77" t="str">
        <f t="shared" si="131"/>
        <v>Lower Range</v>
      </c>
      <c r="AN743" s="78" t="s">
        <v>76</v>
      </c>
      <c r="AO743" s="78"/>
      <c r="AP743" s="78" t="s">
        <v>76</v>
      </c>
      <c r="AQ743" s="49"/>
      <c r="AR743" s="79"/>
      <c r="AS743" s="79"/>
      <c r="AT743" s="80"/>
      <c r="AU743" s="52">
        <f t="shared" si="125"/>
        <v>0</v>
      </c>
    </row>
    <row r="744" spans="1:47" ht="15" customHeight="1">
      <c r="A744" s="53" t="s">
        <v>66</v>
      </c>
      <c r="B744" s="25">
        <v>733</v>
      </c>
      <c r="C744" s="55" t="s">
        <v>67</v>
      </c>
      <c r="D744" s="56" t="s">
        <v>68</v>
      </c>
      <c r="E744" s="55" t="s">
        <v>175</v>
      </c>
      <c r="F744" s="57">
        <v>40971</v>
      </c>
      <c r="G744" s="58">
        <v>30783</v>
      </c>
      <c r="H744" s="59">
        <f t="shared" si="126"/>
        <v>34.991780821917807</v>
      </c>
      <c r="I744" s="60" t="s">
        <v>232</v>
      </c>
      <c r="J744" s="61" t="s">
        <v>71</v>
      </c>
      <c r="K744" s="62" t="s">
        <v>71</v>
      </c>
      <c r="L744" s="63" t="s">
        <v>71</v>
      </c>
      <c r="M744" s="64" t="str">
        <f t="shared" si="127"/>
        <v>2-2-2</v>
      </c>
      <c r="N744" s="65">
        <v>42095</v>
      </c>
      <c r="O744" s="66">
        <v>43191</v>
      </c>
      <c r="P744" s="67">
        <v>0.35</v>
      </c>
      <c r="Q744" s="68" t="s">
        <v>73</v>
      </c>
      <c r="R744" s="38" t="s">
        <v>74</v>
      </c>
      <c r="S744" s="38" t="s">
        <v>75</v>
      </c>
      <c r="T744" s="69">
        <v>48</v>
      </c>
      <c r="U744" s="68"/>
      <c r="V744" s="70">
        <v>233916</v>
      </c>
      <c r="W744" s="70">
        <v>0</v>
      </c>
      <c r="X744" s="70">
        <v>0</v>
      </c>
      <c r="Y744" s="70">
        <v>58476</v>
      </c>
      <c r="Z744" s="70">
        <v>0</v>
      </c>
      <c r="AA744" s="70">
        <v>655234</v>
      </c>
      <c r="AB744" s="71">
        <f t="shared" si="128"/>
        <v>596758</v>
      </c>
      <c r="AC744" s="71">
        <f t="shared" si="121"/>
        <v>596758</v>
      </c>
      <c r="AD744" s="72">
        <f t="shared" si="122"/>
        <v>365</v>
      </c>
      <c r="AE744" s="73">
        <f>ROUND(VLOOKUP(Q744,'[1]Average Cost'!$A$3:$V$26,HLOOKUP('[1]Master Sheet'!E744,'[1]Average Cost'!$B$1:$V$2,2,0)),0)</f>
        <v>646385</v>
      </c>
      <c r="AF744" s="74">
        <f t="shared" si="123"/>
        <v>0.92322377530419175</v>
      </c>
      <c r="AG744" s="68" t="str">
        <f t="shared" si="129"/>
        <v>80%-100%</v>
      </c>
      <c r="AH744" s="75">
        <v>1040452</v>
      </c>
      <c r="AI744" s="75">
        <v>1031401.0812</v>
      </c>
      <c r="AJ744" s="75">
        <v>1040452</v>
      </c>
      <c r="AK744" s="76">
        <f t="shared" si="124"/>
        <v>0.57355649275507181</v>
      </c>
      <c r="AL744" s="39" t="str">
        <f t="shared" si="130"/>
        <v>50% - 70%</v>
      </c>
      <c r="AM744" s="77" t="str">
        <f t="shared" si="131"/>
        <v>Lower Range</v>
      </c>
      <c r="AN744" s="78" t="s">
        <v>76</v>
      </c>
      <c r="AO744" s="78"/>
      <c r="AP744" s="78" t="s">
        <v>76</v>
      </c>
      <c r="AQ744" s="49"/>
      <c r="AR744" s="79"/>
      <c r="AS744" s="79"/>
      <c r="AT744" s="80"/>
      <c r="AU744" s="52">
        <f t="shared" si="125"/>
        <v>0</v>
      </c>
    </row>
    <row r="745" spans="1:47" ht="15" customHeight="1">
      <c r="A745" s="53" t="s">
        <v>66</v>
      </c>
      <c r="B745" s="54">
        <v>734</v>
      </c>
      <c r="C745" s="55" t="s">
        <v>67</v>
      </c>
      <c r="D745" s="56" t="s">
        <v>68</v>
      </c>
      <c r="E745" s="55" t="s">
        <v>206</v>
      </c>
      <c r="F745" s="57">
        <v>44758</v>
      </c>
      <c r="G745" s="58">
        <v>31636</v>
      </c>
      <c r="H745" s="59">
        <f t="shared" si="126"/>
        <v>32.654794520547945</v>
      </c>
      <c r="I745" s="60" t="s">
        <v>207</v>
      </c>
      <c r="J745" s="61">
        <v>0</v>
      </c>
      <c r="K745" s="62">
        <v>0</v>
      </c>
      <c r="L745" s="63" t="s">
        <v>71</v>
      </c>
      <c r="M745" s="64" t="str">
        <f t="shared" si="127"/>
        <v>0-0-2</v>
      </c>
      <c r="N745" s="81" t="s">
        <v>72</v>
      </c>
      <c r="O745" s="62" t="s">
        <v>72</v>
      </c>
      <c r="P745" s="67">
        <v>0</v>
      </c>
      <c r="Q745" s="68" t="s">
        <v>73</v>
      </c>
      <c r="R745" s="38" t="s">
        <v>74</v>
      </c>
      <c r="S745" s="38" t="s">
        <v>75</v>
      </c>
      <c r="T745" s="69">
        <v>48</v>
      </c>
      <c r="U745" s="68"/>
      <c r="V745" s="70">
        <v>272724</v>
      </c>
      <c r="W745" s="70">
        <v>0</v>
      </c>
      <c r="X745" s="70">
        <v>0</v>
      </c>
      <c r="Y745" s="70">
        <v>68184</v>
      </c>
      <c r="Z745" s="70">
        <v>0</v>
      </c>
      <c r="AA745" s="70">
        <v>761958</v>
      </c>
      <c r="AB745" s="71">
        <f t="shared" si="128"/>
        <v>693774</v>
      </c>
      <c r="AC745" s="71">
        <f t="shared" si="121"/>
        <v>693774</v>
      </c>
      <c r="AD745" s="72">
        <f t="shared" si="122"/>
        <v>259</v>
      </c>
      <c r="AE745" s="73">
        <f>ROUND(VLOOKUP(Q745,'[1]Average Cost'!$A$3:$V$26,HLOOKUP('[1]Master Sheet'!E745,'[1]Average Cost'!$B$1:$V$2,2,0)),0)</f>
        <v>646385</v>
      </c>
      <c r="AF745" s="74">
        <f t="shared" si="123"/>
        <v>1.0733138918755849</v>
      </c>
      <c r="AG745" s="68" t="str">
        <f t="shared" si="129"/>
        <v>Greater than 100%</v>
      </c>
      <c r="AH745" s="75">
        <v>1040452</v>
      </c>
      <c r="AI745" s="75">
        <v>1031401.0812</v>
      </c>
      <c r="AJ745" s="75">
        <v>1040452</v>
      </c>
      <c r="AK745" s="76">
        <f t="shared" si="124"/>
        <v>0.66680058282361898</v>
      </c>
      <c r="AL745" s="39" t="str">
        <f t="shared" si="130"/>
        <v>50% - 70%</v>
      </c>
      <c r="AM745" s="77" t="str">
        <f t="shared" si="131"/>
        <v>Lower Range</v>
      </c>
      <c r="AN745" s="78" t="s">
        <v>76</v>
      </c>
      <c r="AO745" s="78"/>
      <c r="AP745" s="78" t="s">
        <v>135</v>
      </c>
      <c r="AQ745" s="49"/>
      <c r="AR745" s="79"/>
      <c r="AS745" s="79"/>
      <c r="AT745" s="80"/>
      <c r="AU745" s="52">
        <f t="shared" si="125"/>
        <v>0</v>
      </c>
    </row>
    <row r="746" spans="1:47" ht="15" customHeight="1">
      <c r="A746" s="53" t="s">
        <v>66</v>
      </c>
      <c r="B746" s="54">
        <v>735</v>
      </c>
      <c r="C746" s="55" t="s">
        <v>67</v>
      </c>
      <c r="D746" s="56" t="s">
        <v>68</v>
      </c>
      <c r="E746" s="55" t="s">
        <v>283</v>
      </c>
      <c r="F746" s="57">
        <v>41580</v>
      </c>
      <c r="G746" s="58">
        <v>30205</v>
      </c>
      <c r="H746" s="59">
        <f t="shared" si="126"/>
        <v>36.575342465753423</v>
      </c>
      <c r="I746" s="60" t="s">
        <v>284</v>
      </c>
      <c r="J746" s="61" t="s">
        <v>85</v>
      </c>
      <c r="K746" s="62" t="s">
        <v>71</v>
      </c>
      <c r="L746" s="63" t="s">
        <v>85</v>
      </c>
      <c r="M746" s="64" t="str">
        <f t="shared" si="127"/>
        <v>3-2-3</v>
      </c>
      <c r="N746" s="65">
        <v>42095</v>
      </c>
      <c r="O746" s="66">
        <v>43191</v>
      </c>
      <c r="P746" s="67">
        <v>0.14000000000000001</v>
      </c>
      <c r="Q746" s="68" t="s">
        <v>73</v>
      </c>
      <c r="R746" s="38" t="s">
        <v>74</v>
      </c>
      <c r="S746" s="38" t="s">
        <v>75</v>
      </c>
      <c r="T746" s="69">
        <v>48</v>
      </c>
      <c r="U746" s="68"/>
      <c r="V746" s="70">
        <v>254472</v>
      </c>
      <c r="W746" s="70">
        <v>32856</v>
      </c>
      <c r="X746" s="70">
        <v>0</v>
      </c>
      <c r="Y746" s="70">
        <v>63624</v>
      </c>
      <c r="Z746" s="70">
        <v>0</v>
      </c>
      <c r="AA746" s="70">
        <v>744622</v>
      </c>
      <c r="AB746" s="71">
        <f t="shared" si="128"/>
        <v>680998</v>
      </c>
      <c r="AC746" s="71">
        <f t="shared" si="121"/>
        <v>648142</v>
      </c>
      <c r="AD746" s="72">
        <f t="shared" si="122"/>
        <v>365</v>
      </c>
      <c r="AE746" s="73">
        <f>ROUND(VLOOKUP(Q746,'[1]Average Cost'!$A$3:$V$26,HLOOKUP('[1]Master Sheet'!E746,'[1]Average Cost'!$B$1:$V$2,2,0)),0)</f>
        <v>646385</v>
      </c>
      <c r="AF746" s="74">
        <f t="shared" si="123"/>
        <v>1.0535485817276082</v>
      </c>
      <c r="AG746" s="68" t="str">
        <f t="shared" si="129"/>
        <v>Greater than 100%</v>
      </c>
      <c r="AH746" s="75">
        <v>1040452</v>
      </c>
      <c r="AI746" s="75">
        <v>1031401.0812</v>
      </c>
      <c r="AJ746" s="75">
        <v>1040452</v>
      </c>
      <c r="AK746" s="76">
        <f t="shared" si="124"/>
        <v>0.65452130420240429</v>
      </c>
      <c r="AL746" s="39" t="str">
        <f t="shared" si="130"/>
        <v>50% - 70%</v>
      </c>
      <c r="AM746" s="77" t="str">
        <f t="shared" si="131"/>
        <v>Lower Range</v>
      </c>
      <c r="AN746" s="78" t="s">
        <v>76</v>
      </c>
      <c r="AO746" s="78"/>
      <c r="AP746" s="78" t="s">
        <v>76</v>
      </c>
      <c r="AQ746" s="49"/>
      <c r="AR746" s="79"/>
      <c r="AS746" s="79"/>
      <c r="AT746" s="80"/>
      <c r="AU746" s="52">
        <f t="shared" si="125"/>
        <v>0</v>
      </c>
    </row>
    <row r="747" spans="1:47" ht="15" customHeight="1">
      <c r="A747" s="53" t="s">
        <v>66</v>
      </c>
      <c r="B747" s="54">
        <v>736</v>
      </c>
      <c r="C747" s="55" t="s">
        <v>197</v>
      </c>
      <c r="D747" s="56" t="s">
        <v>78</v>
      </c>
      <c r="E747" s="55" t="s">
        <v>447</v>
      </c>
      <c r="F747" s="57">
        <v>42861</v>
      </c>
      <c r="G747" s="58">
        <v>27374</v>
      </c>
      <c r="H747" s="59">
        <f t="shared" si="126"/>
        <v>44.331506849315069</v>
      </c>
      <c r="I747" s="60" t="s">
        <v>448</v>
      </c>
      <c r="J747" s="61" t="s">
        <v>85</v>
      </c>
      <c r="K747" s="62" t="s">
        <v>85</v>
      </c>
      <c r="L747" s="63" t="s">
        <v>71</v>
      </c>
      <c r="M747" s="64" t="str">
        <f t="shared" si="127"/>
        <v>3-3-2</v>
      </c>
      <c r="N747" s="65">
        <v>42826</v>
      </c>
      <c r="O747" s="66">
        <v>43191</v>
      </c>
      <c r="P747" s="67">
        <v>0.1300000000000002</v>
      </c>
      <c r="Q747" s="68" t="s">
        <v>87</v>
      </c>
      <c r="R747" s="68" t="s">
        <v>88</v>
      </c>
      <c r="S747" s="68" t="s">
        <v>89</v>
      </c>
      <c r="T747" s="69">
        <v>51</v>
      </c>
      <c r="U747" s="68"/>
      <c r="V747" s="70">
        <v>378984</v>
      </c>
      <c r="W747" s="70">
        <v>94056</v>
      </c>
      <c r="X747" s="70">
        <v>0</v>
      </c>
      <c r="Y747" s="70">
        <v>153636</v>
      </c>
      <c r="Z747" s="70">
        <v>0</v>
      </c>
      <c r="AA747" s="70">
        <v>1287908</v>
      </c>
      <c r="AB747" s="71">
        <f t="shared" si="128"/>
        <v>1134272</v>
      </c>
      <c r="AC747" s="71">
        <f t="shared" si="121"/>
        <v>1040216</v>
      </c>
      <c r="AD747" s="72">
        <f t="shared" si="122"/>
        <v>365</v>
      </c>
      <c r="AE747" s="73">
        <f>ROUND(VLOOKUP(Q747,'[1]Average Cost'!$A$3:$V$26,HLOOKUP('[1]Master Sheet'!E747,'[1]Average Cost'!$B$1:$V$2,2,0)),0)</f>
        <v>1385982</v>
      </c>
      <c r="AF747" s="74">
        <f t="shared" si="123"/>
        <v>0.81838869480267418</v>
      </c>
      <c r="AG747" s="68" t="str">
        <f t="shared" si="129"/>
        <v>80%-100%</v>
      </c>
      <c r="AH747" s="75">
        <v>1728624.6</v>
      </c>
      <c r="AI747" s="75">
        <v>1728624.6</v>
      </c>
      <c r="AJ747" s="75">
        <v>1319573</v>
      </c>
      <c r="AK747" s="76">
        <f t="shared" si="124"/>
        <v>0.65617022920997414</v>
      </c>
      <c r="AL747" s="39" t="str">
        <f t="shared" si="130"/>
        <v>50% - 70%</v>
      </c>
      <c r="AM747" s="77" t="str">
        <f t="shared" si="131"/>
        <v>Lower Range</v>
      </c>
      <c r="AN747" s="78" t="s">
        <v>76</v>
      </c>
      <c r="AO747" s="78"/>
      <c r="AP747" s="78" t="s">
        <v>76</v>
      </c>
      <c r="AQ747" s="49"/>
      <c r="AR747" s="79"/>
      <c r="AS747" s="79"/>
      <c r="AT747" s="80"/>
      <c r="AU747" s="52">
        <f t="shared" si="125"/>
        <v>0</v>
      </c>
    </row>
    <row r="748" spans="1:47" ht="15" customHeight="1">
      <c r="A748" s="53" t="s">
        <v>66</v>
      </c>
      <c r="B748" s="54">
        <v>737</v>
      </c>
      <c r="C748" s="55" t="s">
        <v>82</v>
      </c>
      <c r="D748" s="56" t="s">
        <v>83</v>
      </c>
      <c r="E748" s="55" t="s">
        <v>79</v>
      </c>
      <c r="F748" s="57">
        <v>38930</v>
      </c>
      <c r="G748" s="58">
        <v>24291</v>
      </c>
      <c r="H748" s="59">
        <f t="shared" si="126"/>
        <v>52.778082191780825</v>
      </c>
      <c r="I748" s="60" t="s">
        <v>84</v>
      </c>
      <c r="J748" s="61" t="s">
        <v>85</v>
      </c>
      <c r="K748" s="62" t="s">
        <v>71</v>
      </c>
      <c r="L748" s="63" t="s">
        <v>71</v>
      </c>
      <c r="M748" s="64" t="str">
        <f t="shared" si="127"/>
        <v>3-2-2</v>
      </c>
      <c r="N748" s="65" t="s">
        <v>86</v>
      </c>
      <c r="O748" s="66">
        <v>43191</v>
      </c>
      <c r="P748" s="67">
        <v>0.06</v>
      </c>
      <c r="Q748" s="68" t="s">
        <v>87</v>
      </c>
      <c r="R748" s="68" t="s">
        <v>88</v>
      </c>
      <c r="S748" s="68" t="s">
        <v>89</v>
      </c>
      <c r="T748" s="69">
        <v>46</v>
      </c>
      <c r="U748" s="68"/>
      <c r="V748" s="70">
        <v>157944</v>
      </c>
      <c r="W748" s="70">
        <v>0</v>
      </c>
      <c r="X748" s="70">
        <v>0</v>
      </c>
      <c r="Y748" s="70">
        <v>0</v>
      </c>
      <c r="Z748" s="70">
        <v>0</v>
      </c>
      <c r="AA748" s="70">
        <v>406807</v>
      </c>
      <c r="AB748" s="71">
        <f t="shared" si="128"/>
        <v>406807</v>
      </c>
      <c r="AC748" s="71">
        <f t="shared" si="121"/>
        <v>406807</v>
      </c>
      <c r="AD748" s="72">
        <f t="shared" si="122"/>
        <v>365</v>
      </c>
      <c r="AE748" s="73">
        <f>ROUND(VLOOKUP(Q748,'[1]Average Cost'!$A$3:$V$26,HLOOKUP('[1]Master Sheet'!E748,'[1]Average Cost'!$B$1:$V$2,2,0)),0)</f>
        <v>293696</v>
      </c>
      <c r="AF748" s="74">
        <f t="shared" si="123"/>
        <v>1.3851295216822836</v>
      </c>
      <c r="AG748" s="68" t="str">
        <f t="shared" si="129"/>
        <v>Greater than 100%</v>
      </c>
      <c r="AH748" s="75">
        <v>512626</v>
      </c>
      <c r="AI748" s="75">
        <v>449515</v>
      </c>
      <c r="AJ748" s="75">
        <v>512626</v>
      </c>
      <c r="AK748" s="76">
        <f t="shared" si="124"/>
        <v>0.79357465286583206</v>
      </c>
      <c r="AL748" s="39" t="str">
        <f t="shared" si="130"/>
        <v>70% - 90%</v>
      </c>
      <c r="AM748" s="77" t="str">
        <f t="shared" si="131"/>
        <v>Lower Middle Range</v>
      </c>
      <c r="AN748" s="78" t="s">
        <v>76</v>
      </c>
      <c r="AO748" s="78"/>
      <c r="AP748" s="78" t="s">
        <v>76</v>
      </c>
      <c r="AQ748" s="49"/>
      <c r="AR748" s="79"/>
      <c r="AS748" s="79"/>
      <c r="AT748" s="80"/>
      <c r="AU748" s="52">
        <f t="shared" si="125"/>
        <v>0</v>
      </c>
    </row>
    <row r="749" spans="1:47" ht="15" customHeight="1">
      <c r="A749" s="53" t="s">
        <v>66</v>
      </c>
      <c r="B749" s="54">
        <v>738</v>
      </c>
      <c r="C749" s="55" t="s">
        <v>94</v>
      </c>
      <c r="D749" s="56" t="s">
        <v>95</v>
      </c>
      <c r="E749" s="55" t="s">
        <v>256</v>
      </c>
      <c r="F749" s="57">
        <v>43386</v>
      </c>
      <c r="G749" s="58">
        <v>29529</v>
      </c>
      <c r="H749" s="59">
        <f t="shared" si="126"/>
        <v>38.42739726027397</v>
      </c>
      <c r="I749" s="60" t="s">
        <v>505</v>
      </c>
      <c r="J749" s="61" t="s">
        <v>85</v>
      </c>
      <c r="K749" s="62" t="s">
        <v>85</v>
      </c>
      <c r="L749" s="63" t="s">
        <v>71</v>
      </c>
      <c r="M749" s="64" t="str">
        <f t="shared" si="127"/>
        <v>3-3-2</v>
      </c>
      <c r="N749" s="81" t="s">
        <v>121</v>
      </c>
      <c r="O749" s="66">
        <v>43191</v>
      </c>
      <c r="P749" s="67">
        <v>8.1319656852862424E-2</v>
      </c>
      <c r="Q749" s="68" t="s">
        <v>87</v>
      </c>
      <c r="R749" s="68" t="s">
        <v>88</v>
      </c>
      <c r="S749" s="68" t="s">
        <v>89</v>
      </c>
      <c r="T749" s="69">
        <v>47</v>
      </c>
      <c r="U749" s="68"/>
      <c r="V749" s="70">
        <v>148860</v>
      </c>
      <c r="W749" s="70">
        <v>0</v>
      </c>
      <c r="X749" s="70">
        <v>0</v>
      </c>
      <c r="Y749" s="70">
        <v>37212</v>
      </c>
      <c r="Z749" s="70">
        <v>0</v>
      </c>
      <c r="AA749" s="70">
        <v>421300</v>
      </c>
      <c r="AB749" s="71">
        <f t="shared" si="128"/>
        <v>384088</v>
      </c>
      <c r="AC749" s="71">
        <f t="shared" si="121"/>
        <v>384088</v>
      </c>
      <c r="AD749" s="72">
        <f t="shared" si="122"/>
        <v>365</v>
      </c>
      <c r="AE749" s="73">
        <f>ROUND(VLOOKUP(Q749,'[1]Average Cost'!$A$3:$V$26,HLOOKUP('[1]Master Sheet'!E749,'[1]Average Cost'!$B$1:$V$2,2,0)),0)</f>
        <v>436990</v>
      </c>
      <c r="AF749" s="74">
        <f t="shared" si="123"/>
        <v>0.87894002151078976</v>
      </c>
      <c r="AG749" s="68" t="str">
        <f t="shared" si="129"/>
        <v>80%-100%</v>
      </c>
      <c r="AH749" s="75">
        <v>752202.61250000005</v>
      </c>
      <c r="AI749" s="75">
        <v>752202.61250000005</v>
      </c>
      <c r="AJ749" s="75">
        <v>532918</v>
      </c>
      <c r="AK749" s="76">
        <f t="shared" si="124"/>
        <v>0.51061774263646287</v>
      </c>
      <c r="AL749" s="39" t="str">
        <f t="shared" si="130"/>
        <v>50% - 70%</v>
      </c>
      <c r="AM749" s="77" t="str">
        <f t="shared" si="131"/>
        <v>Lower Range</v>
      </c>
      <c r="AN749" s="78" t="s">
        <v>76</v>
      </c>
      <c r="AO749" s="78"/>
      <c r="AP749" s="78" t="s">
        <v>76</v>
      </c>
      <c r="AQ749" s="49"/>
      <c r="AR749" s="79"/>
      <c r="AS749" s="79"/>
      <c r="AT749" s="80"/>
      <c r="AU749" s="52">
        <f t="shared" si="125"/>
        <v>0</v>
      </c>
    </row>
    <row r="750" spans="1:47" ht="15" customHeight="1">
      <c r="A750" s="53" t="s">
        <v>66</v>
      </c>
      <c r="B750" s="25">
        <v>739</v>
      </c>
      <c r="C750" s="55" t="s">
        <v>134</v>
      </c>
      <c r="D750" s="56" t="s">
        <v>68</v>
      </c>
      <c r="E750" s="55" t="s">
        <v>79</v>
      </c>
      <c r="F750" s="57">
        <v>44716</v>
      </c>
      <c r="G750" s="58">
        <v>30030</v>
      </c>
      <c r="H750" s="59">
        <f t="shared" si="126"/>
        <v>37.054794520547944</v>
      </c>
      <c r="I750" s="60" t="s">
        <v>189</v>
      </c>
      <c r="J750" s="61">
        <v>0</v>
      </c>
      <c r="K750" s="62">
        <v>0</v>
      </c>
      <c r="L750" s="63" t="s">
        <v>129</v>
      </c>
      <c r="M750" s="64" t="str">
        <f t="shared" si="127"/>
        <v>0-0-1</v>
      </c>
      <c r="N750" s="81" t="s">
        <v>72</v>
      </c>
      <c r="O750" s="62" t="s">
        <v>72</v>
      </c>
      <c r="P750" s="67">
        <v>0</v>
      </c>
      <c r="Q750" s="68" t="s">
        <v>190</v>
      </c>
      <c r="R750" s="68" t="s">
        <v>108</v>
      </c>
      <c r="S750" s="68" t="s">
        <v>109</v>
      </c>
      <c r="T750" s="69">
        <v>48</v>
      </c>
      <c r="U750" s="68"/>
      <c r="V750" s="70">
        <v>200004</v>
      </c>
      <c r="W750" s="70">
        <v>0</v>
      </c>
      <c r="X750" s="70">
        <v>0</v>
      </c>
      <c r="Y750" s="70">
        <v>50004</v>
      </c>
      <c r="Z750" s="70">
        <v>0</v>
      </c>
      <c r="AA750" s="70">
        <v>561957</v>
      </c>
      <c r="AB750" s="71">
        <f t="shared" si="128"/>
        <v>511953</v>
      </c>
      <c r="AC750" s="71">
        <f t="shared" si="121"/>
        <v>511953</v>
      </c>
      <c r="AD750" s="72">
        <f t="shared" si="122"/>
        <v>301</v>
      </c>
      <c r="AE750" s="73">
        <f>ROUND(VLOOKUP(Q750,'[1]Average Cost'!$A$3:$V$26,HLOOKUP('[1]Master Sheet'!E750,'[1]Average Cost'!$B$1:$V$2,2,0)),0)</f>
        <v>673247</v>
      </c>
      <c r="AF750" s="74">
        <f t="shared" si="123"/>
        <v>0.76042373749901593</v>
      </c>
      <c r="AG750" s="68" t="str">
        <f t="shared" si="129"/>
        <v>60%-80%</v>
      </c>
      <c r="AH750" s="75">
        <v>802902.29984999995</v>
      </c>
      <c r="AI750" s="75">
        <v>802902.29984999995</v>
      </c>
      <c r="AJ750" s="75">
        <v>842993</v>
      </c>
      <c r="AK750" s="76">
        <f t="shared" si="124"/>
        <v>0.63762801538324676</v>
      </c>
      <c r="AL750" s="39" t="str">
        <f t="shared" si="130"/>
        <v>50% - 70%</v>
      </c>
      <c r="AM750" s="77" t="str">
        <f t="shared" si="131"/>
        <v>Lower Range</v>
      </c>
      <c r="AN750" s="78" t="s">
        <v>76</v>
      </c>
      <c r="AO750" s="78"/>
      <c r="AP750" s="78" t="s">
        <v>76</v>
      </c>
      <c r="AQ750" s="49"/>
      <c r="AR750" s="79"/>
      <c r="AS750" s="79"/>
      <c r="AT750" s="80"/>
      <c r="AU750" s="52">
        <f t="shared" si="125"/>
        <v>0</v>
      </c>
    </row>
    <row r="751" spans="1:47" ht="15" customHeight="1">
      <c r="A751" s="53" t="s">
        <v>66</v>
      </c>
      <c r="B751" s="54">
        <v>740</v>
      </c>
      <c r="C751" s="55" t="s">
        <v>116</v>
      </c>
      <c r="D751" s="56" t="s">
        <v>117</v>
      </c>
      <c r="E751" s="55" t="s">
        <v>111</v>
      </c>
      <c r="F751" s="57">
        <v>41868</v>
      </c>
      <c r="G751" s="58">
        <v>31283</v>
      </c>
      <c r="H751" s="59">
        <f t="shared" si="126"/>
        <v>33.62191780821918</v>
      </c>
      <c r="I751" s="60" t="s">
        <v>168</v>
      </c>
      <c r="J751" s="61" t="s">
        <v>85</v>
      </c>
      <c r="K751" s="62" t="s">
        <v>71</v>
      </c>
      <c r="L751" s="63" t="s">
        <v>85</v>
      </c>
      <c r="M751" s="64" t="str">
        <f t="shared" si="127"/>
        <v>3-2-3</v>
      </c>
      <c r="N751" s="65">
        <v>42095</v>
      </c>
      <c r="O751" s="66">
        <v>43191</v>
      </c>
      <c r="P751" s="67">
        <v>3.9999999999999987E-2</v>
      </c>
      <c r="Q751" s="68" t="s">
        <v>113</v>
      </c>
      <c r="R751" s="68" t="s">
        <v>114</v>
      </c>
      <c r="S751" s="68" t="s">
        <v>115</v>
      </c>
      <c r="T751" s="69">
        <v>50</v>
      </c>
      <c r="U751" s="68"/>
      <c r="V751" s="70">
        <v>310008</v>
      </c>
      <c r="W751" s="70">
        <v>0</v>
      </c>
      <c r="X751" s="70">
        <v>90000</v>
      </c>
      <c r="Y751" s="70">
        <v>86112</v>
      </c>
      <c r="Z751" s="70">
        <v>30000</v>
      </c>
      <c r="AA751" s="70">
        <v>959189</v>
      </c>
      <c r="AB751" s="71">
        <f t="shared" si="128"/>
        <v>873077</v>
      </c>
      <c r="AC751" s="71">
        <f t="shared" si="121"/>
        <v>873077</v>
      </c>
      <c r="AD751" s="72">
        <f t="shared" si="122"/>
        <v>365</v>
      </c>
      <c r="AE751" s="73">
        <f>ROUND(VLOOKUP(Q751,'[1]Average Cost'!$A$3:$V$26,HLOOKUP('[1]Master Sheet'!E751,'[1]Average Cost'!$B$1:$V$2,2,0)),0)</f>
        <v>1001963</v>
      </c>
      <c r="AF751" s="74">
        <f t="shared" si="123"/>
        <v>0.87136650754568779</v>
      </c>
      <c r="AG751" s="68" t="str">
        <f t="shared" si="129"/>
        <v>80%-100%</v>
      </c>
      <c r="AH751" s="75">
        <v>1261805.4918750001</v>
      </c>
      <c r="AI751" s="75">
        <v>1261805.4918750001</v>
      </c>
      <c r="AJ751" s="75">
        <v>1169974</v>
      </c>
      <c r="AK751" s="76">
        <f t="shared" si="124"/>
        <v>0.69192677129867086</v>
      </c>
      <c r="AL751" s="39" t="str">
        <f t="shared" si="130"/>
        <v>50% - 70%</v>
      </c>
      <c r="AM751" s="77" t="str">
        <f t="shared" si="131"/>
        <v>Lower Range</v>
      </c>
      <c r="AN751" s="78" t="s">
        <v>76</v>
      </c>
      <c r="AO751" s="78"/>
      <c r="AP751" s="78" t="s">
        <v>76</v>
      </c>
      <c r="AQ751" s="49"/>
      <c r="AR751" s="79"/>
      <c r="AS751" s="79"/>
      <c r="AT751" s="80"/>
      <c r="AU751" s="52">
        <f t="shared" si="125"/>
        <v>0</v>
      </c>
    </row>
    <row r="752" spans="1:47" ht="15" customHeight="1">
      <c r="A752" s="53" t="s">
        <v>66</v>
      </c>
      <c r="B752" s="54">
        <v>741</v>
      </c>
      <c r="C752" s="55" t="s">
        <v>144</v>
      </c>
      <c r="D752" s="56" t="s">
        <v>145</v>
      </c>
      <c r="E752" s="55" t="s">
        <v>111</v>
      </c>
      <c r="F752" s="57">
        <v>41579</v>
      </c>
      <c r="G752" s="58">
        <v>29706</v>
      </c>
      <c r="H752" s="59">
        <f t="shared" si="126"/>
        <v>37.942465753424656</v>
      </c>
      <c r="I752" s="60" t="s">
        <v>353</v>
      </c>
      <c r="J752" s="61" t="s">
        <v>71</v>
      </c>
      <c r="K752" s="62" t="s">
        <v>71</v>
      </c>
      <c r="L752" s="63" t="s">
        <v>71</v>
      </c>
      <c r="M752" s="64" t="str">
        <f t="shared" si="127"/>
        <v>2-2-2</v>
      </c>
      <c r="N752" s="65">
        <v>42095</v>
      </c>
      <c r="O752" s="66">
        <v>43191</v>
      </c>
      <c r="P752" s="67">
        <v>8.1317861914529277E-2</v>
      </c>
      <c r="Q752" s="68" t="s">
        <v>113</v>
      </c>
      <c r="R752" s="68" t="s">
        <v>114</v>
      </c>
      <c r="S752" s="68" t="s">
        <v>115</v>
      </c>
      <c r="T752" s="69">
        <v>45</v>
      </c>
      <c r="U752" s="68"/>
      <c r="V752" s="70">
        <v>137916</v>
      </c>
      <c r="W752" s="70">
        <v>0</v>
      </c>
      <c r="X752" s="70">
        <v>27000</v>
      </c>
      <c r="Y752" s="70">
        <v>0</v>
      </c>
      <c r="Z752" s="70">
        <v>9000</v>
      </c>
      <c r="AA752" s="70">
        <v>356725</v>
      </c>
      <c r="AB752" s="71">
        <f t="shared" si="128"/>
        <v>356725</v>
      </c>
      <c r="AC752" s="71">
        <f t="shared" si="121"/>
        <v>356725</v>
      </c>
      <c r="AD752" s="72">
        <f t="shared" si="122"/>
        <v>365</v>
      </c>
      <c r="AE752" s="73">
        <f>ROUND(VLOOKUP(Q752,'[1]Average Cost'!$A$3:$V$26,HLOOKUP('[1]Master Sheet'!E752,'[1]Average Cost'!$B$1:$V$2,2,0)),0)</f>
        <v>313202</v>
      </c>
      <c r="AF752" s="74">
        <f t="shared" si="123"/>
        <v>1.1389614370278607</v>
      </c>
      <c r="AG752" s="68" t="str">
        <f t="shared" si="129"/>
        <v>Greater than 100%</v>
      </c>
      <c r="AH752" s="75">
        <v>487522.38750000001</v>
      </c>
      <c r="AI752" s="75">
        <v>487522.38750000001</v>
      </c>
      <c r="AJ752" s="75">
        <v>336103</v>
      </c>
      <c r="AK752" s="76">
        <f t="shared" si="124"/>
        <v>0.73170998736955439</v>
      </c>
      <c r="AL752" s="39" t="str">
        <f t="shared" si="130"/>
        <v>70% - 90%</v>
      </c>
      <c r="AM752" s="77" t="str">
        <f t="shared" si="131"/>
        <v>Lower Middle Range</v>
      </c>
      <c r="AN752" s="78" t="s">
        <v>76</v>
      </c>
      <c r="AO752" s="78"/>
      <c r="AP752" s="78" t="s">
        <v>76</v>
      </c>
      <c r="AQ752" s="49"/>
      <c r="AR752" s="79"/>
      <c r="AS752" s="79"/>
      <c r="AT752" s="80"/>
      <c r="AU752" s="52">
        <f t="shared" si="125"/>
        <v>0</v>
      </c>
    </row>
    <row r="753" spans="1:47" ht="15" customHeight="1">
      <c r="A753" s="53" t="s">
        <v>66</v>
      </c>
      <c r="B753" s="54">
        <v>742</v>
      </c>
      <c r="C753" s="55" t="s">
        <v>67</v>
      </c>
      <c r="D753" s="56" t="s">
        <v>68</v>
      </c>
      <c r="E753" s="55" t="s">
        <v>450</v>
      </c>
      <c r="F753" s="57">
        <v>44807</v>
      </c>
      <c r="G753" s="58">
        <v>31412</v>
      </c>
      <c r="H753" s="59">
        <f t="shared" si="126"/>
        <v>33.268493150684932</v>
      </c>
      <c r="I753" s="60" t="s">
        <v>406</v>
      </c>
      <c r="J753" s="61">
        <v>0</v>
      </c>
      <c r="K753" s="62">
        <v>0</v>
      </c>
      <c r="L753" s="63" t="s">
        <v>71</v>
      </c>
      <c r="M753" s="64" t="str">
        <f t="shared" si="127"/>
        <v>0-0-2</v>
      </c>
      <c r="N753" s="81" t="s">
        <v>72</v>
      </c>
      <c r="O753" s="62" t="s">
        <v>72</v>
      </c>
      <c r="P753" s="67">
        <v>0</v>
      </c>
      <c r="Q753" s="68" t="s">
        <v>73</v>
      </c>
      <c r="R753" s="38" t="s">
        <v>74</v>
      </c>
      <c r="S753" s="38" t="s">
        <v>75</v>
      </c>
      <c r="T753" s="69">
        <v>48</v>
      </c>
      <c r="U753" s="68"/>
      <c r="V753" s="70">
        <v>254544</v>
      </c>
      <c r="W753" s="70">
        <v>0</v>
      </c>
      <c r="X753" s="70">
        <v>0</v>
      </c>
      <c r="Y753" s="70">
        <v>63636</v>
      </c>
      <c r="Z753" s="70">
        <v>0</v>
      </c>
      <c r="AA753" s="70">
        <v>711946</v>
      </c>
      <c r="AB753" s="71">
        <f t="shared" si="128"/>
        <v>648310</v>
      </c>
      <c r="AC753" s="71">
        <f t="shared" si="121"/>
        <v>648310</v>
      </c>
      <c r="AD753" s="72">
        <f t="shared" si="122"/>
        <v>210</v>
      </c>
      <c r="AE753" s="73">
        <f>ROUND(VLOOKUP(Q753,'[1]Average Cost'!$A$3:$V$26,HLOOKUP('[1]Master Sheet'!E753,'[1]Average Cost'!$B$1:$V$2,2,0)),0)</f>
        <v>646385</v>
      </c>
      <c r="AF753" s="74">
        <f t="shared" si="123"/>
        <v>1.002978101286385</v>
      </c>
      <c r="AG753" s="68" t="str">
        <f t="shared" si="129"/>
        <v>Greater than 100%</v>
      </c>
      <c r="AH753" s="75">
        <v>1040452</v>
      </c>
      <c r="AI753" s="75">
        <v>1031401.0812</v>
      </c>
      <c r="AJ753" s="75">
        <v>1040452</v>
      </c>
      <c r="AK753" s="76">
        <f t="shared" si="124"/>
        <v>0.62310418933309752</v>
      </c>
      <c r="AL753" s="39" t="str">
        <f t="shared" si="130"/>
        <v>50% - 70%</v>
      </c>
      <c r="AM753" s="77" t="str">
        <f t="shared" si="131"/>
        <v>Lower Range</v>
      </c>
      <c r="AN753" s="78" t="s">
        <v>76</v>
      </c>
      <c r="AO753" s="78"/>
      <c r="AP753" s="78" t="s">
        <v>76</v>
      </c>
      <c r="AQ753" s="49"/>
      <c r="AR753" s="79"/>
      <c r="AS753" s="79"/>
      <c r="AT753" s="80"/>
      <c r="AU753" s="52">
        <f t="shared" si="125"/>
        <v>0</v>
      </c>
    </row>
    <row r="754" spans="1:47" ht="15" customHeight="1">
      <c r="A754" s="53" t="s">
        <v>66</v>
      </c>
      <c r="B754" s="54">
        <v>743</v>
      </c>
      <c r="C754" s="55" t="s">
        <v>116</v>
      </c>
      <c r="D754" s="56" t="s">
        <v>117</v>
      </c>
      <c r="E754" s="55" t="s">
        <v>79</v>
      </c>
      <c r="F754" s="57">
        <v>37773</v>
      </c>
      <c r="G754" s="58">
        <v>25355</v>
      </c>
      <c r="H754" s="59">
        <f t="shared" si="126"/>
        <v>49.863013698630134</v>
      </c>
      <c r="I754" s="60" t="s">
        <v>539</v>
      </c>
      <c r="J754" s="61" t="s">
        <v>85</v>
      </c>
      <c r="K754" s="62" t="s">
        <v>129</v>
      </c>
      <c r="L754" s="63" t="s">
        <v>85</v>
      </c>
      <c r="M754" s="64" t="str">
        <f t="shared" si="127"/>
        <v>3-1-3</v>
      </c>
      <c r="N754" s="65">
        <v>42736</v>
      </c>
      <c r="O754" s="66">
        <v>43191</v>
      </c>
      <c r="P754" s="67">
        <v>1.8749999999999999E-2</v>
      </c>
      <c r="Q754" s="68" t="s">
        <v>87</v>
      </c>
      <c r="R754" s="68" t="s">
        <v>88</v>
      </c>
      <c r="S754" s="68" t="s">
        <v>89</v>
      </c>
      <c r="T754" s="69">
        <v>50</v>
      </c>
      <c r="U754" s="68"/>
      <c r="V754" s="70">
        <v>200532</v>
      </c>
      <c r="W754" s="70">
        <v>0</v>
      </c>
      <c r="X754" s="70">
        <v>0</v>
      </c>
      <c r="Y754" s="70">
        <v>59952</v>
      </c>
      <c r="Z754" s="70">
        <v>0</v>
      </c>
      <c r="AA754" s="70">
        <v>671435</v>
      </c>
      <c r="AB754" s="71">
        <f t="shared" si="128"/>
        <v>611483</v>
      </c>
      <c r="AC754" s="71">
        <f t="shared" si="121"/>
        <v>611483</v>
      </c>
      <c r="AD754" s="72">
        <f t="shared" si="122"/>
        <v>365</v>
      </c>
      <c r="AE754" s="73">
        <f>ROUND(VLOOKUP(Q754,'[1]Average Cost'!$A$3:$V$26,HLOOKUP('[1]Master Sheet'!E754,'[1]Average Cost'!$B$1:$V$2,2,0)),0)</f>
        <v>775623</v>
      </c>
      <c r="AF754" s="74">
        <f t="shared" si="123"/>
        <v>0.78837656954474011</v>
      </c>
      <c r="AG754" s="68" t="str">
        <f t="shared" si="129"/>
        <v>60%-80%</v>
      </c>
      <c r="AH754" s="75">
        <v>1340475.5</v>
      </c>
      <c r="AI754" s="75">
        <v>1340475.5</v>
      </c>
      <c r="AJ754" s="75">
        <v>1058532</v>
      </c>
      <c r="AK754" s="76">
        <f t="shared" si="124"/>
        <v>0.4561687252023629</v>
      </c>
      <c r="AL754" s="39" t="str">
        <f t="shared" si="130"/>
        <v>25% - 50%</v>
      </c>
      <c r="AM754" s="77" t="str">
        <f t="shared" si="131"/>
        <v>Lower Range</v>
      </c>
      <c r="AN754" s="78" t="s">
        <v>76</v>
      </c>
      <c r="AO754" s="78"/>
      <c r="AP754" s="78" t="s">
        <v>76</v>
      </c>
      <c r="AQ754" s="49"/>
      <c r="AR754" s="79"/>
      <c r="AS754" s="79"/>
      <c r="AT754" s="80"/>
      <c r="AU754" s="52">
        <f t="shared" si="125"/>
        <v>0</v>
      </c>
    </row>
    <row r="755" spans="1:47" ht="15" customHeight="1">
      <c r="A755" s="53" t="s">
        <v>66</v>
      </c>
      <c r="B755" s="54">
        <v>744</v>
      </c>
      <c r="C755" s="55" t="s">
        <v>679</v>
      </c>
      <c r="D755" s="56" t="s">
        <v>117</v>
      </c>
      <c r="E755" s="55" t="s">
        <v>96</v>
      </c>
      <c r="F755" s="57">
        <v>43925</v>
      </c>
      <c r="G755" s="58">
        <v>31193</v>
      </c>
      <c r="H755" s="59">
        <f t="shared" si="126"/>
        <v>33.868493150684934</v>
      </c>
      <c r="I755" s="60" t="s">
        <v>97</v>
      </c>
      <c r="J755" s="61" t="s">
        <v>129</v>
      </c>
      <c r="K755" s="62" t="s">
        <v>71</v>
      </c>
      <c r="L755" s="63" t="s">
        <v>71</v>
      </c>
      <c r="M755" s="64" t="str">
        <f t="shared" si="127"/>
        <v>1-2-2</v>
      </c>
      <c r="N755" s="81" t="s">
        <v>121</v>
      </c>
      <c r="O755" s="66">
        <v>43191</v>
      </c>
      <c r="P755" s="67">
        <v>0.06</v>
      </c>
      <c r="Q755" s="68" t="s">
        <v>87</v>
      </c>
      <c r="R755" s="68" t="s">
        <v>88</v>
      </c>
      <c r="S755" s="68" t="s">
        <v>89</v>
      </c>
      <c r="T755" s="69">
        <v>50</v>
      </c>
      <c r="U755" s="68"/>
      <c r="V755" s="70">
        <v>290412</v>
      </c>
      <c r="W755" s="70">
        <v>0</v>
      </c>
      <c r="X755" s="70">
        <v>0</v>
      </c>
      <c r="Y755" s="70">
        <v>72600</v>
      </c>
      <c r="Z755" s="70">
        <v>0</v>
      </c>
      <c r="AA755" s="70">
        <v>810575</v>
      </c>
      <c r="AB755" s="71">
        <f t="shared" si="128"/>
        <v>737975</v>
      </c>
      <c r="AC755" s="71">
        <f t="shared" si="121"/>
        <v>737975</v>
      </c>
      <c r="AD755" s="72">
        <f t="shared" si="122"/>
        <v>365</v>
      </c>
      <c r="AE755" s="73">
        <f>ROUND(VLOOKUP(Q755,'[1]Average Cost'!$A$3:$V$26,HLOOKUP('[1]Master Sheet'!E755,'[1]Average Cost'!$B$1:$V$2,2,0)),0)</f>
        <v>775623</v>
      </c>
      <c r="AF755" s="74">
        <f t="shared" si="123"/>
        <v>0.9514609546132593</v>
      </c>
      <c r="AG755" s="68" t="str">
        <f t="shared" si="129"/>
        <v>80%-100%</v>
      </c>
      <c r="AH755" s="75">
        <v>1340475.5</v>
      </c>
      <c r="AI755" s="75">
        <v>1340475.5</v>
      </c>
      <c r="AJ755" s="75">
        <v>1058532</v>
      </c>
      <c r="AK755" s="76">
        <f t="shared" si="124"/>
        <v>0.55053225515871052</v>
      </c>
      <c r="AL755" s="39" t="str">
        <f t="shared" si="130"/>
        <v>50% - 70%</v>
      </c>
      <c r="AM755" s="77" t="str">
        <f t="shared" si="131"/>
        <v>Lower Range</v>
      </c>
      <c r="AN755" s="78" t="s">
        <v>76</v>
      </c>
      <c r="AO755" s="78"/>
      <c r="AP755" s="78" t="s">
        <v>76</v>
      </c>
      <c r="AQ755" s="49"/>
      <c r="AR755" s="79"/>
      <c r="AS755" s="79"/>
      <c r="AT755" s="80"/>
      <c r="AU755" s="52">
        <f t="shared" si="125"/>
        <v>0</v>
      </c>
    </row>
    <row r="756" spans="1:47" ht="15" customHeight="1">
      <c r="A756" s="53" t="s">
        <v>66</v>
      </c>
      <c r="B756" s="25">
        <v>745</v>
      </c>
      <c r="C756" s="55" t="s">
        <v>134</v>
      </c>
      <c r="D756" s="56" t="s">
        <v>95</v>
      </c>
      <c r="E756" s="55" t="s">
        <v>79</v>
      </c>
      <c r="F756" s="57">
        <v>40544</v>
      </c>
      <c r="G756" s="58">
        <v>29281</v>
      </c>
      <c r="H756" s="59">
        <f t="shared" si="126"/>
        <v>39.106849315068494</v>
      </c>
      <c r="I756" s="60" t="s">
        <v>213</v>
      </c>
      <c r="J756" s="61" t="s">
        <v>129</v>
      </c>
      <c r="K756" s="62" t="s">
        <v>71</v>
      </c>
      <c r="L756" s="63" t="s">
        <v>71</v>
      </c>
      <c r="M756" s="64" t="str">
        <f t="shared" si="127"/>
        <v>1-2-2</v>
      </c>
      <c r="N756" s="65">
        <v>42095</v>
      </c>
      <c r="O756" s="66">
        <v>43191</v>
      </c>
      <c r="P756" s="67">
        <v>8.6754415780423561E-2</v>
      </c>
      <c r="Q756" s="68" t="s">
        <v>87</v>
      </c>
      <c r="R756" s="68" t="s">
        <v>88</v>
      </c>
      <c r="S756" s="68" t="s">
        <v>89</v>
      </c>
      <c r="T756" s="69">
        <v>47</v>
      </c>
      <c r="U756" s="68"/>
      <c r="V756" s="70">
        <v>131076</v>
      </c>
      <c r="W756" s="70">
        <v>27828</v>
      </c>
      <c r="X756" s="70">
        <v>0</v>
      </c>
      <c r="Y756" s="70">
        <v>30288</v>
      </c>
      <c r="Z756" s="70">
        <v>0</v>
      </c>
      <c r="AA756" s="70">
        <v>372927</v>
      </c>
      <c r="AB756" s="71">
        <f t="shared" si="128"/>
        <v>342639</v>
      </c>
      <c r="AC756" s="71">
        <f t="shared" si="121"/>
        <v>314811</v>
      </c>
      <c r="AD756" s="72">
        <f t="shared" si="122"/>
        <v>365</v>
      </c>
      <c r="AE756" s="73">
        <f>ROUND(VLOOKUP(Q756,'[1]Average Cost'!$A$3:$V$26,HLOOKUP('[1]Master Sheet'!E756,'[1]Average Cost'!$B$1:$V$2,2,0)),0)</f>
        <v>436990</v>
      </c>
      <c r="AF756" s="74">
        <f t="shared" si="123"/>
        <v>0.78408888075242</v>
      </c>
      <c r="AG756" s="68" t="str">
        <f t="shared" si="129"/>
        <v>60%-80%</v>
      </c>
      <c r="AH756" s="75">
        <v>752202.61250000005</v>
      </c>
      <c r="AI756" s="75">
        <v>752202.61250000005</v>
      </c>
      <c r="AJ756" s="75">
        <v>532918</v>
      </c>
      <c r="AK756" s="76">
        <f t="shared" si="124"/>
        <v>0.45551423819336972</v>
      </c>
      <c r="AL756" s="39" t="str">
        <f t="shared" si="130"/>
        <v>25% - 50%</v>
      </c>
      <c r="AM756" s="77" t="str">
        <f t="shared" si="131"/>
        <v>Lower Range</v>
      </c>
      <c r="AN756" s="78" t="s">
        <v>76</v>
      </c>
      <c r="AO756" s="78"/>
      <c r="AP756" s="78" t="s">
        <v>76</v>
      </c>
      <c r="AQ756" s="49"/>
      <c r="AR756" s="79"/>
      <c r="AS756" s="79"/>
      <c r="AT756" s="80"/>
      <c r="AU756" s="52">
        <f t="shared" si="125"/>
        <v>0</v>
      </c>
    </row>
    <row r="757" spans="1:47" ht="15" customHeight="1">
      <c r="A757" s="53" t="s">
        <v>66</v>
      </c>
      <c r="B757" s="54">
        <v>746</v>
      </c>
      <c r="C757" s="55" t="s">
        <v>82</v>
      </c>
      <c r="D757" s="56" t="s">
        <v>83</v>
      </c>
      <c r="E757" s="55" t="s">
        <v>235</v>
      </c>
      <c r="F757" s="57">
        <v>41395</v>
      </c>
      <c r="G757" s="58">
        <v>27758</v>
      </c>
      <c r="H757" s="59">
        <f t="shared" si="126"/>
        <v>43.279452054794518</v>
      </c>
      <c r="I757" s="60" t="s">
        <v>373</v>
      </c>
      <c r="J757" s="61" t="s">
        <v>85</v>
      </c>
      <c r="K757" s="62" t="s">
        <v>71</v>
      </c>
      <c r="L757" s="63" t="s">
        <v>71</v>
      </c>
      <c r="M757" s="64" t="str">
        <f t="shared" si="127"/>
        <v>3-2-2</v>
      </c>
      <c r="N757" s="65">
        <v>42095</v>
      </c>
      <c r="O757" s="66">
        <v>43191</v>
      </c>
      <c r="P757" s="67">
        <v>6.7499999999999991E-2</v>
      </c>
      <c r="Q757" s="68" t="s">
        <v>87</v>
      </c>
      <c r="R757" s="68" t="s">
        <v>88</v>
      </c>
      <c r="S757" s="68" t="s">
        <v>89</v>
      </c>
      <c r="T757" s="69">
        <v>46</v>
      </c>
      <c r="U757" s="68"/>
      <c r="V757" s="70">
        <v>124344</v>
      </c>
      <c r="W757" s="70">
        <v>0</v>
      </c>
      <c r="X757" s="70">
        <v>0</v>
      </c>
      <c r="Y757" s="70">
        <v>0</v>
      </c>
      <c r="Z757" s="70">
        <v>0</v>
      </c>
      <c r="AA757" s="70">
        <v>322811</v>
      </c>
      <c r="AB757" s="71">
        <f t="shared" si="128"/>
        <v>322811</v>
      </c>
      <c r="AC757" s="71">
        <f t="shared" si="121"/>
        <v>322811</v>
      </c>
      <c r="AD757" s="72">
        <f t="shared" si="122"/>
        <v>365</v>
      </c>
      <c r="AE757" s="73">
        <f>ROUND(VLOOKUP(Q757,'[1]Average Cost'!$A$3:$V$26,HLOOKUP('[1]Master Sheet'!E757,'[1]Average Cost'!$B$1:$V$2,2,0)),0)</f>
        <v>293696</v>
      </c>
      <c r="AF757" s="74">
        <f t="shared" si="123"/>
        <v>1.0991331172368708</v>
      </c>
      <c r="AG757" s="68" t="str">
        <f t="shared" si="129"/>
        <v>Greater than 100%</v>
      </c>
      <c r="AH757" s="75">
        <v>512626</v>
      </c>
      <c r="AI757" s="75">
        <v>449515</v>
      </c>
      <c r="AJ757" s="75">
        <v>512626</v>
      </c>
      <c r="AK757" s="76">
        <f t="shared" si="124"/>
        <v>0.62972030291089409</v>
      </c>
      <c r="AL757" s="39" t="str">
        <f t="shared" si="130"/>
        <v>50% - 70%</v>
      </c>
      <c r="AM757" s="77" t="str">
        <f t="shared" si="131"/>
        <v>Lower Range</v>
      </c>
      <c r="AN757" s="78" t="s">
        <v>76</v>
      </c>
      <c r="AO757" s="78"/>
      <c r="AP757" s="78" t="s">
        <v>76</v>
      </c>
      <c r="AQ757" s="49"/>
      <c r="AR757" s="79"/>
      <c r="AS757" s="79"/>
      <c r="AT757" s="80"/>
      <c r="AU757" s="52">
        <f t="shared" si="125"/>
        <v>0</v>
      </c>
    </row>
    <row r="758" spans="1:47" ht="15" customHeight="1">
      <c r="A758" s="53" t="s">
        <v>66</v>
      </c>
      <c r="B758" s="54">
        <v>747</v>
      </c>
      <c r="C758" s="55" t="s">
        <v>82</v>
      </c>
      <c r="D758" s="56" t="s">
        <v>95</v>
      </c>
      <c r="E758" s="55" t="s">
        <v>79</v>
      </c>
      <c r="F758" s="57">
        <v>44443</v>
      </c>
      <c r="G758" s="58">
        <v>32237</v>
      </c>
      <c r="H758" s="59">
        <f t="shared" si="126"/>
        <v>31.008219178082193</v>
      </c>
      <c r="I758" s="60" t="s">
        <v>189</v>
      </c>
      <c r="J758" s="61">
        <v>0</v>
      </c>
      <c r="K758" s="62" t="s">
        <v>71</v>
      </c>
      <c r="L758" s="63" t="s">
        <v>85</v>
      </c>
      <c r="M758" s="64" t="str">
        <f t="shared" si="127"/>
        <v>0-2-3</v>
      </c>
      <c r="N758" s="81" t="s">
        <v>121</v>
      </c>
      <c r="O758" s="66">
        <v>43191</v>
      </c>
      <c r="P758" s="67">
        <v>1.8512963074071853E-2</v>
      </c>
      <c r="Q758" s="68" t="s">
        <v>190</v>
      </c>
      <c r="R758" s="68" t="s">
        <v>108</v>
      </c>
      <c r="S758" s="68" t="s">
        <v>109</v>
      </c>
      <c r="T758" s="69">
        <v>47</v>
      </c>
      <c r="U758" s="68"/>
      <c r="V758" s="70">
        <v>222228</v>
      </c>
      <c r="W758" s="70">
        <v>0</v>
      </c>
      <c r="X758" s="70">
        <v>0</v>
      </c>
      <c r="Y758" s="70">
        <v>55560</v>
      </c>
      <c r="Z758" s="70">
        <v>0</v>
      </c>
      <c r="AA758" s="70">
        <v>623089</v>
      </c>
      <c r="AB758" s="71">
        <f t="shared" si="128"/>
        <v>567529</v>
      </c>
      <c r="AC758" s="71">
        <f t="shared" si="121"/>
        <v>567529</v>
      </c>
      <c r="AD758" s="72">
        <f t="shared" si="122"/>
        <v>365</v>
      </c>
      <c r="AE758" s="73">
        <f>ROUND(VLOOKUP(Q758,'[1]Average Cost'!$A$3:$V$26,HLOOKUP('[1]Master Sheet'!E758,'[1]Average Cost'!$B$1:$V$2,2,0)),0)</f>
        <v>546974</v>
      </c>
      <c r="AF758" s="74">
        <f t="shared" si="123"/>
        <v>1.0375794827542077</v>
      </c>
      <c r="AG758" s="68" t="str">
        <f t="shared" si="129"/>
        <v>Greater than 100%</v>
      </c>
      <c r="AH758" s="75">
        <v>682466.95487249992</v>
      </c>
      <c r="AI758" s="75">
        <v>682466.95487249992</v>
      </c>
      <c r="AJ758" s="75">
        <v>678774</v>
      </c>
      <c r="AK758" s="76">
        <f t="shared" si="124"/>
        <v>0.83158458581489425</v>
      </c>
      <c r="AL758" s="39" t="str">
        <f t="shared" si="130"/>
        <v>70% - 90%</v>
      </c>
      <c r="AM758" s="77" t="str">
        <f t="shared" si="131"/>
        <v>Lower Middle Range</v>
      </c>
      <c r="AN758" s="78" t="s">
        <v>76</v>
      </c>
      <c r="AO758" s="78"/>
      <c r="AP758" s="78" t="s">
        <v>76</v>
      </c>
      <c r="AQ758" s="49"/>
      <c r="AR758" s="79"/>
      <c r="AS758" s="79"/>
      <c r="AT758" s="80"/>
      <c r="AU758" s="52">
        <f t="shared" si="125"/>
        <v>0</v>
      </c>
    </row>
    <row r="759" spans="1:47" ht="15" customHeight="1">
      <c r="A759" s="53" t="s">
        <v>66</v>
      </c>
      <c r="B759" s="54">
        <v>748</v>
      </c>
      <c r="C759" s="55" t="s">
        <v>170</v>
      </c>
      <c r="D759" s="56" t="s">
        <v>95</v>
      </c>
      <c r="E759" s="55" t="s">
        <v>111</v>
      </c>
      <c r="F759" s="57">
        <v>40278</v>
      </c>
      <c r="G759" s="58">
        <v>30025</v>
      </c>
      <c r="H759" s="59">
        <f t="shared" si="126"/>
        <v>37.06849315068493</v>
      </c>
      <c r="I759" s="60" t="s">
        <v>313</v>
      </c>
      <c r="J759" s="61" t="s">
        <v>71</v>
      </c>
      <c r="K759" s="62" t="s">
        <v>129</v>
      </c>
      <c r="L759" s="63" t="s">
        <v>71</v>
      </c>
      <c r="M759" s="64" t="str">
        <f t="shared" si="127"/>
        <v>2-1-2</v>
      </c>
      <c r="N759" s="65">
        <v>42736</v>
      </c>
      <c r="O759" s="66">
        <v>43191</v>
      </c>
      <c r="P759" s="67">
        <v>1.8525233213567589E-2</v>
      </c>
      <c r="Q759" s="68" t="s">
        <v>113</v>
      </c>
      <c r="R759" s="68" t="s">
        <v>114</v>
      </c>
      <c r="S759" s="68" t="s">
        <v>115</v>
      </c>
      <c r="T759" s="69">
        <v>47</v>
      </c>
      <c r="U759" s="68"/>
      <c r="V759" s="70">
        <v>179772</v>
      </c>
      <c r="W759" s="70">
        <v>0</v>
      </c>
      <c r="X759" s="70">
        <v>31500</v>
      </c>
      <c r="Y759" s="70">
        <v>44940</v>
      </c>
      <c r="Z759" s="70">
        <v>10500</v>
      </c>
      <c r="AA759" s="70">
        <v>506333</v>
      </c>
      <c r="AB759" s="71">
        <f t="shared" si="128"/>
        <v>461393</v>
      </c>
      <c r="AC759" s="71">
        <f t="shared" si="121"/>
        <v>461393</v>
      </c>
      <c r="AD759" s="72">
        <f t="shared" si="122"/>
        <v>365</v>
      </c>
      <c r="AE759" s="73">
        <f>ROUND(VLOOKUP(Q759,'[1]Average Cost'!$A$3:$V$26,HLOOKUP('[1]Master Sheet'!E759,'[1]Average Cost'!$B$1:$V$2,2,0)),0)</f>
        <v>450224</v>
      </c>
      <c r="AF759" s="74">
        <f t="shared" si="123"/>
        <v>1.0248076513024629</v>
      </c>
      <c r="AG759" s="68" t="str">
        <f t="shared" si="129"/>
        <v>Greater than 100%</v>
      </c>
      <c r="AH759" s="75">
        <v>689492.30925249995</v>
      </c>
      <c r="AI759" s="75">
        <v>689492.30925249995</v>
      </c>
      <c r="AJ759" s="75">
        <v>495248</v>
      </c>
      <c r="AK759" s="76">
        <f t="shared" si="124"/>
        <v>0.66917787741564583</v>
      </c>
      <c r="AL759" s="39" t="str">
        <f t="shared" si="130"/>
        <v>50% - 70%</v>
      </c>
      <c r="AM759" s="77" t="str">
        <f t="shared" si="131"/>
        <v>Lower Range</v>
      </c>
      <c r="AN759" s="78" t="s">
        <v>76</v>
      </c>
      <c r="AO759" s="78"/>
      <c r="AP759" s="78" t="s">
        <v>76</v>
      </c>
      <c r="AQ759" s="49"/>
      <c r="AR759" s="79"/>
      <c r="AS759" s="79"/>
      <c r="AT759" s="80"/>
      <c r="AU759" s="52">
        <f t="shared" si="125"/>
        <v>0</v>
      </c>
    </row>
    <row r="760" spans="1:47" ht="15" customHeight="1">
      <c r="A760" s="53" t="s">
        <v>66</v>
      </c>
      <c r="B760" s="54">
        <v>749</v>
      </c>
      <c r="C760" s="55" t="s">
        <v>136</v>
      </c>
      <c r="D760" s="56" t="s">
        <v>91</v>
      </c>
      <c r="E760" s="55" t="s">
        <v>111</v>
      </c>
      <c r="F760" s="57">
        <v>41730</v>
      </c>
      <c r="G760" s="58">
        <v>31957</v>
      </c>
      <c r="H760" s="59">
        <f t="shared" si="126"/>
        <v>31.775342465753425</v>
      </c>
      <c r="I760" s="60" t="s">
        <v>326</v>
      </c>
      <c r="J760" s="61" t="s">
        <v>85</v>
      </c>
      <c r="K760" s="62" t="s">
        <v>71</v>
      </c>
      <c r="L760" s="63" t="s">
        <v>85</v>
      </c>
      <c r="M760" s="64" t="str">
        <f t="shared" si="127"/>
        <v>3-2-3</v>
      </c>
      <c r="N760" s="65">
        <v>42826</v>
      </c>
      <c r="O760" s="66">
        <v>43191</v>
      </c>
      <c r="P760" s="67">
        <v>6.7499999999999991E-2</v>
      </c>
      <c r="Q760" s="68" t="s">
        <v>327</v>
      </c>
      <c r="R760" s="68" t="s">
        <v>114</v>
      </c>
      <c r="S760" s="68" t="s">
        <v>115</v>
      </c>
      <c r="T760" s="69">
        <v>49</v>
      </c>
      <c r="U760" s="68"/>
      <c r="V760" s="70">
        <v>227400</v>
      </c>
      <c r="W760" s="70">
        <v>0</v>
      </c>
      <c r="X760" s="70">
        <v>67500</v>
      </c>
      <c r="Y760" s="70">
        <v>56844</v>
      </c>
      <c r="Z760" s="70">
        <v>22500</v>
      </c>
      <c r="AA760" s="70">
        <v>637303</v>
      </c>
      <c r="AB760" s="71">
        <f t="shared" si="128"/>
        <v>580459</v>
      </c>
      <c r="AC760" s="71">
        <f t="shared" si="121"/>
        <v>580459</v>
      </c>
      <c r="AD760" s="72">
        <f t="shared" si="122"/>
        <v>365</v>
      </c>
      <c r="AE760" s="73">
        <f>ROUND(VLOOKUP(Q760,'[1]Average Cost'!$A$3:$V$26,HLOOKUP('[1]Master Sheet'!E760,'[1]Average Cost'!$B$1:$V$2,2,0)),0)</f>
        <v>712671</v>
      </c>
      <c r="AF760" s="74">
        <f t="shared" si="123"/>
        <v>0.81448382212830328</v>
      </c>
      <c r="AG760" s="68" t="str">
        <f t="shared" si="129"/>
        <v>80%-100%</v>
      </c>
      <c r="AH760" s="75">
        <v>1463569.39393</v>
      </c>
      <c r="AI760" s="75">
        <v>1463569.39393</v>
      </c>
      <c r="AJ760" s="75">
        <v>1261116</v>
      </c>
      <c r="AK760" s="76">
        <f t="shared" si="124"/>
        <v>0.39660504135122843</v>
      </c>
      <c r="AL760" s="39" t="str">
        <f t="shared" si="130"/>
        <v>25% - 50%</v>
      </c>
      <c r="AM760" s="77" t="str">
        <f t="shared" si="131"/>
        <v>Lower Range</v>
      </c>
      <c r="AN760" s="78" t="s">
        <v>76</v>
      </c>
      <c r="AO760" s="78"/>
      <c r="AP760" s="78" t="s">
        <v>76</v>
      </c>
      <c r="AQ760" s="49"/>
      <c r="AR760" s="79"/>
      <c r="AS760" s="79"/>
      <c r="AT760" s="80"/>
      <c r="AU760" s="52">
        <f t="shared" si="125"/>
        <v>0</v>
      </c>
    </row>
    <row r="761" spans="1:47" ht="15" customHeight="1">
      <c r="A761" s="53" t="s">
        <v>66</v>
      </c>
      <c r="B761" s="54">
        <v>750</v>
      </c>
      <c r="C761" s="55" t="s">
        <v>152</v>
      </c>
      <c r="D761" s="56" t="s">
        <v>83</v>
      </c>
      <c r="E761" s="55" t="s">
        <v>111</v>
      </c>
      <c r="F761" s="57">
        <v>44786</v>
      </c>
      <c r="G761" s="58">
        <v>32701</v>
      </c>
      <c r="H761" s="59">
        <f t="shared" si="126"/>
        <v>29.736986301369864</v>
      </c>
      <c r="I761" s="60" t="s">
        <v>680</v>
      </c>
      <c r="J761" s="61">
        <v>0</v>
      </c>
      <c r="K761" s="62">
        <v>0</v>
      </c>
      <c r="L761" s="63" t="s">
        <v>85</v>
      </c>
      <c r="M761" s="64" t="str">
        <f t="shared" si="127"/>
        <v>0-0-3</v>
      </c>
      <c r="N761" s="81" t="s">
        <v>72</v>
      </c>
      <c r="O761" s="62" t="s">
        <v>72</v>
      </c>
      <c r="P761" s="67">
        <v>0</v>
      </c>
      <c r="Q761" s="68" t="s">
        <v>125</v>
      </c>
      <c r="R761" s="68" t="s">
        <v>126</v>
      </c>
      <c r="S761" s="68" t="s">
        <v>127</v>
      </c>
      <c r="T761" s="69">
        <v>46</v>
      </c>
      <c r="U761" s="68"/>
      <c r="V761" s="70">
        <v>159996</v>
      </c>
      <c r="W761" s="70">
        <v>0</v>
      </c>
      <c r="X761" s="70">
        <v>31500</v>
      </c>
      <c r="Y761" s="70">
        <v>0</v>
      </c>
      <c r="Z761" s="70">
        <v>10500</v>
      </c>
      <c r="AA761" s="70">
        <v>411953</v>
      </c>
      <c r="AB761" s="71">
        <f t="shared" si="128"/>
        <v>411953</v>
      </c>
      <c r="AC761" s="71">
        <f t="shared" si="121"/>
        <v>411953</v>
      </c>
      <c r="AD761" s="72">
        <f t="shared" si="122"/>
        <v>231</v>
      </c>
      <c r="AE761" s="73">
        <f>ROUND(VLOOKUP(Q761,'[1]Average Cost'!$A$3:$V$26,HLOOKUP('[1]Master Sheet'!E761,'[1]Average Cost'!$B$1:$V$2,2,0)),0)</f>
        <v>367306</v>
      </c>
      <c r="AF761" s="74">
        <f t="shared" si="123"/>
        <v>1.1215526019177471</v>
      </c>
      <c r="AG761" s="68" t="str">
        <f t="shared" si="129"/>
        <v>Greater than 100%</v>
      </c>
      <c r="AH761" s="75">
        <v>587277.26769999997</v>
      </c>
      <c r="AI761" s="75">
        <v>587277.26769999997</v>
      </c>
      <c r="AJ761" s="75">
        <v>464552</v>
      </c>
      <c r="AK761" s="76">
        <f t="shared" si="124"/>
        <v>0.70146253338455244</v>
      </c>
      <c r="AL761" s="39" t="str">
        <f t="shared" si="130"/>
        <v>70% - 90%</v>
      </c>
      <c r="AM761" s="77" t="str">
        <f t="shared" si="131"/>
        <v>Lower Middle Range</v>
      </c>
      <c r="AN761" s="78" t="s">
        <v>76</v>
      </c>
      <c r="AO761" s="78"/>
      <c r="AP761" s="78" t="s">
        <v>76</v>
      </c>
      <c r="AQ761" s="49"/>
      <c r="AR761" s="79"/>
      <c r="AS761" s="79"/>
      <c r="AT761" s="80"/>
      <c r="AU761" s="52">
        <f t="shared" si="125"/>
        <v>0</v>
      </c>
    </row>
    <row r="762" spans="1:47" ht="15" customHeight="1">
      <c r="A762" s="53" t="s">
        <v>66</v>
      </c>
      <c r="B762" s="25">
        <v>751</v>
      </c>
      <c r="C762" s="55" t="s">
        <v>134</v>
      </c>
      <c r="D762" s="56" t="s">
        <v>68</v>
      </c>
      <c r="E762" s="55" t="s">
        <v>111</v>
      </c>
      <c r="F762" s="57">
        <v>44625</v>
      </c>
      <c r="G762" s="58">
        <v>31291</v>
      </c>
      <c r="H762" s="59">
        <f t="shared" si="126"/>
        <v>33.6</v>
      </c>
      <c r="I762" s="60" t="s">
        <v>681</v>
      </c>
      <c r="J762" s="61">
        <v>0</v>
      </c>
      <c r="K762" s="62">
        <v>0</v>
      </c>
      <c r="L762" s="63" t="s">
        <v>129</v>
      </c>
      <c r="M762" s="64" t="str">
        <f t="shared" si="127"/>
        <v>0-0-1</v>
      </c>
      <c r="N762" s="81" t="s">
        <v>72</v>
      </c>
      <c r="O762" s="62" t="s">
        <v>98</v>
      </c>
      <c r="P762" s="67">
        <v>0</v>
      </c>
      <c r="Q762" s="68" t="s">
        <v>125</v>
      </c>
      <c r="R762" s="68" t="s">
        <v>126</v>
      </c>
      <c r="S762" s="68" t="s">
        <v>127</v>
      </c>
      <c r="T762" s="69">
        <v>48</v>
      </c>
      <c r="U762" s="68"/>
      <c r="V762" s="70">
        <v>298548</v>
      </c>
      <c r="W762" s="70">
        <v>0</v>
      </c>
      <c r="X762" s="70">
        <v>45000</v>
      </c>
      <c r="Y762" s="70">
        <v>74628</v>
      </c>
      <c r="Z762" s="70">
        <v>15000</v>
      </c>
      <c r="AA762" s="70">
        <v>832875</v>
      </c>
      <c r="AB762" s="71">
        <f t="shared" si="128"/>
        <v>758247</v>
      </c>
      <c r="AC762" s="71">
        <f t="shared" si="121"/>
        <v>758247</v>
      </c>
      <c r="AD762" s="72">
        <f t="shared" si="122"/>
        <v>365</v>
      </c>
      <c r="AE762" s="73">
        <f>ROUND(VLOOKUP(Q762,'[1]Average Cost'!$A$3:$V$26,HLOOKUP('[1]Master Sheet'!E762,'[1]Average Cost'!$B$1:$V$2,2,0)),0)</f>
        <v>739403</v>
      </c>
      <c r="AF762" s="74">
        <f t="shared" si="123"/>
        <v>1.0254854254040084</v>
      </c>
      <c r="AG762" s="68" t="str">
        <f t="shared" si="129"/>
        <v>Greater than 100%</v>
      </c>
      <c r="AH762" s="75">
        <v>811167.42264999996</v>
      </c>
      <c r="AI762" s="75">
        <v>811167.42264999996</v>
      </c>
      <c r="AJ762" s="75">
        <v>637854</v>
      </c>
      <c r="AK762" s="76">
        <f t="shared" si="124"/>
        <v>0.93476017259530164</v>
      </c>
      <c r="AL762" s="39" t="str">
        <f t="shared" si="130"/>
        <v>90% - 110%</v>
      </c>
      <c r="AM762" s="77" t="str">
        <f t="shared" si="131"/>
        <v>Close to Market Reference</v>
      </c>
      <c r="AN762" s="78" t="s">
        <v>76</v>
      </c>
      <c r="AO762" s="78"/>
      <c r="AP762" s="78" t="s">
        <v>135</v>
      </c>
      <c r="AQ762" s="49"/>
      <c r="AR762" s="79"/>
      <c r="AS762" s="79"/>
      <c r="AT762" s="80"/>
      <c r="AU762" s="52">
        <f t="shared" si="125"/>
        <v>0</v>
      </c>
    </row>
    <row r="763" spans="1:47" ht="15" customHeight="1">
      <c r="A763" s="53" t="s">
        <v>66</v>
      </c>
      <c r="B763" s="54">
        <v>752</v>
      </c>
      <c r="C763" s="55" t="s">
        <v>296</v>
      </c>
      <c r="D763" s="56" t="s">
        <v>297</v>
      </c>
      <c r="E763" s="55" t="s">
        <v>79</v>
      </c>
      <c r="F763" s="57">
        <v>40573</v>
      </c>
      <c r="G763" s="58">
        <v>23326</v>
      </c>
      <c r="H763" s="59">
        <f t="shared" si="126"/>
        <v>55.421917808219177</v>
      </c>
      <c r="I763" s="60" t="s">
        <v>269</v>
      </c>
      <c r="J763" s="61" t="s">
        <v>71</v>
      </c>
      <c r="K763" s="62" t="s">
        <v>71</v>
      </c>
      <c r="L763" s="63" t="s">
        <v>85</v>
      </c>
      <c r="M763" s="64" t="str">
        <f t="shared" si="127"/>
        <v>2-2-3</v>
      </c>
      <c r="N763" s="65" t="s">
        <v>86</v>
      </c>
      <c r="O763" s="66">
        <v>43191</v>
      </c>
      <c r="P763" s="67">
        <v>0.06</v>
      </c>
      <c r="Q763" s="68" t="s">
        <v>270</v>
      </c>
      <c r="R763" s="68" t="s">
        <v>141</v>
      </c>
      <c r="S763" s="68" t="s">
        <v>142</v>
      </c>
      <c r="T763" s="69">
        <v>43</v>
      </c>
      <c r="U763" s="68"/>
      <c r="V763" s="70">
        <v>118044</v>
      </c>
      <c r="W763" s="70">
        <v>0</v>
      </c>
      <c r="X763" s="70">
        <v>0</v>
      </c>
      <c r="Y763" s="70">
        <v>0</v>
      </c>
      <c r="Z763" s="70">
        <v>0</v>
      </c>
      <c r="AA763" s="70">
        <v>280413.01</v>
      </c>
      <c r="AB763" s="71">
        <f t="shared" si="128"/>
        <v>280413.01</v>
      </c>
      <c r="AC763" s="71">
        <f t="shared" si="121"/>
        <v>280413.01</v>
      </c>
      <c r="AD763" s="72">
        <f t="shared" si="122"/>
        <v>365</v>
      </c>
      <c r="AE763" s="73">
        <f>ROUND(VLOOKUP(Q763,'[1]Average Cost'!$A$3:$V$26,HLOOKUP('[1]Master Sheet'!E763,'[1]Average Cost'!$B$1:$V$2,2,0)),0)</f>
        <v>280413</v>
      </c>
      <c r="AF763" s="74">
        <f t="shared" si="123"/>
        <v>1.0000000356616847</v>
      </c>
      <c r="AG763" s="68" t="str">
        <f t="shared" si="129"/>
        <v>Greater than 100%</v>
      </c>
      <c r="AH763" s="75">
        <v>317242</v>
      </c>
      <c r="AI763" s="75">
        <v>279883.20600000001</v>
      </c>
      <c r="AJ763" s="75">
        <v>317242</v>
      </c>
      <c r="AK763" s="76">
        <f t="shared" si="124"/>
        <v>0.88390884561312821</v>
      </c>
      <c r="AL763" s="39" t="str">
        <f t="shared" si="130"/>
        <v>70% - 90%</v>
      </c>
      <c r="AM763" s="77" t="str">
        <f t="shared" si="131"/>
        <v>Close to Market Reference</v>
      </c>
      <c r="AN763" s="78" t="s">
        <v>118</v>
      </c>
      <c r="AO763" s="78" t="s">
        <v>682</v>
      </c>
      <c r="AP763" s="78" t="s">
        <v>135</v>
      </c>
      <c r="AQ763" s="49"/>
      <c r="AR763" s="79"/>
      <c r="AS763" s="79"/>
      <c r="AT763" s="80"/>
      <c r="AU763" s="52">
        <f t="shared" si="125"/>
        <v>0</v>
      </c>
    </row>
    <row r="764" spans="1:47" ht="15" customHeight="1">
      <c r="A764" s="53" t="s">
        <v>66</v>
      </c>
      <c r="B764" s="54">
        <v>753</v>
      </c>
      <c r="C764" s="55" t="s">
        <v>586</v>
      </c>
      <c r="D764" s="56" t="s">
        <v>83</v>
      </c>
      <c r="E764" s="55" t="s">
        <v>278</v>
      </c>
      <c r="F764" s="57">
        <v>43694</v>
      </c>
      <c r="G764" s="58">
        <v>28311</v>
      </c>
      <c r="H764" s="59">
        <f t="shared" si="126"/>
        <v>41.764383561643832</v>
      </c>
      <c r="I764" s="60" t="s">
        <v>204</v>
      </c>
      <c r="J764" s="61" t="s">
        <v>85</v>
      </c>
      <c r="K764" s="62" t="s">
        <v>71</v>
      </c>
      <c r="L764" s="63" t="s">
        <v>71</v>
      </c>
      <c r="M764" s="64" t="str">
        <f t="shared" si="127"/>
        <v>3-2-2</v>
      </c>
      <c r="N764" s="81" t="s">
        <v>121</v>
      </c>
      <c r="O764" s="66">
        <v>43191</v>
      </c>
      <c r="P764" s="67">
        <v>0.25</v>
      </c>
      <c r="Q764" s="68" t="s">
        <v>73</v>
      </c>
      <c r="R764" s="38" t="s">
        <v>74</v>
      </c>
      <c r="S764" s="38" t="s">
        <v>75</v>
      </c>
      <c r="T764" s="69">
        <v>46</v>
      </c>
      <c r="U764" s="68"/>
      <c r="V764" s="70">
        <v>180816</v>
      </c>
      <c r="W764" s="70">
        <v>0</v>
      </c>
      <c r="X764" s="70">
        <v>0</v>
      </c>
      <c r="Y764" s="70">
        <v>0</v>
      </c>
      <c r="Z764" s="70">
        <v>0</v>
      </c>
      <c r="AA764" s="70">
        <v>463992</v>
      </c>
      <c r="AB764" s="71">
        <f t="shared" si="128"/>
        <v>463992</v>
      </c>
      <c r="AC764" s="71">
        <f t="shared" si="121"/>
        <v>463992</v>
      </c>
      <c r="AD764" s="72">
        <f t="shared" si="122"/>
        <v>365</v>
      </c>
      <c r="AE764" s="73">
        <f>ROUND(VLOOKUP(Q764,'[1]Average Cost'!$A$3:$V$26,HLOOKUP('[1]Master Sheet'!E764,'[1]Average Cost'!$B$1:$V$2,2,0)),0)</f>
        <v>480167</v>
      </c>
      <c r="AF764" s="74">
        <f t="shared" si="123"/>
        <v>0.96631380332259398</v>
      </c>
      <c r="AG764" s="68" t="str">
        <f t="shared" si="129"/>
        <v>80%-100%</v>
      </c>
      <c r="AH764" s="75">
        <v>499780.75</v>
      </c>
      <c r="AI764" s="75">
        <v>499780.75</v>
      </c>
      <c r="AJ764" s="75">
        <v>638569</v>
      </c>
      <c r="AK764" s="76">
        <f t="shared" si="124"/>
        <v>0.9283910994971295</v>
      </c>
      <c r="AL764" s="39" t="str">
        <f t="shared" si="130"/>
        <v>90% - 110%</v>
      </c>
      <c r="AM764" s="77" t="str">
        <f t="shared" si="131"/>
        <v>Close to Market Reference</v>
      </c>
      <c r="AN764" s="78" t="s">
        <v>76</v>
      </c>
      <c r="AO764" s="78"/>
      <c r="AP764" s="78" t="s">
        <v>76</v>
      </c>
      <c r="AQ764" s="49"/>
      <c r="AR764" s="79"/>
      <c r="AS764" s="79"/>
      <c r="AT764" s="80"/>
      <c r="AU764" s="52">
        <f t="shared" si="125"/>
        <v>0</v>
      </c>
    </row>
    <row r="765" spans="1:47" ht="15" customHeight="1">
      <c r="A765" s="53" t="s">
        <v>66</v>
      </c>
      <c r="B765" s="54">
        <v>754</v>
      </c>
      <c r="C765" s="55" t="s">
        <v>67</v>
      </c>
      <c r="D765" s="56" t="s">
        <v>68</v>
      </c>
      <c r="E765" s="55" t="s">
        <v>285</v>
      </c>
      <c r="F765" s="57">
        <v>44625</v>
      </c>
      <c r="G765" s="58">
        <v>32313</v>
      </c>
      <c r="H765" s="59">
        <f t="shared" si="126"/>
        <v>30.8</v>
      </c>
      <c r="I765" s="60" t="s">
        <v>683</v>
      </c>
      <c r="J765" s="61">
        <v>0</v>
      </c>
      <c r="K765" s="62">
        <v>0</v>
      </c>
      <c r="L765" s="63" t="s">
        <v>71</v>
      </c>
      <c r="M765" s="64" t="str">
        <f t="shared" si="127"/>
        <v>0-0-2</v>
      </c>
      <c r="N765" s="81" t="s">
        <v>72</v>
      </c>
      <c r="O765" s="62" t="s">
        <v>72</v>
      </c>
      <c r="P765" s="67">
        <v>0</v>
      </c>
      <c r="Q765" s="68" t="s">
        <v>177</v>
      </c>
      <c r="R765" s="68" t="s">
        <v>178</v>
      </c>
      <c r="S765" s="68" t="s">
        <v>179</v>
      </c>
      <c r="T765" s="69">
        <v>48</v>
      </c>
      <c r="U765" s="68"/>
      <c r="V765" s="70">
        <v>316368</v>
      </c>
      <c r="W765" s="70">
        <v>0</v>
      </c>
      <c r="X765" s="70">
        <v>0</v>
      </c>
      <c r="Y765" s="70">
        <v>79092</v>
      </c>
      <c r="Z765" s="70">
        <v>0</v>
      </c>
      <c r="AA765" s="70">
        <v>881962</v>
      </c>
      <c r="AB765" s="71">
        <f t="shared" si="128"/>
        <v>802870</v>
      </c>
      <c r="AC765" s="71">
        <f t="shared" si="121"/>
        <v>802870</v>
      </c>
      <c r="AD765" s="72">
        <f t="shared" si="122"/>
        <v>365</v>
      </c>
      <c r="AE765" s="73">
        <f>ROUND(VLOOKUP(Q765,'[1]Average Cost'!$A$3:$V$26,HLOOKUP('[1]Master Sheet'!E765,'[1]Average Cost'!$B$1:$V$2,2,0)),0)</f>
        <v>876337</v>
      </c>
      <c r="AF765" s="74">
        <f t="shared" si="123"/>
        <v>0.91616581292356702</v>
      </c>
      <c r="AG765" s="68" t="str">
        <f t="shared" si="129"/>
        <v>80%-100%</v>
      </c>
      <c r="AH765" s="75">
        <v>1031401.0812</v>
      </c>
      <c r="AI765" s="75">
        <v>1031401.0812</v>
      </c>
      <c r="AJ765" s="75">
        <v>1020726</v>
      </c>
      <c r="AK765" s="76">
        <f t="shared" si="124"/>
        <v>0.77842656424781731</v>
      </c>
      <c r="AL765" s="39" t="str">
        <f t="shared" si="130"/>
        <v>70% - 90%</v>
      </c>
      <c r="AM765" s="77" t="str">
        <f t="shared" si="131"/>
        <v>Lower Middle Range</v>
      </c>
      <c r="AN765" s="78" t="s">
        <v>76</v>
      </c>
      <c r="AO765" s="78"/>
      <c r="AP765" s="78" t="s">
        <v>76</v>
      </c>
      <c r="AQ765" s="49"/>
      <c r="AR765" s="79"/>
      <c r="AS765" s="79"/>
      <c r="AT765" s="80"/>
      <c r="AU765" s="52">
        <f t="shared" si="125"/>
        <v>0</v>
      </c>
    </row>
    <row r="766" spans="1:47" ht="15" customHeight="1">
      <c r="A766" s="53" t="s">
        <v>66</v>
      </c>
      <c r="B766" s="54">
        <v>755</v>
      </c>
      <c r="C766" s="55" t="s">
        <v>67</v>
      </c>
      <c r="D766" s="56" t="s">
        <v>68</v>
      </c>
      <c r="E766" s="55" t="s">
        <v>684</v>
      </c>
      <c r="F766" s="57">
        <v>43575</v>
      </c>
      <c r="G766" s="58">
        <v>29637</v>
      </c>
      <c r="H766" s="59">
        <f t="shared" si="126"/>
        <v>38.131506849315066</v>
      </c>
      <c r="I766" s="60" t="s">
        <v>344</v>
      </c>
      <c r="J766" s="61" t="s">
        <v>71</v>
      </c>
      <c r="K766" s="62" t="s">
        <v>71</v>
      </c>
      <c r="L766" s="63" t="s">
        <v>85</v>
      </c>
      <c r="M766" s="64" t="str">
        <f t="shared" si="127"/>
        <v>2-2-3</v>
      </c>
      <c r="N766" s="81" t="s">
        <v>121</v>
      </c>
      <c r="O766" s="66">
        <v>43191</v>
      </c>
      <c r="P766" s="67">
        <v>6.7499999999999991E-2</v>
      </c>
      <c r="Q766" s="68" t="s">
        <v>177</v>
      </c>
      <c r="R766" s="68" t="s">
        <v>178</v>
      </c>
      <c r="S766" s="68" t="s">
        <v>179</v>
      </c>
      <c r="T766" s="69">
        <v>48</v>
      </c>
      <c r="U766" s="68"/>
      <c r="V766" s="70">
        <v>249504</v>
      </c>
      <c r="W766" s="70">
        <v>0</v>
      </c>
      <c r="X766" s="70">
        <v>0</v>
      </c>
      <c r="Y766" s="70">
        <v>62376</v>
      </c>
      <c r="Z766" s="70">
        <v>0</v>
      </c>
      <c r="AA766" s="70">
        <v>698090</v>
      </c>
      <c r="AB766" s="71">
        <f t="shared" si="128"/>
        <v>635714</v>
      </c>
      <c r="AC766" s="71">
        <f t="shared" si="121"/>
        <v>635714</v>
      </c>
      <c r="AD766" s="72">
        <f t="shared" si="122"/>
        <v>365</v>
      </c>
      <c r="AE766" s="73">
        <f>ROUND(VLOOKUP(Q766,'[1]Average Cost'!$A$3:$V$26,HLOOKUP('[1]Master Sheet'!E766,'[1]Average Cost'!$B$1:$V$2,2,0)),0)</f>
        <v>876337</v>
      </c>
      <c r="AF766" s="74">
        <f t="shared" si="123"/>
        <v>0.72542184114102226</v>
      </c>
      <c r="AG766" s="68" t="str">
        <f t="shared" si="129"/>
        <v>60%-80%</v>
      </c>
      <c r="AH766" s="75">
        <v>1031401.0812</v>
      </c>
      <c r="AI766" s="75">
        <v>1031401.0812</v>
      </c>
      <c r="AJ766" s="75">
        <v>1020726</v>
      </c>
      <c r="AK766" s="76">
        <f t="shared" si="124"/>
        <v>0.61635964086867978</v>
      </c>
      <c r="AL766" s="39" t="str">
        <f t="shared" si="130"/>
        <v>50% - 70%</v>
      </c>
      <c r="AM766" s="77" t="str">
        <f t="shared" si="131"/>
        <v>Lower Range</v>
      </c>
      <c r="AN766" s="78" t="s">
        <v>76</v>
      </c>
      <c r="AO766" s="78"/>
      <c r="AP766" s="78" t="s">
        <v>76</v>
      </c>
      <c r="AQ766" s="49"/>
      <c r="AR766" s="79"/>
      <c r="AS766" s="79"/>
      <c r="AT766" s="80"/>
      <c r="AU766" s="52">
        <f t="shared" si="125"/>
        <v>0</v>
      </c>
    </row>
    <row r="767" spans="1:47" ht="15" customHeight="1">
      <c r="A767" s="53" t="s">
        <v>66</v>
      </c>
      <c r="B767" s="54">
        <v>756</v>
      </c>
      <c r="C767" s="55" t="s">
        <v>134</v>
      </c>
      <c r="D767" s="56" t="s">
        <v>68</v>
      </c>
      <c r="E767" s="55" t="s">
        <v>79</v>
      </c>
      <c r="F767" s="57">
        <v>43120</v>
      </c>
      <c r="G767" s="58">
        <v>28991</v>
      </c>
      <c r="H767" s="59">
        <f t="shared" si="126"/>
        <v>39.901369863013699</v>
      </c>
      <c r="I767" s="60" t="s">
        <v>182</v>
      </c>
      <c r="J767" s="61" t="s">
        <v>71</v>
      </c>
      <c r="K767" s="62" t="s">
        <v>85</v>
      </c>
      <c r="L767" s="63" t="s">
        <v>85</v>
      </c>
      <c r="M767" s="64" t="str">
        <f t="shared" si="127"/>
        <v>2-3-3</v>
      </c>
      <c r="N767" s="81" t="s">
        <v>121</v>
      </c>
      <c r="O767" s="66">
        <v>43191</v>
      </c>
      <c r="P767" s="67">
        <v>9.6388481828839398E-2</v>
      </c>
      <c r="Q767" s="68" t="s">
        <v>107</v>
      </c>
      <c r="R767" s="68" t="s">
        <v>108</v>
      </c>
      <c r="S767" s="68" t="s">
        <v>109</v>
      </c>
      <c r="T767" s="69">
        <v>48</v>
      </c>
      <c r="U767" s="68"/>
      <c r="V767" s="70">
        <v>301992</v>
      </c>
      <c r="W767" s="70">
        <v>0</v>
      </c>
      <c r="X767" s="70">
        <v>0</v>
      </c>
      <c r="Y767" s="70">
        <v>75492</v>
      </c>
      <c r="Z767" s="70">
        <v>0</v>
      </c>
      <c r="AA767" s="70">
        <v>842418</v>
      </c>
      <c r="AB767" s="71">
        <f t="shared" si="128"/>
        <v>766926</v>
      </c>
      <c r="AC767" s="71">
        <f t="shared" si="121"/>
        <v>766926</v>
      </c>
      <c r="AD767" s="72">
        <f t="shared" si="122"/>
        <v>365</v>
      </c>
      <c r="AE767" s="73">
        <f>ROUND(VLOOKUP(Q767,'[1]Average Cost'!$A$3:$V$26,HLOOKUP('[1]Master Sheet'!E767,'[1]Average Cost'!$B$1:$V$2,2,0)),0)</f>
        <v>734841</v>
      </c>
      <c r="AF767" s="74">
        <f t="shared" si="123"/>
        <v>1.0436625065830567</v>
      </c>
      <c r="AG767" s="68" t="str">
        <f t="shared" si="129"/>
        <v>Greater than 100%</v>
      </c>
      <c r="AH767" s="75">
        <v>917985.89439999999</v>
      </c>
      <c r="AI767" s="75">
        <v>917985.89439999999</v>
      </c>
      <c r="AJ767" s="75">
        <v>813817</v>
      </c>
      <c r="AK767" s="76">
        <f t="shared" si="124"/>
        <v>0.83544420963163768</v>
      </c>
      <c r="AL767" s="39" t="str">
        <f t="shared" si="130"/>
        <v>70% - 90%</v>
      </c>
      <c r="AM767" s="77" t="str">
        <f t="shared" si="131"/>
        <v>Lower Middle Range</v>
      </c>
      <c r="AN767" s="78" t="s">
        <v>118</v>
      </c>
      <c r="AO767" s="78" t="s">
        <v>685</v>
      </c>
      <c r="AP767" s="78" t="s">
        <v>76</v>
      </c>
      <c r="AQ767" s="49"/>
      <c r="AR767" s="79"/>
      <c r="AS767" s="79"/>
      <c r="AT767" s="80"/>
      <c r="AU767" s="52">
        <f t="shared" si="125"/>
        <v>0</v>
      </c>
    </row>
    <row r="768" spans="1:47" ht="15" customHeight="1">
      <c r="A768" s="53" t="s">
        <v>66</v>
      </c>
      <c r="B768" s="25">
        <v>757</v>
      </c>
      <c r="C768" s="55" t="s">
        <v>136</v>
      </c>
      <c r="D768" s="56" t="s">
        <v>91</v>
      </c>
      <c r="E768" s="55" t="s">
        <v>79</v>
      </c>
      <c r="F768" s="57">
        <v>41091</v>
      </c>
      <c r="G768" s="58">
        <v>32526</v>
      </c>
      <c r="H768" s="59">
        <f t="shared" si="126"/>
        <v>30.216438356164385</v>
      </c>
      <c r="I768" s="60" t="s">
        <v>298</v>
      </c>
      <c r="J768" s="61" t="s">
        <v>85</v>
      </c>
      <c r="K768" s="62" t="s">
        <v>85</v>
      </c>
      <c r="L768" s="63" t="s">
        <v>85</v>
      </c>
      <c r="M768" s="64" t="str">
        <f t="shared" si="127"/>
        <v>3-3-3</v>
      </c>
      <c r="N768" s="65">
        <v>43191</v>
      </c>
      <c r="O768" s="66">
        <v>43191</v>
      </c>
      <c r="P768" s="67">
        <v>0.10727374832875212</v>
      </c>
      <c r="Q768" s="68" t="s">
        <v>299</v>
      </c>
      <c r="R768" s="68" t="s">
        <v>108</v>
      </c>
      <c r="S768" s="68" t="s">
        <v>109</v>
      </c>
      <c r="T768" s="69">
        <v>49</v>
      </c>
      <c r="U768" s="68"/>
      <c r="V768" s="70">
        <v>339408</v>
      </c>
      <c r="W768" s="70">
        <v>0</v>
      </c>
      <c r="X768" s="70">
        <v>0</v>
      </c>
      <c r="Y768" s="70">
        <v>84852</v>
      </c>
      <c r="Z768" s="70">
        <v>0</v>
      </c>
      <c r="AA768" s="70">
        <v>945320</v>
      </c>
      <c r="AB768" s="71">
        <f t="shared" si="128"/>
        <v>860468</v>
      </c>
      <c r="AC768" s="71">
        <f t="shared" si="121"/>
        <v>860468</v>
      </c>
      <c r="AD768" s="72">
        <f t="shared" si="122"/>
        <v>365</v>
      </c>
      <c r="AE768" s="73">
        <f>ROUND(VLOOKUP(Q768,'[1]Average Cost'!$A$3:$V$26,HLOOKUP('[1]Master Sheet'!E768,'[1]Average Cost'!$B$1:$V$2,2,0)),0)</f>
        <v>1148995</v>
      </c>
      <c r="AF768" s="74">
        <f t="shared" si="123"/>
        <v>0.74888750603788523</v>
      </c>
      <c r="AG768" s="68" t="str">
        <f t="shared" si="129"/>
        <v>60%-80%</v>
      </c>
      <c r="AH768" s="75">
        <v>1147245</v>
      </c>
      <c r="AI768" s="75">
        <v>1044124.275</v>
      </c>
      <c r="AJ768" s="75">
        <v>1147245</v>
      </c>
      <c r="AK768" s="76">
        <f t="shared" si="124"/>
        <v>0.75002985412880419</v>
      </c>
      <c r="AL768" s="39" t="str">
        <f t="shared" si="130"/>
        <v>70% - 90%</v>
      </c>
      <c r="AM768" s="77" t="str">
        <f t="shared" si="131"/>
        <v>Lower Middle Range</v>
      </c>
      <c r="AN768" s="78" t="s">
        <v>76</v>
      </c>
      <c r="AO768" s="78"/>
      <c r="AP768" s="78" t="s">
        <v>76</v>
      </c>
      <c r="AQ768" s="49"/>
      <c r="AR768" s="79"/>
      <c r="AS768" s="79"/>
      <c r="AT768" s="80"/>
      <c r="AU768" s="52">
        <f t="shared" si="125"/>
        <v>0</v>
      </c>
    </row>
    <row r="769" spans="1:47" ht="15" customHeight="1">
      <c r="A769" s="53" t="s">
        <v>66</v>
      </c>
      <c r="B769" s="54">
        <v>758</v>
      </c>
      <c r="C769" s="55" t="s">
        <v>110</v>
      </c>
      <c r="D769" s="56" t="s">
        <v>95</v>
      </c>
      <c r="E769" s="55" t="s">
        <v>79</v>
      </c>
      <c r="F769" s="57">
        <v>42784</v>
      </c>
      <c r="G769" s="58">
        <v>31417</v>
      </c>
      <c r="H769" s="59">
        <f t="shared" si="126"/>
        <v>33.254794520547946</v>
      </c>
      <c r="I769" s="60" t="s">
        <v>183</v>
      </c>
      <c r="J769" s="61" t="s">
        <v>85</v>
      </c>
      <c r="K769" s="62" t="s">
        <v>85</v>
      </c>
      <c r="L769" s="63" t="s">
        <v>85</v>
      </c>
      <c r="M769" s="64" t="str">
        <f t="shared" si="127"/>
        <v>3-3-3</v>
      </c>
      <c r="N769" s="65">
        <v>42826</v>
      </c>
      <c r="O769" s="66">
        <v>43191</v>
      </c>
      <c r="P769" s="67">
        <v>0.11930556823047923</v>
      </c>
      <c r="Q769" s="68" t="s">
        <v>184</v>
      </c>
      <c r="R769" s="68" t="s">
        <v>108</v>
      </c>
      <c r="S769" s="68" t="s">
        <v>109</v>
      </c>
      <c r="T769" s="69">
        <v>47</v>
      </c>
      <c r="U769" s="68"/>
      <c r="V769" s="70">
        <v>173940</v>
      </c>
      <c r="W769" s="70">
        <v>0</v>
      </c>
      <c r="X769" s="70">
        <v>0</v>
      </c>
      <c r="Y769" s="70">
        <v>43488</v>
      </c>
      <c r="Z769" s="70">
        <v>0</v>
      </c>
      <c r="AA769" s="70">
        <v>490293</v>
      </c>
      <c r="AB769" s="71">
        <f t="shared" si="128"/>
        <v>446805</v>
      </c>
      <c r="AC769" s="71">
        <f t="shared" si="121"/>
        <v>446805</v>
      </c>
      <c r="AD769" s="72">
        <f t="shared" si="122"/>
        <v>365</v>
      </c>
      <c r="AE769" s="73">
        <f>ROUND(VLOOKUP(Q769,'[1]Average Cost'!$A$3:$V$26,HLOOKUP('[1]Master Sheet'!E769,'[1]Average Cost'!$B$1:$V$2,2,0)),0)</f>
        <v>588265</v>
      </c>
      <c r="AF769" s="74">
        <f t="shared" si="123"/>
        <v>0.75953014372774175</v>
      </c>
      <c r="AG769" s="68" t="str">
        <f t="shared" si="129"/>
        <v>60%-80%</v>
      </c>
      <c r="AH769" s="75">
        <v>685104.85962</v>
      </c>
      <c r="AI769" s="75">
        <v>685104.85962</v>
      </c>
      <c r="AJ769" s="75">
        <v>678140</v>
      </c>
      <c r="AK769" s="76">
        <f t="shared" si="124"/>
        <v>0.65217023894389636</v>
      </c>
      <c r="AL769" s="39" t="str">
        <f t="shared" si="130"/>
        <v>50% - 70%</v>
      </c>
      <c r="AM769" s="77" t="str">
        <f t="shared" si="131"/>
        <v>Lower Range</v>
      </c>
      <c r="AN769" s="78" t="s">
        <v>76</v>
      </c>
      <c r="AO769" s="78"/>
      <c r="AP769" s="78" t="s">
        <v>76</v>
      </c>
      <c r="AQ769" s="49"/>
      <c r="AR769" s="79"/>
      <c r="AS769" s="79"/>
      <c r="AT769" s="80"/>
      <c r="AU769" s="52">
        <f t="shared" si="125"/>
        <v>0</v>
      </c>
    </row>
    <row r="770" spans="1:47" ht="15" customHeight="1">
      <c r="A770" s="53" t="s">
        <v>66</v>
      </c>
      <c r="B770" s="54">
        <v>759</v>
      </c>
      <c r="C770" s="55" t="s">
        <v>134</v>
      </c>
      <c r="D770" s="56" t="s">
        <v>68</v>
      </c>
      <c r="E770" s="55" t="s">
        <v>79</v>
      </c>
      <c r="F770" s="57">
        <v>44478</v>
      </c>
      <c r="G770" s="58">
        <v>32916</v>
      </c>
      <c r="H770" s="59">
        <f t="shared" si="126"/>
        <v>29.147945205479452</v>
      </c>
      <c r="I770" s="60" t="s">
        <v>316</v>
      </c>
      <c r="J770" s="61">
        <v>0</v>
      </c>
      <c r="K770" s="62">
        <v>0</v>
      </c>
      <c r="L770" s="63" t="s">
        <v>85</v>
      </c>
      <c r="M770" s="64" t="str">
        <f t="shared" si="127"/>
        <v>0-0-3</v>
      </c>
      <c r="N770" s="81" t="s">
        <v>121</v>
      </c>
      <c r="O770" s="62" t="s">
        <v>98</v>
      </c>
      <c r="P770" s="67">
        <v>0</v>
      </c>
      <c r="Q770" s="68" t="s">
        <v>218</v>
      </c>
      <c r="R770" s="68" t="s">
        <v>219</v>
      </c>
      <c r="S770" s="68" t="s">
        <v>220</v>
      </c>
      <c r="T770" s="69">
        <v>48</v>
      </c>
      <c r="U770" s="68"/>
      <c r="V770" s="70">
        <v>351852</v>
      </c>
      <c r="W770" s="70">
        <v>0</v>
      </c>
      <c r="X770" s="70">
        <v>0</v>
      </c>
      <c r="Y770" s="70">
        <v>87960</v>
      </c>
      <c r="Z770" s="70">
        <v>0</v>
      </c>
      <c r="AA770" s="70">
        <v>979547</v>
      </c>
      <c r="AB770" s="71">
        <f t="shared" si="128"/>
        <v>891587</v>
      </c>
      <c r="AC770" s="71">
        <f t="shared" si="121"/>
        <v>891587</v>
      </c>
      <c r="AD770" s="72">
        <f t="shared" si="122"/>
        <v>365</v>
      </c>
      <c r="AE770" s="73">
        <f>ROUND(VLOOKUP(Q770,'[1]Average Cost'!$A$3:$V$26,HLOOKUP('[1]Master Sheet'!E770,'[1]Average Cost'!$B$1:$V$2,2,0)),0)</f>
        <v>786026</v>
      </c>
      <c r="AF770" s="74">
        <f t="shared" si="123"/>
        <v>1.1342970843203659</v>
      </c>
      <c r="AG770" s="68" t="str">
        <f t="shared" si="129"/>
        <v>Greater than 100%</v>
      </c>
      <c r="AH770" s="75">
        <v>1008445.993425</v>
      </c>
      <c r="AI770" s="75">
        <v>1008445.993425</v>
      </c>
      <c r="AJ770" s="75">
        <v>938353</v>
      </c>
      <c r="AK770" s="76">
        <f t="shared" si="124"/>
        <v>0.88411973056870397</v>
      </c>
      <c r="AL770" s="39" t="str">
        <f t="shared" si="130"/>
        <v>70% - 90%</v>
      </c>
      <c r="AM770" s="77" t="str">
        <f t="shared" si="131"/>
        <v>Close to Market Reference</v>
      </c>
      <c r="AN770" s="78" t="s">
        <v>118</v>
      </c>
      <c r="AO770" s="78" t="s">
        <v>686</v>
      </c>
      <c r="AP770" s="78" t="s">
        <v>76</v>
      </c>
      <c r="AQ770" s="49"/>
      <c r="AR770" s="79"/>
      <c r="AS770" s="79"/>
      <c r="AT770" s="80"/>
      <c r="AU770" s="52">
        <f t="shared" si="125"/>
        <v>0</v>
      </c>
    </row>
    <row r="771" spans="1:47" ht="15" customHeight="1">
      <c r="A771" s="53" t="s">
        <v>66</v>
      </c>
      <c r="B771" s="54">
        <v>760</v>
      </c>
      <c r="C771" s="55" t="s">
        <v>82</v>
      </c>
      <c r="D771" s="56" t="s">
        <v>95</v>
      </c>
      <c r="E771" s="55" t="s">
        <v>79</v>
      </c>
      <c r="F771" s="57">
        <v>41153</v>
      </c>
      <c r="G771" s="58">
        <v>32091</v>
      </c>
      <c r="H771" s="59">
        <f t="shared" si="126"/>
        <v>31.408219178082192</v>
      </c>
      <c r="I771" s="60" t="s">
        <v>498</v>
      </c>
      <c r="J771" s="61" t="s">
        <v>71</v>
      </c>
      <c r="K771" s="62" t="s">
        <v>71</v>
      </c>
      <c r="L771" s="63" t="s">
        <v>71</v>
      </c>
      <c r="M771" s="64" t="str">
        <f t="shared" si="127"/>
        <v>2-2-2</v>
      </c>
      <c r="N771" s="65">
        <v>42736</v>
      </c>
      <c r="O771" s="66">
        <v>43191</v>
      </c>
      <c r="P771" s="67">
        <v>0.16166593926471323</v>
      </c>
      <c r="Q771" s="68" t="s">
        <v>131</v>
      </c>
      <c r="R771" s="68" t="s">
        <v>132</v>
      </c>
      <c r="S771" s="68" t="s">
        <v>133</v>
      </c>
      <c r="T771" s="69">
        <v>47</v>
      </c>
      <c r="U771" s="68"/>
      <c r="V771" s="70">
        <v>126792</v>
      </c>
      <c r="W771" s="70">
        <v>0</v>
      </c>
      <c r="X771" s="70">
        <v>0</v>
      </c>
      <c r="Y771" s="70">
        <v>31704</v>
      </c>
      <c r="Z771" s="70">
        <v>0</v>
      </c>
      <c r="AA771" s="70">
        <v>360639</v>
      </c>
      <c r="AB771" s="71">
        <f t="shared" si="128"/>
        <v>328935</v>
      </c>
      <c r="AC771" s="71">
        <f t="shared" si="121"/>
        <v>328935</v>
      </c>
      <c r="AD771" s="72">
        <f t="shared" si="122"/>
        <v>365</v>
      </c>
      <c r="AE771" s="73">
        <f>ROUND(VLOOKUP(Q771,'[1]Average Cost'!$A$3:$V$26,HLOOKUP('[1]Master Sheet'!E771,'[1]Average Cost'!$B$1:$V$2,2,0)),0)</f>
        <v>456742</v>
      </c>
      <c r="AF771" s="74">
        <f t="shared" si="123"/>
        <v>0.72017681754688645</v>
      </c>
      <c r="AG771" s="68" t="str">
        <f t="shared" si="129"/>
        <v>60%-80%</v>
      </c>
      <c r="AH771" s="75">
        <v>865185.14315500006</v>
      </c>
      <c r="AI771" s="75">
        <v>865185.14315500006</v>
      </c>
      <c r="AJ771" s="75">
        <v>802937</v>
      </c>
      <c r="AK771" s="76">
        <f t="shared" si="124"/>
        <v>0.3801903010036668</v>
      </c>
      <c r="AL771" s="39" t="str">
        <f t="shared" si="130"/>
        <v>25% - 50%</v>
      </c>
      <c r="AM771" s="77" t="str">
        <f t="shared" si="131"/>
        <v>Lower Range</v>
      </c>
      <c r="AN771" s="78" t="s">
        <v>118</v>
      </c>
      <c r="AO771" s="78" t="s">
        <v>687</v>
      </c>
      <c r="AP771" s="78" t="s">
        <v>76</v>
      </c>
      <c r="AQ771" s="49"/>
      <c r="AR771" s="79"/>
      <c r="AS771" s="79"/>
      <c r="AT771" s="80"/>
      <c r="AU771" s="52">
        <f t="shared" si="125"/>
        <v>0</v>
      </c>
    </row>
    <row r="772" spans="1:47" ht="15" customHeight="1">
      <c r="A772" s="53" t="s">
        <v>66</v>
      </c>
      <c r="B772" s="54">
        <v>761</v>
      </c>
      <c r="C772" s="55" t="s">
        <v>688</v>
      </c>
      <c r="D772" s="56" t="s">
        <v>432</v>
      </c>
      <c r="E772" s="55" t="s">
        <v>79</v>
      </c>
      <c r="F772" s="57">
        <v>43908</v>
      </c>
      <c r="G772" s="58">
        <v>27975</v>
      </c>
      <c r="H772" s="59">
        <f t="shared" si="126"/>
        <v>42.684931506849317</v>
      </c>
      <c r="I772" s="60" t="s">
        <v>435</v>
      </c>
      <c r="J772" s="61" t="s">
        <v>71</v>
      </c>
      <c r="K772" s="62" t="s">
        <v>85</v>
      </c>
      <c r="L772" s="63" t="s">
        <v>71</v>
      </c>
      <c r="M772" s="64" t="str">
        <f t="shared" si="127"/>
        <v>2-3-2</v>
      </c>
      <c r="N772" s="81" t="s">
        <v>121</v>
      </c>
      <c r="O772" s="66">
        <v>43191</v>
      </c>
      <c r="P772" s="67">
        <v>0.09</v>
      </c>
      <c r="Q772" s="68" t="s">
        <v>436</v>
      </c>
      <c r="R772" s="68" t="s">
        <v>178</v>
      </c>
      <c r="S772" s="68" t="s">
        <v>179</v>
      </c>
      <c r="T772" s="69">
        <v>52</v>
      </c>
      <c r="U772" s="68"/>
      <c r="V772" s="70">
        <v>624120</v>
      </c>
      <c r="W772" s="70">
        <v>0</v>
      </c>
      <c r="X772" s="70">
        <v>0</v>
      </c>
      <c r="Y772" s="70">
        <v>240048</v>
      </c>
      <c r="Z772" s="70">
        <v>0</v>
      </c>
      <c r="AA772" s="70">
        <v>1856287</v>
      </c>
      <c r="AB772" s="71">
        <f t="shared" si="128"/>
        <v>1616239</v>
      </c>
      <c r="AC772" s="71">
        <f t="shared" si="121"/>
        <v>1616239</v>
      </c>
      <c r="AD772" s="72">
        <f t="shared" si="122"/>
        <v>365</v>
      </c>
      <c r="AE772" s="73">
        <f>ROUND(VLOOKUP(Q772,'[1]Average Cost'!$A$3:$V$26,HLOOKUP('[1]Master Sheet'!E772,'[1]Average Cost'!$B$1:$V$2,2,0)),0)</f>
        <v>2021791</v>
      </c>
      <c r="AF772" s="74">
        <f t="shared" si="123"/>
        <v>0.7994095334285295</v>
      </c>
      <c r="AG772" s="68" t="str">
        <f t="shared" si="129"/>
        <v>60%-80%</v>
      </c>
      <c r="AH772" s="75">
        <v>2026301</v>
      </c>
      <c r="AI772" s="75">
        <v>2020593</v>
      </c>
      <c r="AJ772" s="75">
        <v>2026301</v>
      </c>
      <c r="AK772" s="76">
        <f t="shared" si="124"/>
        <v>0.79763026322347963</v>
      </c>
      <c r="AL772" s="39" t="str">
        <f t="shared" si="130"/>
        <v>70% - 90%</v>
      </c>
      <c r="AM772" s="77" t="str">
        <f t="shared" si="131"/>
        <v>Lower Middle Range</v>
      </c>
      <c r="AN772" s="78" t="s">
        <v>76</v>
      </c>
      <c r="AO772" s="78"/>
      <c r="AP772" s="78" t="s">
        <v>76</v>
      </c>
      <c r="AQ772" s="49"/>
      <c r="AR772" s="79"/>
      <c r="AS772" s="79"/>
      <c r="AT772" s="80"/>
      <c r="AU772" s="52">
        <f t="shared" si="125"/>
        <v>0</v>
      </c>
    </row>
    <row r="773" spans="1:47" ht="15" customHeight="1">
      <c r="A773" s="53" t="s">
        <v>66</v>
      </c>
      <c r="B773" s="54">
        <v>762</v>
      </c>
      <c r="C773" s="55" t="s">
        <v>170</v>
      </c>
      <c r="D773" s="56" t="s">
        <v>95</v>
      </c>
      <c r="E773" s="55" t="s">
        <v>111</v>
      </c>
      <c r="F773" s="57">
        <v>40636</v>
      </c>
      <c r="G773" s="58">
        <v>25663</v>
      </c>
      <c r="H773" s="59">
        <f t="shared" si="126"/>
        <v>49.019178082191779</v>
      </c>
      <c r="I773" s="60" t="s">
        <v>192</v>
      </c>
      <c r="J773" s="61" t="s">
        <v>71</v>
      </c>
      <c r="K773" s="62" t="s">
        <v>85</v>
      </c>
      <c r="L773" s="63" t="s">
        <v>85</v>
      </c>
      <c r="M773" s="64" t="str">
        <f t="shared" si="127"/>
        <v>2-3-3</v>
      </c>
      <c r="N773" s="65">
        <v>42736</v>
      </c>
      <c r="O773" s="66">
        <v>43191</v>
      </c>
      <c r="P773" s="67">
        <v>0.11166728785132229</v>
      </c>
      <c r="Q773" s="68" t="s">
        <v>113</v>
      </c>
      <c r="R773" s="68" t="s">
        <v>114</v>
      </c>
      <c r="S773" s="68" t="s">
        <v>115</v>
      </c>
      <c r="T773" s="69">
        <v>47</v>
      </c>
      <c r="U773" s="68"/>
      <c r="V773" s="70">
        <v>143172</v>
      </c>
      <c r="W773" s="70">
        <v>0</v>
      </c>
      <c r="X773" s="70">
        <v>18000</v>
      </c>
      <c r="Y773" s="70">
        <v>35796</v>
      </c>
      <c r="Z773" s="70">
        <v>6000</v>
      </c>
      <c r="AA773" s="70">
        <v>405669</v>
      </c>
      <c r="AB773" s="71">
        <f t="shared" si="128"/>
        <v>369873</v>
      </c>
      <c r="AC773" s="71">
        <f t="shared" si="121"/>
        <v>369873</v>
      </c>
      <c r="AD773" s="72">
        <f t="shared" si="122"/>
        <v>365</v>
      </c>
      <c r="AE773" s="73">
        <f>ROUND(VLOOKUP(Q773,'[1]Average Cost'!$A$3:$V$26,HLOOKUP('[1]Master Sheet'!E773,'[1]Average Cost'!$B$1:$V$2,2,0)),0)</f>
        <v>450224</v>
      </c>
      <c r="AF773" s="74">
        <f t="shared" si="123"/>
        <v>0.8215310600945307</v>
      </c>
      <c r="AG773" s="68" t="str">
        <f t="shared" si="129"/>
        <v>80%-100%</v>
      </c>
      <c r="AH773" s="75">
        <v>648665.76375249994</v>
      </c>
      <c r="AI773" s="75">
        <v>648665.76375249994</v>
      </c>
      <c r="AJ773" s="75">
        <v>495248</v>
      </c>
      <c r="AK773" s="76">
        <f t="shared" si="124"/>
        <v>0.57020582967151323</v>
      </c>
      <c r="AL773" s="39" t="str">
        <f t="shared" si="130"/>
        <v>50% - 70%</v>
      </c>
      <c r="AM773" s="77" t="str">
        <f t="shared" si="131"/>
        <v>Lower Range</v>
      </c>
      <c r="AN773" s="78" t="s">
        <v>118</v>
      </c>
      <c r="AO773" s="78" t="s">
        <v>689</v>
      </c>
      <c r="AP773" s="78" t="s">
        <v>76</v>
      </c>
      <c r="AQ773" s="49"/>
      <c r="AR773" s="79"/>
      <c r="AS773" s="79"/>
      <c r="AT773" s="80"/>
      <c r="AU773" s="52">
        <f t="shared" si="125"/>
        <v>0</v>
      </c>
    </row>
    <row r="774" spans="1:47" ht="15" customHeight="1">
      <c r="A774" s="53" t="s">
        <v>66</v>
      </c>
      <c r="B774" s="25">
        <v>763</v>
      </c>
      <c r="C774" s="55" t="s">
        <v>144</v>
      </c>
      <c r="D774" s="56" t="s">
        <v>145</v>
      </c>
      <c r="E774" s="55" t="s">
        <v>111</v>
      </c>
      <c r="F774" s="57">
        <v>42931</v>
      </c>
      <c r="G774" s="58">
        <v>34699</v>
      </c>
      <c r="H774" s="59">
        <f t="shared" si="126"/>
        <v>24.263013698630136</v>
      </c>
      <c r="I774" s="60" t="s">
        <v>353</v>
      </c>
      <c r="J774" s="61" t="s">
        <v>71</v>
      </c>
      <c r="K774" s="62" t="s">
        <v>71</v>
      </c>
      <c r="L774" s="63" t="s">
        <v>71</v>
      </c>
      <c r="M774" s="64" t="str">
        <f t="shared" si="127"/>
        <v>2-2-2</v>
      </c>
      <c r="N774" s="65">
        <v>42736</v>
      </c>
      <c r="O774" s="66">
        <v>43191</v>
      </c>
      <c r="P774" s="67">
        <v>0.11151599818990249</v>
      </c>
      <c r="Q774" s="68" t="s">
        <v>113</v>
      </c>
      <c r="R774" s="68" t="s">
        <v>114</v>
      </c>
      <c r="S774" s="68" t="s">
        <v>115</v>
      </c>
      <c r="T774" s="69">
        <v>45</v>
      </c>
      <c r="U774" s="68"/>
      <c r="V774" s="70">
        <v>107088</v>
      </c>
      <c r="W774" s="70">
        <v>0</v>
      </c>
      <c r="X774" s="70">
        <v>27000</v>
      </c>
      <c r="Y774" s="70">
        <v>0</v>
      </c>
      <c r="Z774" s="70">
        <v>9000</v>
      </c>
      <c r="AA774" s="70">
        <v>267723.98</v>
      </c>
      <c r="AB774" s="71">
        <f t="shared" si="128"/>
        <v>267723.98</v>
      </c>
      <c r="AC774" s="71">
        <f t="shared" si="121"/>
        <v>267723.98</v>
      </c>
      <c r="AD774" s="72">
        <f t="shared" si="122"/>
        <v>365</v>
      </c>
      <c r="AE774" s="73">
        <f>ROUND(VLOOKUP(Q774,'[1]Average Cost'!$A$3:$V$26,HLOOKUP('[1]Master Sheet'!E774,'[1]Average Cost'!$B$1:$V$2,2,0)),0)</f>
        <v>313202</v>
      </c>
      <c r="AF774" s="74">
        <f t="shared" si="123"/>
        <v>0.85479652109501214</v>
      </c>
      <c r="AG774" s="68" t="str">
        <f t="shared" si="129"/>
        <v>80%-100%</v>
      </c>
      <c r="AH774" s="75">
        <v>487522.38750000001</v>
      </c>
      <c r="AI774" s="75">
        <v>487522.38750000001</v>
      </c>
      <c r="AJ774" s="75">
        <v>336103</v>
      </c>
      <c r="AK774" s="76">
        <f t="shared" si="124"/>
        <v>0.54915217611416867</v>
      </c>
      <c r="AL774" s="39" t="str">
        <f t="shared" si="130"/>
        <v>50% - 70%</v>
      </c>
      <c r="AM774" s="77" t="str">
        <f t="shared" si="131"/>
        <v>Lower Range</v>
      </c>
      <c r="AN774" s="78" t="s">
        <v>76</v>
      </c>
      <c r="AO774" s="78"/>
      <c r="AP774" s="78" t="s">
        <v>76</v>
      </c>
      <c r="AQ774" s="49"/>
      <c r="AR774" s="79"/>
      <c r="AS774" s="79"/>
      <c r="AT774" s="80"/>
      <c r="AU774" s="52">
        <f t="shared" si="125"/>
        <v>0</v>
      </c>
    </row>
    <row r="775" spans="1:47" ht="15" customHeight="1">
      <c r="A775" s="53" t="s">
        <v>66</v>
      </c>
      <c r="B775" s="54">
        <v>764</v>
      </c>
      <c r="C775" s="55" t="s">
        <v>67</v>
      </c>
      <c r="D775" s="56" t="s">
        <v>68</v>
      </c>
      <c r="E775" s="55" t="s">
        <v>690</v>
      </c>
      <c r="F775" s="57">
        <v>44233</v>
      </c>
      <c r="G775" s="58">
        <v>28490</v>
      </c>
      <c r="H775" s="59">
        <f t="shared" si="126"/>
        <v>41.273972602739725</v>
      </c>
      <c r="I775" s="60" t="s">
        <v>421</v>
      </c>
      <c r="J775" s="61">
        <v>0</v>
      </c>
      <c r="K775" s="62" t="s">
        <v>71</v>
      </c>
      <c r="L775" s="63" t="s">
        <v>71</v>
      </c>
      <c r="M775" s="64" t="str">
        <f t="shared" si="127"/>
        <v>0-2-2</v>
      </c>
      <c r="N775" s="81" t="s">
        <v>121</v>
      </c>
      <c r="O775" s="66">
        <v>43191</v>
      </c>
      <c r="P775" s="67">
        <v>5.2500000000000005E-2</v>
      </c>
      <c r="Q775" s="68" t="s">
        <v>177</v>
      </c>
      <c r="R775" s="68" t="s">
        <v>178</v>
      </c>
      <c r="S775" s="68" t="s">
        <v>179</v>
      </c>
      <c r="T775" s="69">
        <v>48</v>
      </c>
      <c r="U775" s="68"/>
      <c r="V775" s="70">
        <v>375072</v>
      </c>
      <c r="W775" s="70">
        <v>0</v>
      </c>
      <c r="X775" s="70">
        <v>0</v>
      </c>
      <c r="Y775" s="70">
        <v>93768</v>
      </c>
      <c r="Z775" s="70">
        <v>0</v>
      </c>
      <c r="AA775" s="70">
        <v>1043403</v>
      </c>
      <c r="AB775" s="71">
        <f t="shared" si="128"/>
        <v>949635</v>
      </c>
      <c r="AC775" s="71">
        <f t="shared" si="121"/>
        <v>949635</v>
      </c>
      <c r="AD775" s="72">
        <f t="shared" si="122"/>
        <v>365</v>
      </c>
      <c r="AE775" s="73">
        <f>ROUND(VLOOKUP(Q775,'[1]Average Cost'!$A$3:$V$26,HLOOKUP('[1]Master Sheet'!E775,'[1]Average Cost'!$B$1:$V$2,2,0)),0)</f>
        <v>876337</v>
      </c>
      <c r="AF775" s="74">
        <f t="shared" si="123"/>
        <v>1.0836413388913169</v>
      </c>
      <c r="AG775" s="68" t="str">
        <f t="shared" si="129"/>
        <v>Greater than 100%</v>
      </c>
      <c r="AH775" s="75">
        <v>1031401.0812</v>
      </c>
      <c r="AI775" s="75">
        <v>1031401.0812</v>
      </c>
      <c r="AJ775" s="75">
        <v>1020726</v>
      </c>
      <c r="AK775" s="76">
        <f t="shared" si="124"/>
        <v>0.92072329311031165</v>
      </c>
      <c r="AL775" s="39" t="str">
        <f t="shared" si="130"/>
        <v>90% - 110%</v>
      </c>
      <c r="AM775" s="77" t="str">
        <f t="shared" si="131"/>
        <v>Close to Market Reference</v>
      </c>
      <c r="AN775" s="78" t="s">
        <v>76</v>
      </c>
      <c r="AO775" s="78"/>
      <c r="AP775" s="78" t="s">
        <v>76</v>
      </c>
      <c r="AQ775" s="49"/>
      <c r="AR775" s="79"/>
      <c r="AS775" s="79"/>
      <c r="AT775" s="80"/>
      <c r="AU775" s="52">
        <f t="shared" si="125"/>
        <v>0</v>
      </c>
    </row>
    <row r="776" spans="1:47" ht="15" customHeight="1">
      <c r="A776" s="53" t="s">
        <v>66</v>
      </c>
      <c r="B776" s="54">
        <v>765</v>
      </c>
      <c r="C776" s="55" t="s">
        <v>67</v>
      </c>
      <c r="D776" s="56" t="s">
        <v>68</v>
      </c>
      <c r="E776" s="55" t="s">
        <v>253</v>
      </c>
      <c r="F776" s="57">
        <v>44814</v>
      </c>
      <c r="G776" s="58">
        <v>32325</v>
      </c>
      <c r="H776" s="59">
        <f t="shared" si="126"/>
        <v>30.767123287671232</v>
      </c>
      <c r="I776" s="60" t="s">
        <v>513</v>
      </c>
      <c r="J776" s="61">
        <v>0</v>
      </c>
      <c r="K776" s="62">
        <v>0</v>
      </c>
      <c r="L776" s="63" t="s">
        <v>71</v>
      </c>
      <c r="M776" s="64" t="str">
        <f t="shared" si="127"/>
        <v>0-0-2</v>
      </c>
      <c r="N776" s="81" t="s">
        <v>72</v>
      </c>
      <c r="O776" s="62" t="s">
        <v>72</v>
      </c>
      <c r="P776" s="67">
        <v>0</v>
      </c>
      <c r="Q776" s="68" t="s">
        <v>177</v>
      </c>
      <c r="R776" s="68" t="s">
        <v>178</v>
      </c>
      <c r="S776" s="68" t="s">
        <v>179</v>
      </c>
      <c r="T776" s="69">
        <v>48</v>
      </c>
      <c r="U776" s="68"/>
      <c r="V776" s="70">
        <v>218184</v>
      </c>
      <c r="W776" s="70">
        <v>0</v>
      </c>
      <c r="X776" s="70">
        <v>0</v>
      </c>
      <c r="Y776" s="70">
        <v>54540</v>
      </c>
      <c r="Z776" s="70">
        <v>0</v>
      </c>
      <c r="AA776" s="70">
        <v>611958</v>
      </c>
      <c r="AB776" s="71">
        <f t="shared" si="128"/>
        <v>557418</v>
      </c>
      <c r="AC776" s="71">
        <f t="shared" si="121"/>
        <v>557418</v>
      </c>
      <c r="AD776" s="72">
        <f t="shared" si="122"/>
        <v>203</v>
      </c>
      <c r="AE776" s="73">
        <f>ROUND(VLOOKUP(Q776,'[1]Average Cost'!$A$3:$V$26,HLOOKUP('[1]Master Sheet'!E776,'[1]Average Cost'!$B$1:$V$2,2,0)),0)</f>
        <v>876337</v>
      </c>
      <c r="AF776" s="74">
        <f t="shared" si="123"/>
        <v>0.63607721686976582</v>
      </c>
      <c r="AG776" s="68" t="str">
        <f t="shared" si="129"/>
        <v>60%-80%</v>
      </c>
      <c r="AH776" s="75">
        <v>1031401.0812</v>
      </c>
      <c r="AI776" s="75">
        <v>1031401.0812</v>
      </c>
      <c r="AJ776" s="75">
        <v>1020726</v>
      </c>
      <c r="AK776" s="76">
        <f t="shared" si="124"/>
        <v>0.54044736830357321</v>
      </c>
      <c r="AL776" s="39" t="str">
        <f t="shared" si="130"/>
        <v>50% - 70%</v>
      </c>
      <c r="AM776" s="77" t="str">
        <f t="shared" si="131"/>
        <v>Lower Range</v>
      </c>
      <c r="AN776" s="78" t="s">
        <v>76</v>
      </c>
      <c r="AO776" s="78"/>
      <c r="AP776" s="78" t="s">
        <v>76</v>
      </c>
      <c r="AQ776" s="49"/>
      <c r="AR776" s="79"/>
      <c r="AS776" s="79"/>
      <c r="AT776" s="80"/>
      <c r="AU776" s="52">
        <f t="shared" si="125"/>
        <v>0</v>
      </c>
    </row>
    <row r="777" spans="1:47" ht="15" customHeight="1">
      <c r="A777" s="53" t="s">
        <v>66</v>
      </c>
      <c r="B777" s="54">
        <v>766</v>
      </c>
      <c r="C777" s="55" t="s">
        <v>67</v>
      </c>
      <c r="D777" s="56" t="s">
        <v>68</v>
      </c>
      <c r="E777" s="55" t="s">
        <v>341</v>
      </c>
      <c r="F777" s="57">
        <v>44667</v>
      </c>
      <c r="G777" s="58">
        <v>31437</v>
      </c>
      <c r="H777" s="59">
        <f t="shared" si="126"/>
        <v>33.200000000000003</v>
      </c>
      <c r="I777" s="60" t="s">
        <v>494</v>
      </c>
      <c r="J777" s="61">
        <v>0</v>
      </c>
      <c r="K777" s="62">
        <v>0</v>
      </c>
      <c r="L777" s="63" t="s">
        <v>71</v>
      </c>
      <c r="M777" s="64" t="str">
        <f t="shared" si="127"/>
        <v>0-0-2</v>
      </c>
      <c r="N777" s="81" t="s">
        <v>72</v>
      </c>
      <c r="O777" s="62" t="s">
        <v>72</v>
      </c>
      <c r="P777" s="67">
        <v>0</v>
      </c>
      <c r="Q777" s="68" t="s">
        <v>177</v>
      </c>
      <c r="R777" s="68" t="s">
        <v>178</v>
      </c>
      <c r="S777" s="68" t="s">
        <v>179</v>
      </c>
      <c r="T777" s="69">
        <v>48</v>
      </c>
      <c r="U777" s="68"/>
      <c r="V777" s="70">
        <v>356364</v>
      </c>
      <c r="W777" s="70">
        <v>0</v>
      </c>
      <c r="X777" s="70">
        <v>0</v>
      </c>
      <c r="Y777" s="70">
        <v>89088</v>
      </c>
      <c r="Z777" s="70">
        <v>0</v>
      </c>
      <c r="AA777" s="70">
        <v>991946</v>
      </c>
      <c r="AB777" s="71">
        <f t="shared" si="128"/>
        <v>902858</v>
      </c>
      <c r="AC777" s="71">
        <f t="shared" si="121"/>
        <v>902858</v>
      </c>
      <c r="AD777" s="72">
        <f t="shared" si="122"/>
        <v>350</v>
      </c>
      <c r="AE777" s="73">
        <f>ROUND(VLOOKUP(Q777,'[1]Average Cost'!$A$3:$V$26,HLOOKUP('[1]Master Sheet'!E777,'[1]Average Cost'!$B$1:$V$2,2,0)),0)</f>
        <v>876337</v>
      </c>
      <c r="AF777" s="74">
        <f t="shared" si="123"/>
        <v>1.0302634717009553</v>
      </c>
      <c r="AG777" s="68" t="str">
        <f t="shared" si="129"/>
        <v>Greater than 100%</v>
      </c>
      <c r="AH777" s="75">
        <v>1031401.0812</v>
      </c>
      <c r="AI777" s="75">
        <v>1031401.0812</v>
      </c>
      <c r="AJ777" s="75">
        <v>1020726</v>
      </c>
      <c r="AK777" s="76">
        <f t="shared" si="124"/>
        <v>0.87537042228960582</v>
      </c>
      <c r="AL777" s="39" t="str">
        <f t="shared" si="130"/>
        <v>70% - 90%</v>
      </c>
      <c r="AM777" s="77" t="str">
        <f t="shared" si="131"/>
        <v>Close to Market Reference</v>
      </c>
      <c r="AN777" s="78" t="s">
        <v>76</v>
      </c>
      <c r="AO777" s="78"/>
      <c r="AP777" s="78" t="s">
        <v>76</v>
      </c>
      <c r="AQ777" s="49"/>
      <c r="AR777" s="79"/>
      <c r="AS777" s="79"/>
      <c r="AT777" s="80"/>
      <c r="AU777" s="52">
        <f t="shared" si="125"/>
        <v>0</v>
      </c>
    </row>
    <row r="778" spans="1:47" ht="15" customHeight="1">
      <c r="A778" s="53" t="s">
        <v>66</v>
      </c>
      <c r="B778" s="54">
        <v>767</v>
      </c>
      <c r="C778" s="55" t="s">
        <v>82</v>
      </c>
      <c r="D778" s="56" t="s">
        <v>95</v>
      </c>
      <c r="E778" s="55" t="s">
        <v>314</v>
      </c>
      <c r="F778" s="57">
        <v>43369</v>
      </c>
      <c r="G778" s="58">
        <v>31238</v>
      </c>
      <c r="H778" s="59">
        <f t="shared" si="126"/>
        <v>33.745205479452054</v>
      </c>
      <c r="I778" s="60" t="s">
        <v>315</v>
      </c>
      <c r="J778" s="61" t="s">
        <v>81</v>
      </c>
      <c r="K778" s="62" t="s">
        <v>71</v>
      </c>
      <c r="L778" s="63" t="s">
        <v>85</v>
      </c>
      <c r="M778" s="64" t="str">
        <f t="shared" si="127"/>
        <v>4-2-3</v>
      </c>
      <c r="N778" s="65">
        <v>42826</v>
      </c>
      <c r="O778" s="66">
        <v>43191</v>
      </c>
      <c r="P778" s="67">
        <v>0.14195850359727391</v>
      </c>
      <c r="Q778" s="68" t="s">
        <v>107</v>
      </c>
      <c r="R778" s="68" t="s">
        <v>108</v>
      </c>
      <c r="S778" s="68" t="s">
        <v>109</v>
      </c>
      <c r="T778" s="69">
        <v>47</v>
      </c>
      <c r="U778" s="68"/>
      <c r="V778" s="70">
        <v>236472</v>
      </c>
      <c r="W778" s="70">
        <v>0</v>
      </c>
      <c r="X778" s="70">
        <v>0</v>
      </c>
      <c r="Y778" s="70">
        <v>59124</v>
      </c>
      <c r="Z778" s="70">
        <v>0</v>
      </c>
      <c r="AA778" s="70">
        <v>662264</v>
      </c>
      <c r="AB778" s="71">
        <f t="shared" si="128"/>
        <v>603140</v>
      </c>
      <c r="AC778" s="71">
        <f t="shared" si="121"/>
        <v>603140</v>
      </c>
      <c r="AD778" s="72">
        <f t="shared" si="122"/>
        <v>365</v>
      </c>
      <c r="AE778" s="73">
        <f>ROUND(VLOOKUP(Q778,'[1]Average Cost'!$A$3:$V$26,HLOOKUP('[1]Master Sheet'!E778,'[1]Average Cost'!$B$1:$V$2,2,0)),0)</f>
        <v>578873</v>
      </c>
      <c r="AF778" s="74">
        <f t="shared" si="123"/>
        <v>1.0419211122301437</v>
      </c>
      <c r="AG778" s="68" t="str">
        <f t="shared" si="129"/>
        <v>Greater than 100%</v>
      </c>
      <c r="AH778" s="75">
        <v>780288.01023999997</v>
      </c>
      <c r="AI778" s="75">
        <v>780288.01023999997</v>
      </c>
      <c r="AJ778" s="75">
        <v>678774</v>
      </c>
      <c r="AK778" s="76">
        <f t="shared" si="124"/>
        <v>0.77297099543345149</v>
      </c>
      <c r="AL778" s="39" t="str">
        <f t="shared" si="130"/>
        <v>70% - 90%</v>
      </c>
      <c r="AM778" s="77" t="str">
        <f t="shared" si="131"/>
        <v>Lower Middle Range</v>
      </c>
      <c r="AN778" s="78" t="s">
        <v>76</v>
      </c>
      <c r="AO778" s="78"/>
      <c r="AP778" s="78" t="s">
        <v>76</v>
      </c>
      <c r="AQ778" s="49"/>
      <c r="AR778" s="79"/>
      <c r="AS778" s="79"/>
      <c r="AT778" s="80"/>
      <c r="AU778" s="52">
        <f t="shared" si="125"/>
        <v>0</v>
      </c>
    </row>
    <row r="779" spans="1:47" ht="15" customHeight="1">
      <c r="A779" s="53" t="s">
        <v>66</v>
      </c>
      <c r="B779" s="54">
        <v>768</v>
      </c>
      <c r="C779" s="55" t="s">
        <v>82</v>
      </c>
      <c r="D779" s="56" t="s">
        <v>95</v>
      </c>
      <c r="E779" s="55" t="s">
        <v>273</v>
      </c>
      <c r="F779" s="57">
        <v>44653</v>
      </c>
      <c r="G779" s="58">
        <v>31049</v>
      </c>
      <c r="H779" s="59">
        <f t="shared" si="126"/>
        <v>34.263013698630139</v>
      </c>
      <c r="I779" s="60" t="s">
        <v>274</v>
      </c>
      <c r="J779" s="61">
        <v>0</v>
      </c>
      <c r="K779" s="62">
        <v>0</v>
      </c>
      <c r="L779" s="63" t="s">
        <v>71</v>
      </c>
      <c r="M779" s="64" t="str">
        <f t="shared" si="127"/>
        <v>0-0-2</v>
      </c>
      <c r="N779" s="81" t="s">
        <v>72</v>
      </c>
      <c r="O779" s="62" t="s">
        <v>72</v>
      </c>
      <c r="P779" s="67">
        <v>0</v>
      </c>
      <c r="Q779" s="68" t="s">
        <v>107</v>
      </c>
      <c r="R779" s="68" t="s">
        <v>108</v>
      </c>
      <c r="S779" s="68" t="s">
        <v>109</v>
      </c>
      <c r="T779" s="69">
        <v>47</v>
      </c>
      <c r="U779" s="68"/>
      <c r="V779" s="70">
        <v>156360</v>
      </c>
      <c r="W779" s="70">
        <v>0</v>
      </c>
      <c r="X779" s="70">
        <v>0</v>
      </c>
      <c r="Y779" s="70">
        <v>39096</v>
      </c>
      <c r="Z779" s="70">
        <v>0</v>
      </c>
      <c r="AA779" s="70">
        <v>441941</v>
      </c>
      <c r="AB779" s="71">
        <f t="shared" si="128"/>
        <v>402845</v>
      </c>
      <c r="AC779" s="71">
        <f t="shared" si="121"/>
        <v>402845</v>
      </c>
      <c r="AD779" s="72">
        <f t="shared" si="122"/>
        <v>364</v>
      </c>
      <c r="AE779" s="73">
        <f>ROUND(VLOOKUP(Q779,'[1]Average Cost'!$A$3:$V$26,HLOOKUP('[1]Master Sheet'!E779,'[1]Average Cost'!$B$1:$V$2,2,0)),0)</f>
        <v>578873</v>
      </c>
      <c r="AF779" s="74">
        <f t="shared" si="123"/>
        <v>0.69591257495167336</v>
      </c>
      <c r="AG779" s="68" t="str">
        <f t="shared" si="129"/>
        <v>60%-80%</v>
      </c>
      <c r="AH779" s="75">
        <v>780288.01023999997</v>
      </c>
      <c r="AI779" s="75">
        <v>780288.01023999997</v>
      </c>
      <c r="AJ779" s="75">
        <v>678774</v>
      </c>
      <c r="AK779" s="76">
        <f t="shared" si="124"/>
        <v>0.51627731646945785</v>
      </c>
      <c r="AL779" s="39" t="str">
        <f t="shared" si="130"/>
        <v>50% - 70%</v>
      </c>
      <c r="AM779" s="77" t="str">
        <f t="shared" si="131"/>
        <v>Lower Range</v>
      </c>
      <c r="AN779" s="78" t="s">
        <v>76</v>
      </c>
      <c r="AO779" s="78"/>
      <c r="AP779" s="78" t="s">
        <v>76</v>
      </c>
      <c r="AQ779" s="49"/>
      <c r="AR779" s="79"/>
      <c r="AS779" s="79"/>
      <c r="AT779" s="80"/>
      <c r="AU779" s="52">
        <f t="shared" si="125"/>
        <v>0</v>
      </c>
    </row>
    <row r="780" spans="1:47" ht="15" customHeight="1">
      <c r="A780" s="53" t="s">
        <v>66</v>
      </c>
      <c r="B780" s="25">
        <v>769</v>
      </c>
      <c r="C780" s="55" t="s">
        <v>136</v>
      </c>
      <c r="D780" s="56" t="s">
        <v>91</v>
      </c>
      <c r="E780" s="55" t="s">
        <v>79</v>
      </c>
      <c r="F780" s="57">
        <v>41238</v>
      </c>
      <c r="G780" s="58">
        <v>30685</v>
      </c>
      <c r="H780" s="59">
        <f t="shared" si="126"/>
        <v>35.260273972602739</v>
      </c>
      <c r="I780" s="60" t="s">
        <v>223</v>
      </c>
      <c r="J780" s="61" t="s">
        <v>85</v>
      </c>
      <c r="K780" s="62" t="s">
        <v>85</v>
      </c>
      <c r="L780" s="63" t="s">
        <v>81</v>
      </c>
      <c r="M780" s="64" t="str">
        <f t="shared" si="127"/>
        <v>3-3-4</v>
      </c>
      <c r="N780" s="65">
        <v>42736</v>
      </c>
      <c r="O780" s="66">
        <v>43191</v>
      </c>
      <c r="P780" s="67">
        <v>9.4999999999999987E-2</v>
      </c>
      <c r="Q780" s="68" t="s">
        <v>224</v>
      </c>
      <c r="R780" s="68" t="s">
        <v>108</v>
      </c>
      <c r="S780" s="68" t="s">
        <v>109</v>
      </c>
      <c r="T780" s="69">
        <v>49</v>
      </c>
      <c r="U780" s="68"/>
      <c r="V780" s="70">
        <v>323520</v>
      </c>
      <c r="W780" s="70">
        <v>0</v>
      </c>
      <c r="X780" s="70">
        <v>0</v>
      </c>
      <c r="Y780" s="70">
        <v>80880</v>
      </c>
      <c r="Z780" s="70">
        <v>0</v>
      </c>
      <c r="AA780" s="70">
        <v>901632</v>
      </c>
      <c r="AB780" s="71">
        <f t="shared" si="128"/>
        <v>820752</v>
      </c>
      <c r="AC780" s="71">
        <f t="shared" ref="AC780:AC843" si="132">AB780-W780</f>
        <v>820752</v>
      </c>
      <c r="AD780" s="72">
        <f t="shared" ref="AD780:AD843" si="133">IF(($AE$10-F780)+1&gt;365,365,($AE$10-F780)+1)</f>
        <v>365</v>
      </c>
      <c r="AE780" s="73">
        <f>ROUND(VLOOKUP(Q780,'[1]Average Cost'!$A$3:$V$26,HLOOKUP('[1]Master Sheet'!E780,'[1]Average Cost'!$B$1:$V$2,2,0)),0)</f>
        <v>857898</v>
      </c>
      <c r="AF780" s="74">
        <f t="shared" ref="AF780:AF843" si="134">AB780/AE780</f>
        <v>0.95670114629011838</v>
      </c>
      <c r="AG780" s="68" t="str">
        <f t="shared" si="129"/>
        <v>80%-100%</v>
      </c>
      <c r="AH780" s="75">
        <v>1151132.6784900001</v>
      </c>
      <c r="AI780" s="75">
        <v>1151132.6784900001</v>
      </c>
      <c r="AJ780" s="75">
        <v>950455</v>
      </c>
      <c r="AK780" s="76">
        <f t="shared" ref="AK780:AK843" si="135">AB780/AH780</f>
        <v>0.7129951354318449</v>
      </c>
      <c r="AL780" s="39" t="str">
        <f t="shared" si="130"/>
        <v>70% - 90%</v>
      </c>
      <c r="AM780" s="77" t="str">
        <f t="shared" si="131"/>
        <v>Lower Middle Range</v>
      </c>
      <c r="AN780" s="78" t="s">
        <v>118</v>
      </c>
      <c r="AO780" s="78" t="s">
        <v>691</v>
      </c>
      <c r="AP780" s="78" t="s">
        <v>76</v>
      </c>
      <c r="AQ780" s="49"/>
      <c r="AR780" s="79"/>
      <c r="AS780" s="79"/>
      <c r="AT780" s="80"/>
      <c r="AU780" s="52">
        <f t="shared" ref="AU780:AU843" si="136">AT780/AH780</f>
        <v>0</v>
      </c>
    </row>
    <row r="781" spans="1:47" ht="15" customHeight="1">
      <c r="A781" s="53" t="s">
        <v>66</v>
      </c>
      <c r="B781" s="54">
        <v>770</v>
      </c>
      <c r="C781" s="55" t="s">
        <v>265</v>
      </c>
      <c r="D781" s="56" t="s">
        <v>331</v>
      </c>
      <c r="E781" s="55" t="s">
        <v>79</v>
      </c>
      <c r="F781" s="57">
        <v>42801</v>
      </c>
      <c r="G781" s="58">
        <v>27948</v>
      </c>
      <c r="H781" s="59">
        <f t="shared" ref="H781:H844" si="137">($I$10-G781)/365</f>
        <v>42.758904109589039</v>
      </c>
      <c r="I781" s="60" t="s">
        <v>138</v>
      </c>
      <c r="J781" s="61" t="s">
        <v>81</v>
      </c>
      <c r="K781" s="62" t="s">
        <v>81</v>
      </c>
      <c r="L781" s="63" t="s">
        <v>81</v>
      </c>
      <c r="M781" s="64" t="str">
        <f t="shared" ref="M781:M844" si="138">LEFT(J781,1)&amp;"-"&amp;LEFT(K781,1)&amp;"-"&amp;LEFT(L781,1)</f>
        <v>4-4-4</v>
      </c>
      <c r="N781" s="65">
        <v>42370</v>
      </c>
      <c r="O781" s="66">
        <v>43191</v>
      </c>
      <c r="P781" s="67">
        <v>0.11374999999999995</v>
      </c>
      <c r="Q781" s="68" t="s">
        <v>122</v>
      </c>
      <c r="R781" s="68" t="s">
        <v>108</v>
      </c>
      <c r="S781" s="68" t="s">
        <v>109</v>
      </c>
      <c r="T781" s="69">
        <v>55</v>
      </c>
      <c r="U781" s="68"/>
      <c r="V781" s="70">
        <v>1087356</v>
      </c>
      <c r="W781" s="70">
        <v>131580</v>
      </c>
      <c r="X781" s="70">
        <v>0</v>
      </c>
      <c r="Y781" s="70">
        <v>407760</v>
      </c>
      <c r="Z781" s="70">
        <v>0</v>
      </c>
      <c r="AA781" s="70">
        <v>3273670</v>
      </c>
      <c r="AB781" s="71">
        <f t="shared" ref="AB781:AB844" si="139">AA781-Y781</f>
        <v>2865910</v>
      </c>
      <c r="AC781" s="71">
        <f t="shared" si="132"/>
        <v>2734330</v>
      </c>
      <c r="AD781" s="72">
        <f t="shared" si="133"/>
        <v>365</v>
      </c>
      <c r="AE781" s="73">
        <f>ROUND(VLOOKUP(Q781,'[1]Average Cost'!$A$3:$V$26,HLOOKUP('[1]Master Sheet'!E781,'[1]Average Cost'!$B$1:$V$2,2,0)),0)</f>
        <v>2878540</v>
      </c>
      <c r="AF781" s="74">
        <f t="shared" si="134"/>
        <v>0.99561235904312606</v>
      </c>
      <c r="AG781" s="68" t="str">
        <f t="shared" ref="AG781:AG844" si="140">IF(AF781&lt;60%,"Less than 60%",IF(AF781&lt;80%,"60%-80%",IF(AF781&lt;100%,"80%-100%","Greater than 100%")))</f>
        <v>80%-100%</v>
      </c>
      <c r="AH781" s="75">
        <v>3101992.3927500001</v>
      </c>
      <c r="AI781" s="75">
        <v>3101992.3927500001</v>
      </c>
      <c r="AJ781" s="75">
        <v>3014296</v>
      </c>
      <c r="AK781" s="76">
        <f t="shared" si="135"/>
        <v>0.92389330376767731</v>
      </c>
      <c r="AL781" s="39" t="str">
        <f t="shared" ref="AL781:AL844" si="141">IF(AK781&lt;50%,"25% - 50%",IF(AK781&lt;70%,"50% - 70%",IF(AK781&lt;90%,"70% - 90%",IF(AK781&lt;110%,"90% - 110%",IF(AK781&lt;130%,"110% - 130%","&gt;130%")))))</f>
        <v>90% - 110%</v>
      </c>
      <c r="AM781" s="77" t="str">
        <f t="shared" ref="AM781:AM844" si="142">IF(AK781&lt;70%,"Lower Range",IF(AK781&lt;85%,"Lower Middle Range",IF(AK781&lt;100%,"Close to Market Reference",IF(AK781&lt;115%,"Upper Middle Range","Upper Range"))))</f>
        <v>Close to Market Reference</v>
      </c>
      <c r="AN781" s="78" t="s">
        <v>76</v>
      </c>
      <c r="AO781" s="78"/>
      <c r="AP781" s="78" t="s">
        <v>135</v>
      </c>
      <c r="AQ781" s="49"/>
      <c r="AR781" s="79"/>
      <c r="AS781" s="79"/>
      <c r="AT781" s="80"/>
      <c r="AU781" s="52">
        <f t="shared" si="136"/>
        <v>0</v>
      </c>
    </row>
    <row r="782" spans="1:47" ht="15" customHeight="1">
      <c r="A782" s="53" t="s">
        <v>66</v>
      </c>
      <c r="B782" s="54">
        <v>771</v>
      </c>
      <c r="C782" s="55" t="s">
        <v>116</v>
      </c>
      <c r="D782" s="56" t="s">
        <v>117</v>
      </c>
      <c r="E782" s="55" t="s">
        <v>79</v>
      </c>
      <c r="F782" s="57">
        <v>39356</v>
      </c>
      <c r="G782" s="58">
        <v>28166</v>
      </c>
      <c r="H782" s="59">
        <f t="shared" si="137"/>
        <v>42.161643835616438</v>
      </c>
      <c r="I782" s="60" t="s">
        <v>100</v>
      </c>
      <c r="J782" s="61" t="s">
        <v>85</v>
      </c>
      <c r="K782" s="62" t="s">
        <v>85</v>
      </c>
      <c r="L782" s="63" t="s">
        <v>85</v>
      </c>
      <c r="M782" s="64" t="str">
        <f t="shared" si="138"/>
        <v>3-3-3</v>
      </c>
      <c r="N782" s="65">
        <v>43009</v>
      </c>
      <c r="O782" s="66">
        <v>43191</v>
      </c>
      <c r="P782" s="67">
        <v>0.13449999999999998</v>
      </c>
      <c r="Q782" s="68" t="s">
        <v>101</v>
      </c>
      <c r="R782" s="68" t="s">
        <v>141</v>
      </c>
      <c r="S782" s="68" t="s">
        <v>142</v>
      </c>
      <c r="T782" s="69">
        <v>50</v>
      </c>
      <c r="U782" s="68"/>
      <c r="V782" s="70">
        <v>291216</v>
      </c>
      <c r="W782" s="70">
        <v>0</v>
      </c>
      <c r="X782" s="70">
        <v>0</v>
      </c>
      <c r="Y782" s="70">
        <v>72804</v>
      </c>
      <c r="Z782" s="70">
        <v>0</v>
      </c>
      <c r="AA782" s="70">
        <v>812810</v>
      </c>
      <c r="AB782" s="71">
        <f t="shared" si="139"/>
        <v>740006</v>
      </c>
      <c r="AC782" s="71">
        <f t="shared" si="132"/>
        <v>740006</v>
      </c>
      <c r="AD782" s="72">
        <f t="shared" si="133"/>
        <v>365</v>
      </c>
      <c r="AE782" s="73">
        <f>ROUND(VLOOKUP(Q782,'[1]Average Cost'!$A$3:$V$26,HLOOKUP('[1]Master Sheet'!E782,'[1]Average Cost'!$B$1:$V$2,2,0)),0)</f>
        <v>1021496</v>
      </c>
      <c r="AF782" s="74">
        <f t="shared" si="134"/>
        <v>0.72443357585345414</v>
      </c>
      <c r="AG782" s="68" t="str">
        <f t="shared" si="140"/>
        <v>60%-80%</v>
      </c>
      <c r="AH782" s="75">
        <v>1698319.4215500001</v>
      </c>
      <c r="AI782" s="75">
        <v>1698319.4215500001</v>
      </c>
      <c r="AJ782" s="75">
        <v>1356038</v>
      </c>
      <c r="AK782" s="76">
        <f t="shared" si="135"/>
        <v>0.43572839750288017</v>
      </c>
      <c r="AL782" s="39" t="str">
        <f t="shared" si="141"/>
        <v>25% - 50%</v>
      </c>
      <c r="AM782" s="77" t="str">
        <f t="shared" si="142"/>
        <v>Lower Range</v>
      </c>
      <c r="AN782" s="78" t="s">
        <v>76</v>
      </c>
      <c r="AO782" s="78"/>
      <c r="AP782" s="78" t="s">
        <v>76</v>
      </c>
      <c r="AQ782" s="49"/>
      <c r="AR782" s="79"/>
      <c r="AS782" s="79"/>
      <c r="AT782" s="80"/>
      <c r="AU782" s="52">
        <f t="shared" si="136"/>
        <v>0</v>
      </c>
    </row>
    <row r="783" spans="1:47" ht="15" customHeight="1">
      <c r="A783" s="53" t="s">
        <v>66</v>
      </c>
      <c r="B783" s="54">
        <v>772</v>
      </c>
      <c r="C783" s="55" t="s">
        <v>296</v>
      </c>
      <c r="D783" s="56" t="s">
        <v>297</v>
      </c>
      <c r="E783" s="55" t="s">
        <v>79</v>
      </c>
      <c r="F783" s="57">
        <v>41730</v>
      </c>
      <c r="G783" s="58">
        <v>28346</v>
      </c>
      <c r="H783" s="59">
        <f t="shared" si="137"/>
        <v>41.668493150684931</v>
      </c>
      <c r="I783" s="60" t="s">
        <v>100</v>
      </c>
      <c r="J783" s="61" t="s">
        <v>85</v>
      </c>
      <c r="K783" s="62" t="s">
        <v>85</v>
      </c>
      <c r="L783" s="63" t="s">
        <v>81</v>
      </c>
      <c r="M783" s="64" t="str">
        <f t="shared" si="138"/>
        <v>3-3-4</v>
      </c>
      <c r="N783" s="65" t="s">
        <v>86</v>
      </c>
      <c r="O783" s="66">
        <v>43191</v>
      </c>
      <c r="P783" s="67">
        <v>0.09</v>
      </c>
      <c r="Q783" s="68" t="s">
        <v>101</v>
      </c>
      <c r="R783" s="68" t="s">
        <v>141</v>
      </c>
      <c r="S783" s="68" t="s">
        <v>142</v>
      </c>
      <c r="T783" s="69">
        <v>43</v>
      </c>
      <c r="U783" s="68"/>
      <c r="V783" s="70">
        <v>118044</v>
      </c>
      <c r="W783" s="70">
        <v>0</v>
      </c>
      <c r="X783" s="70">
        <v>0</v>
      </c>
      <c r="Y783" s="70">
        <v>0</v>
      </c>
      <c r="Z783" s="70">
        <v>0</v>
      </c>
      <c r="AA783" s="70">
        <v>240754.66</v>
      </c>
      <c r="AB783" s="71">
        <f t="shared" si="139"/>
        <v>240754.66</v>
      </c>
      <c r="AC783" s="71">
        <f t="shared" si="132"/>
        <v>240754.66</v>
      </c>
      <c r="AD783" s="72">
        <f t="shared" si="133"/>
        <v>365</v>
      </c>
      <c r="AE783" s="73">
        <f>ROUND(VLOOKUP(Q783,'[1]Average Cost'!$A$3:$V$26,HLOOKUP('[1]Master Sheet'!E783,'[1]Average Cost'!$B$1:$V$2,2,0)),0)</f>
        <v>259463</v>
      </c>
      <c r="AF783" s="74">
        <f t="shared" si="134"/>
        <v>0.92789592350354388</v>
      </c>
      <c r="AG783" s="68" t="str">
        <f t="shared" si="140"/>
        <v>80%-100%</v>
      </c>
      <c r="AH783" s="75">
        <v>280003</v>
      </c>
      <c r="AI783" s="75">
        <v>268523.23582</v>
      </c>
      <c r="AJ783" s="75">
        <v>280003</v>
      </c>
      <c r="AK783" s="76">
        <f t="shared" si="135"/>
        <v>0.85982885897651096</v>
      </c>
      <c r="AL783" s="39" t="str">
        <f t="shared" si="141"/>
        <v>70% - 90%</v>
      </c>
      <c r="AM783" s="77" t="str">
        <f t="shared" si="142"/>
        <v>Close to Market Reference</v>
      </c>
      <c r="AN783" s="78" t="s">
        <v>118</v>
      </c>
      <c r="AO783" s="78" t="s">
        <v>692</v>
      </c>
      <c r="AP783" s="78" t="s">
        <v>76</v>
      </c>
      <c r="AQ783" s="49"/>
      <c r="AR783" s="79"/>
      <c r="AS783" s="79"/>
      <c r="AT783" s="80"/>
      <c r="AU783" s="52">
        <f t="shared" si="136"/>
        <v>0</v>
      </c>
    </row>
    <row r="784" spans="1:47" ht="15" customHeight="1">
      <c r="A784" s="53" t="s">
        <v>66</v>
      </c>
      <c r="B784" s="54">
        <v>773</v>
      </c>
      <c r="C784" s="55" t="s">
        <v>197</v>
      </c>
      <c r="D784" s="56" t="s">
        <v>78</v>
      </c>
      <c r="E784" s="55" t="s">
        <v>79</v>
      </c>
      <c r="F784" s="57">
        <v>41944</v>
      </c>
      <c r="G784" s="58">
        <v>26441</v>
      </c>
      <c r="H784" s="59">
        <f t="shared" si="137"/>
        <v>46.887671232876713</v>
      </c>
      <c r="I784" s="60" t="s">
        <v>362</v>
      </c>
      <c r="J784" s="61" t="s">
        <v>85</v>
      </c>
      <c r="K784" s="62" t="s">
        <v>85</v>
      </c>
      <c r="L784" s="63" t="s">
        <v>85</v>
      </c>
      <c r="M784" s="64" t="str">
        <f t="shared" si="138"/>
        <v>3-3-3</v>
      </c>
      <c r="N784" s="65">
        <v>42095</v>
      </c>
      <c r="O784" s="66">
        <v>43191</v>
      </c>
      <c r="P784" s="67">
        <v>9.4999999999999987E-2</v>
      </c>
      <c r="Q784" s="68" t="s">
        <v>363</v>
      </c>
      <c r="R784" s="68" t="s">
        <v>108</v>
      </c>
      <c r="S784" s="68" t="s">
        <v>109</v>
      </c>
      <c r="T784" s="69">
        <v>51</v>
      </c>
      <c r="U784" s="68"/>
      <c r="V784" s="70">
        <v>520788</v>
      </c>
      <c r="W784" s="70">
        <v>0</v>
      </c>
      <c r="X784" s="70">
        <v>0</v>
      </c>
      <c r="Y784" s="70">
        <v>211128</v>
      </c>
      <c r="Z784" s="70">
        <v>0</v>
      </c>
      <c r="AA784" s="70">
        <v>1634606</v>
      </c>
      <c r="AB784" s="71">
        <f t="shared" si="139"/>
        <v>1423478</v>
      </c>
      <c r="AC784" s="71">
        <f t="shared" si="132"/>
        <v>1423478</v>
      </c>
      <c r="AD784" s="72">
        <f t="shared" si="133"/>
        <v>365</v>
      </c>
      <c r="AE784" s="73">
        <f>ROUND(VLOOKUP(Q784,'[1]Average Cost'!$A$3:$V$26,HLOOKUP('[1]Master Sheet'!E784,'[1]Average Cost'!$B$1:$V$2,2,0)),0)</f>
        <v>1618669</v>
      </c>
      <c r="AF784" s="74">
        <f t="shared" si="134"/>
        <v>0.87941265323546691</v>
      </c>
      <c r="AG784" s="68" t="str">
        <f t="shared" si="140"/>
        <v>80%-100%</v>
      </c>
      <c r="AH784" s="75">
        <v>1587462</v>
      </c>
      <c r="AI784" s="75">
        <v>1571672.5249999999</v>
      </c>
      <c r="AJ784" s="75">
        <v>1587462</v>
      </c>
      <c r="AK784" s="76">
        <f t="shared" si="135"/>
        <v>0.89670051944550488</v>
      </c>
      <c r="AL784" s="39" t="str">
        <f t="shared" si="141"/>
        <v>70% - 90%</v>
      </c>
      <c r="AM784" s="77" t="str">
        <f t="shared" si="142"/>
        <v>Close to Market Reference</v>
      </c>
      <c r="AN784" s="78" t="s">
        <v>118</v>
      </c>
      <c r="AO784" s="78" t="s">
        <v>693</v>
      </c>
      <c r="AP784" s="78" t="s">
        <v>76</v>
      </c>
      <c r="AQ784" s="49"/>
      <c r="AR784" s="79"/>
      <c r="AS784" s="79"/>
      <c r="AT784" s="80"/>
      <c r="AU784" s="52">
        <f t="shared" si="136"/>
        <v>0</v>
      </c>
    </row>
    <row r="785" spans="1:47" ht="15" customHeight="1">
      <c r="A785" s="53" t="s">
        <v>66</v>
      </c>
      <c r="B785" s="54">
        <v>774</v>
      </c>
      <c r="C785" s="55" t="s">
        <v>265</v>
      </c>
      <c r="D785" s="56" t="s">
        <v>331</v>
      </c>
      <c r="E785" s="55" t="s">
        <v>111</v>
      </c>
      <c r="F785" s="57">
        <v>43236</v>
      </c>
      <c r="G785" s="58">
        <v>24987</v>
      </c>
      <c r="H785" s="59">
        <f t="shared" si="137"/>
        <v>50.871232876712327</v>
      </c>
      <c r="I785" s="60" t="s">
        <v>403</v>
      </c>
      <c r="J785" s="61" t="s">
        <v>85</v>
      </c>
      <c r="K785" s="62" t="s">
        <v>85</v>
      </c>
      <c r="L785" s="63" t="s">
        <v>85</v>
      </c>
      <c r="M785" s="64" t="str">
        <f t="shared" si="138"/>
        <v>3-3-3</v>
      </c>
      <c r="N785" s="65">
        <v>42826</v>
      </c>
      <c r="O785" s="66">
        <v>43191</v>
      </c>
      <c r="P785" s="67">
        <v>6.7499999999999991E-2</v>
      </c>
      <c r="Q785" s="68" t="s">
        <v>224</v>
      </c>
      <c r="R785" s="68" t="s">
        <v>108</v>
      </c>
      <c r="S785" s="68" t="s">
        <v>109</v>
      </c>
      <c r="T785" s="69">
        <v>55</v>
      </c>
      <c r="U785" s="68"/>
      <c r="V785" s="70">
        <v>1124592</v>
      </c>
      <c r="W785" s="70">
        <v>0</v>
      </c>
      <c r="X785" s="70">
        <v>90000</v>
      </c>
      <c r="Y785" s="70">
        <v>443916</v>
      </c>
      <c r="Z785" s="70">
        <v>30000</v>
      </c>
      <c r="AA785" s="70">
        <v>3419321</v>
      </c>
      <c r="AB785" s="71">
        <f t="shared" si="139"/>
        <v>2975405</v>
      </c>
      <c r="AC785" s="71">
        <f t="shared" si="132"/>
        <v>2975405</v>
      </c>
      <c r="AD785" s="72">
        <f t="shared" si="133"/>
        <v>365</v>
      </c>
      <c r="AE785" s="73">
        <f>ROUND(VLOOKUP(Q785,'[1]Average Cost'!$A$3:$V$26,HLOOKUP('[1]Master Sheet'!E785,'[1]Average Cost'!$B$1:$V$2,2,0)),0)</f>
        <v>3062183</v>
      </c>
      <c r="AF785" s="74">
        <f t="shared" si="134"/>
        <v>0.97166139319563849</v>
      </c>
      <c r="AG785" s="68" t="str">
        <f t="shared" si="140"/>
        <v>80%-100%</v>
      </c>
      <c r="AH785" s="75">
        <v>3245961.9099599998</v>
      </c>
      <c r="AI785" s="75">
        <v>3245961.9099599998</v>
      </c>
      <c r="AJ785" s="75">
        <v>2974107</v>
      </c>
      <c r="AK785" s="76">
        <f t="shared" si="135"/>
        <v>0.91664815624304907</v>
      </c>
      <c r="AL785" s="39" t="str">
        <f t="shared" si="141"/>
        <v>90% - 110%</v>
      </c>
      <c r="AM785" s="77" t="str">
        <f t="shared" si="142"/>
        <v>Close to Market Reference</v>
      </c>
      <c r="AN785" s="78" t="s">
        <v>76</v>
      </c>
      <c r="AO785" s="78"/>
      <c r="AP785" s="78" t="s">
        <v>76</v>
      </c>
      <c r="AQ785" s="49"/>
      <c r="AR785" s="79"/>
      <c r="AS785" s="79"/>
      <c r="AT785" s="80"/>
      <c r="AU785" s="52">
        <f t="shared" si="136"/>
        <v>0</v>
      </c>
    </row>
    <row r="786" spans="1:47" ht="15" customHeight="1">
      <c r="A786" s="53" t="s">
        <v>66</v>
      </c>
      <c r="B786" s="25">
        <v>775</v>
      </c>
      <c r="C786" s="55" t="s">
        <v>167</v>
      </c>
      <c r="D786" s="56" t="s">
        <v>83</v>
      </c>
      <c r="E786" s="55" t="s">
        <v>111</v>
      </c>
      <c r="F786" s="57">
        <v>43750</v>
      </c>
      <c r="G786" s="58">
        <v>30424</v>
      </c>
      <c r="H786" s="59">
        <f t="shared" si="137"/>
        <v>35.975342465753428</v>
      </c>
      <c r="I786" s="60" t="s">
        <v>403</v>
      </c>
      <c r="J786" s="61" t="s">
        <v>71</v>
      </c>
      <c r="K786" s="62" t="s">
        <v>71</v>
      </c>
      <c r="L786" s="63" t="s">
        <v>71</v>
      </c>
      <c r="M786" s="64" t="str">
        <f t="shared" si="138"/>
        <v>2-2-2</v>
      </c>
      <c r="N786" s="81" t="s">
        <v>121</v>
      </c>
      <c r="O786" s="66">
        <v>43191</v>
      </c>
      <c r="P786" s="67">
        <v>8.7499999999999981E-2</v>
      </c>
      <c r="Q786" s="68" t="s">
        <v>224</v>
      </c>
      <c r="R786" s="68" t="s">
        <v>108</v>
      </c>
      <c r="S786" s="68" t="s">
        <v>109</v>
      </c>
      <c r="T786" s="69">
        <v>46</v>
      </c>
      <c r="U786" s="68"/>
      <c r="V786" s="70">
        <v>159192</v>
      </c>
      <c r="W786" s="70">
        <v>0</v>
      </c>
      <c r="X786" s="70">
        <v>18000</v>
      </c>
      <c r="Y786" s="70">
        <v>0</v>
      </c>
      <c r="Z786" s="70">
        <v>6000</v>
      </c>
      <c r="AA786" s="70">
        <v>409933</v>
      </c>
      <c r="AB786" s="71">
        <f t="shared" si="139"/>
        <v>409933</v>
      </c>
      <c r="AC786" s="71">
        <f t="shared" si="132"/>
        <v>409933</v>
      </c>
      <c r="AD786" s="72">
        <f t="shared" si="133"/>
        <v>365</v>
      </c>
      <c r="AE786" s="73">
        <f>ROUND(VLOOKUP(Q786,'[1]Average Cost'!$A$3:$V$26,HLOOKUP('[1]Master Sheet'!E786,'[1]Average Cost'!$B$1:$V$2,2,0)),0)</f>
        <v>390927</v>
      </c>
      <c r="AF786" s="74">
        <f t="shared" si="134"/>
        <v>1.0486177726276262</v>
      </c>
      <c r="AG786" s="68" t="str">
        <f t="shared" si="140"/>
        <v>Greater than 100%</v>
      </c>
      <c r="AH786" s="75">
        <v>622221.31499999994</v>
      </c>
      <c r="AI786" s="75">
        <v>622221.31499999994</v>
      </c>
      <c r="AJ786" s="75">
        <v>589965</v>
      </c>
      <c r="AK786" s="76">
        <f t="shared" si="135"/>
        <v>0.65882185344293454</v>
      </c>
      <c r="AL786" s="39" t="str">
        <f t="shared" si="141"/>
        <v>50% - 70%</v>
      </c>
      <c r="AM786" s="77" t="str">
        <f t="shared" si="142"/>
        <v>Lower Range</v>
      </c>
      <c r="AN786" s="78" t="s">
        <v>76</v>
      </c>
      <c r="AO786" s="78"/>
      <c r="AP786" s="78" t="s">
        <v>76</v>
      </c>
      <c r="AQ786" s="49"/>
      <c r="AR786" s="79"/>
      <c r="AS786" s="79"/>
      <c r="AT786" s="80"/>
      <c r="AU786" s="52">
        <f t="shared" si="136"/>
        <v>0</v>
      </c>
    </row>
    <row r="787" spans="1:47" ht="15" customHeight="1">
      <c r="A787" s="53" t="s">
        <v>66</v>
      </c>
      <c r="B787" s="54">
        <v>776</v>
      </c>
      <c r="C787" s="55" t="s">
        <v>134</v>
      </c>
      <c r="D787" s="56" t="s">
        <v>68</v>
      </c>
      <c r="E787" s="55" t="s">
        <v>79</v>
      </c>
      <c r="F787" s="57">
        <v>40920</v>
      </c>
      <c r="G787" s="58">
        <v>30682</v>
      </c>
      <c r="H787" s="59">
        <f t="shared" si="137"/>
        <v>35.268493150684932</v>
      </c>
      <c r="I787" s="60" t="s">
        <v>128</v>
      </c>
      <c r="J787" s="61" t="s">
        <v>71</v>
      </c>
      <c r="K787" s="62" t="s">
        <v>85</v>
      </c>
      <c r="L787" s="63" t="s">
        <v>85</v>
      </c>
      <c r="M787" s="64" t="str">
        <f t="shared" si="138"/>
        <v>2-3-3</v>
      </c>
      <c r="N787" s="65">
        <v>43191</v>
      </c>
      <c r="O787" s="66">
        <v>43191</v>
      </c>
      <c r="P787" s="67">
        <v>0.12930557222796776</v>
      </c>
      <c r="Q787" s="68" t="s">
        <v>131</v>
      </c>
      <c r="R787" s="68" t="s">
        <v>132</v>
      </c>
      <c r="S787" s="68" t="s">
        <v>133</v>
      </c>
      <c r="T787" s="69">
        <v>48</v>
      </c>
      <c r="U787" s="68"/>
      <c r="V787" s="70">
        <v>177888</v>
      </c>
      <c r="W787" s="70">
        <v>0</v>
      </c>
      <c r="X787" s="70">
        <v>0</v>
      </c>
      <c r="Y787" s="70">
        <v>44472</v>
      </c>
      <c r="Z787" s="70">
        <v>0</v>
      </c>
      <c r="AA787" s="70">
        <v>501144</v>
      </c>
      <c r="AB787" s="71">
        <f t="shared" si="139"/>
        <v>456672</v>
      </c>
      <c r="AC787" s="71">
        <f t="shared" si="132"/>
        <v>456672</v>
      </c>
      <c r="AD787" s="72">
        <f t="shared" si="133"/>
        <v>365</v>
      </c>
      <c r="AE787" s="73">
        <f>ROUND(VLOOKUP(Q787,'[1]Average Cost'!$A$3:$V$26,HLOOKUP('[1]Master Sheet'!E787,'[1]Average Cost'!$B$1:$V$2,2,0)),0)</f>
        <v>562355</v>
      </c>
      <c r="AF787" s="74">
        <f t="shared" si="134"/>
        <v>0.81207066710529829</v>
      </c>
      <c r="AG787" s="68" t="str">
        <f t="shared" si="140"/>
        <v>80%-100%</v>
      </c>
      <c r="AH787" s="75">
        <v>1056496</v>
      </c>
      <c r="AI787" s="75">
        <v>1017864.8743</v>
      </c>
      <c r="AJ787" s="75">
        <v>1056496</v>
      </c>
      <c r="AK787" s="76">
        <f t="shared" si="135"/>
        <v>0.43225151822628766</v>
      </c>
      <c r="AL787" s="39" t="str">
        <f t="shared" si="141"/>
        <v>25% - 50%</v>
      </c>
      <c r="AM787" s="77" t="str">
        <f t="shared" si="142"/>
        <v>Lower Range</v>
      </c>
      <c r="AN787" s="78" t="s">
        <v>76</v>
      </c>
      <c r="AO787" s="78"/>
      <c r="AP787" s="78" t="s">
        <v>135</v>
      </c>
      <c r="AQ787" s="49"/>
      <c r="AR787" s="79"/>
      <c r="AS787" s="79"/>
      <c r="AT787" s="80"/>
      <c r="AU787" s="52">
        <f t="shared" si="136"/>
        <v>0</v>
      </c>
    </row>
    <row r="788" spans="1:47" ht="15" customHeight="1">
      <c r="A788" s="53" t="s">
        <v>66</v>
      </c>
      <c r="B788" s="54">
        <v>777</v>
      </c>
      <c r="C788" s="55" t="s">
        <v>265</v>
      </c>
      <c r="D788" s="56" t="s">
        <v>331</v>
      </c>
      <c r="E788" s="55" t="s">
        <v>79</v>
      </c>
      <c r="F788" s="57">
        <v>43221</v>
      </c>
      <c r="G788" s="58">
        <v>29282</v>
      </c>
      <c r="H788" s="59">
        <f t="shared" si="137"/>
        <v>39.104109589041094</v>
      </c>
      <c r="I788" s="60" t="s">
        <v>356</v>
      </c>
      <c r="J788" s="61" t="s">
        <v>71</v>
      </c>
      <c r="K788" s="62" t="s">
        <v>85</v>
      </c>
      <c r="L788" s="63" t="s">
        <v>71</v>
      </c>
      <c r="M788" s="64" t="str">
        <f t="shared" si="138"/>
        <v>2-3-2</v>
      </c>
      <c r="N788" s="65">
        <v>42826</v>
      </c>
      <c r="O788" s="66">
        <v>43191</v>
      </c>
      <c r="P788" s="67">
        <v>7.0000000000000007E-2</v>
      </c>
      <c r="Q788" s="68" t="s">
        <v>131</v>
      </c>
      <c r="R788" s="68" t="s">
        <v>132</v>
      </c>
      <c r="S788" s="68" t="s">
        <v>133</v>
      </c>
      <c r="T788" s="69">
        <v>55</v>
      </c>
      <c r="U788" s="68"/>
      <c r="V788" s="70">
        <v>939660</v>
      </c>
      <c r="W788" s="70">
        <v>0</v>
      </c>
      <c r="X788" s="70">
        <v>0</v>
      </c>
      <c r="Y788" s="70">
        <v>352368</v>
      </c>
      <c r="Z788" s="70">
        <v>0</v>
      </c>
      <c r="AA788" s="70">
        <v>2717446</v>
      </c>
      <c r="AB788" s="71">
        <f t="shared" si="139"/>
        <v>2365078</v>
      </c>
      <c r="AC788" s="71">
        <f t="shared" si="132"/>
        <v>2365078</v>
      </c>
      <c r="AD788" s="72">
        <f t="shared" si="133"/>
        <v>365</v>
      </c>
      <c r="AE788" s="73">
        <f>ROUND(VLOOKUP(Q788,'[1]Average Cost'!$A$3:$V$26,HLOOKUP('[1]Master Sheet'!E788,'[1]Average Cost'!$B$1:$V$2,2,0)),0)</f>
        <v>2926963</v>
      </c>
      <c r="AF788" s="74">
        <f t="shared" si="134"/>
        <v>0.80803139636544774</v>
      </c>
      <c r="AG788" s="68" t="str">
        <f t="shared" si="140"/>
        <v>80%-100%</v>
      </c>
      <c r="AH788" s="75">
        <v>3640966.5</v>
      </c>
      <c r="AI788" s="75">
        <v>3640966.5</v>
      </c>
      <c r="AJ788" s="75">
        <v>3467264</v>
      </c>
      <c r="AK788" s="76">
        <f t="shared" si="135"/>
        <v>0.64957422706306145</v>
      </c>
      <c r="AL788" s="39" t="str">
        <f t="shared" si="141"/>
        <v>50% - 70%</v>
      </c>
      <c r="AM788" s="77" t="str">
        <f t="shared" si="142"/>
        <v>Lower Range</v>
      </c>
      <c r="AN788" s="78" t="s">
        <v>76</v>
      </c>
      <c r="AO788" s="78"/>
      <c r="AP788" s="78" t="s">
        <v>76</v>
      </c>
      <c r="AQ788" s="49"/>
      <c r="AR788" s="79"/>
      <c r="AS788" s="79"/>
      <c r="AT788" s="80"/>
      <c r="AU788" s="52">
        <f t="shared" si="136"/>
        <v>0</v>
      </c>
    </row>
    <row r="789" spans="1:47" ht="15" customHeight="1">
      <c r="A789" s="53" t="s">
        <v>66</v>
      </c>
      <c r="B789" s="54">
        <v>778</v>
      </c>
      <c r="C789" s="55" t="s">
        <v>154</v>
      </c>
      <c r="D789" s="56" t="s">
        <v>68</v>
      </c>
      <c r="E789" s="55" t="s">
        <v>161</v>
      </c>
      <c r="F789" s="57">
        <v>44627</v>
      </c>
      <c r="G789" s="58">
        <v>29801</v>
      </c>
      <c r="H789" s="59">
        <f t="shared" si="137"/>
        <v>37.682191780821917</v>
      </c>
      <c r="I789" s="60" t="s">
        <v>279</v>
      </c>
      <c r="J789" s="61">
        <v>0</v>
      </c>
      <c r="K789" s="62">
        <v>0</v>
      </c>
      <c r="L789" s="63" t="s">
        <v>85</v>
      </c>
      <c r="M789" s="64" t="str">
        <f t="shared" si="138"/>
        <v>0-0-3</v>
      </c>
      <c r="N789" s="81" t="s">
        <v>72</v>
      </c>
      <c r="O789" s="62" t="s">
        <v>72</v>
      </c>
      <c r="P789" s="67">
        <v>0</v>
      </c>
      <c r="Q789" s="68" t="s">
        <v>73</v>
      </c>
      <c r="R789" s="38" t="s">
        <v>74</v>
      </c>
      <c r="S789" s="38" t="s">
        <v>75</v>
      </c>
      <c r="T789" s="69">
        <v>48</v>
      </c>
      <c r="U789" s="68"/>
      <c r="V789" s="70">
        <v>254544</v>
      </c>
      <c r="W789" s="70">
        <v>0</v>
      </c>
      <c r="X789" s="70">
        <v>0</v>
      </c>
      <c r="Y789" s="70">
        <v>63636</v>
      </c>
      <c r="Z789" s="70">
        <v>0</v>
      </c>
      <c r="AA789" s="70">
        <v>711946</v>
      </c>
      <c r="AB789" s="71">
        <f t="shared" si="139"/>
        <v>648310</v>
      </c>
      <c r="AC789" s="71">
        <f t="shared" si="132"/>
        <v>648310</v>
      </c>
      <c r="AD789" s="72">
        <f t="shared" si="133"/>
        <v>365</v>
      </c>
      <c r="AE789" s="73">
        <f>ROUND(VLOOKUP(Q789,'[1]Average Cost'!$A$3:$V$26,HLOOKUP('[1]Master Sheet'!E789,'[1]Average Cost'!$B$1:$V$2,2,0)),0)</f>
        <v>646385</v>
      </c>
      <c r="AF789" s="74">
        <f t="shared" si="134"/>
        <v>1.002978101286385</v>
      </c>
      <c r="AG789" s="68" t="str">
        <f t="shared" si="140"/>
        <v>Greater than 100%</v>
      </c>
      <c r="AH789" s="75">
        <v>1040452</v>
      </c>
      <c r="AI789" s="75">
        <v>1031401.0812</v>
      </c>
      <c r="AJ789" s="75">
        <v>1040452</v>
      </c>
      <c r="AK789" s="76">
        <f t="shared" si="135"/>
        <v>0.62310418933309752</v>
      </c>
      <c r="AL789" s="39" t="str">
        <f t="shared" si="141"/>
        <v>50% - 70%</v>
      </c>
      <c r="AM789" s="77" t="str">
        <f t="shared" si="142"/>
        <v>Lower Range</v>
      </c>
      <c r="AN789" s="78" t="s">
        <v>76</v>
      </c>
      <c r="AO789" s="78"/>
      <c r="AP789" s="78" t="s">
        <v>76</v>
      </c>
      <c r="AQ789" s="49"/>
      <c r="AR789" s="79"/>
      <c r="AS789" s="79"/>
      <c r="AT789" s="80"/>
      <c r="AU789" s="52">
        <f t="shared" si="136"/>
        <v>0</v>
      </c>
    </row>
    <row r="790" spans="1:47" ht="15" customHeight="1">
      <c r="A790" s="53" t="s">
        <v>66</v>
      </c>
      <c r="B790" s="54">
        <v>779</v>
      </c>
      <c r="C790" s="55" t="s">
        <v>67</v>
      </c>
      <c r="D790" s="56" t="s">
        <v>68</v>
      </c>
      <c r="E790" s="55" t="s">
        <v>694</v>
      </c>
      <c r="F790" s="57">
        <v>44751</v>
      </c>
      <c r="G790" s="58">
        <v>32082</v>
      </c>
      <c r="H790" s="59">
        <f t="shared" si="137"/>
        <v>31.432876712328767</v>
      </c>
      <c r="I790" s="60" t="s">
        <v>210</v>
      </c>
      <c r="J790" s="61">
        <v>0</v>
      </c>
      <c r="K790" s="62">
        <v>0</v>
      </c>
      <c r="L790" s="63" t="s">
        <v>71</v>
      </c>
      <c r="M790" s="64" t="str">
        <f t="shared" si="138"/>
        <v>0-0-2</v>
      </c>
      <c r="N790" s="81" t="s">
        <v>72</v>
      </c>
      <c r="O790" s="62" t="s">
        <v>72</v>
      </c>
      <c r="P790" s="67">
        <v>0</v>
      </c>
      <c r="Q790" s="68" t="s">
        <v>73</v>
      </c>
      <c r="R790" s="38" t="s">
        <v>74</v>
      </c>
      <c r="S790" s="38" t="s">
        <v>75</v>
      </c>
      <c r="T790" s="69">
        <v>48</v>
      </c>
      <c r="U790" s="68"/>
      <c r="V790" s="70">
        <v>283632</v>
      </c>
      <c r="W790" s="70">
        <v>0</v>
      </c>
      <c r="X790" s="70">
        <v>0</v>
      </c>
      <c r="Y790" s="70">
        <v>70908</v>
      </c>
      <c r="Z790" s="70">
        <v>0</v>
      </c>
      <c r="AA790" s="70">
        <v>791944</v>
      </c>
      <c r="AB790" s="71">
        <f t="shared" si="139"/>
        <v>721036</v>
      </c>
      <c r="AC790" s="71">
        <f t="shared" si="132"/>
        <v>721036</v>
      </c>
      <c r="AD790" s="72">
        <f t="shared" si="133"/>
        <v>266</v>
      </c>
      <c r="AE790" s="73">
        <f>ROUND(VLOOKUP(Q790,'[1]Average Cost'!$A$3:$V$26,HLOOKUP('[1]Master Sheet'!E790,'[1]Average Cost'!$B$1:$V$2,2,0)),0)</f>
        <v>646385</v>
      </c>
      <c r="AF790" s="74">
        <f t="shared" si="134"/>
        <v>1.1154899943532106</v>
      </c>
      <c r="AG790" s="68" t="str">
        <f t="shared" si="140"/>
        <v>Greater than 100%</v>
      </c>
      <c r="AH790" s="75">
        <v>1040452</v>
      </c>
      <c r="AI790" s="75">
        <v>1031401.0812</v>
      </c>
      <c r="AJ790" s="75">
        <v>1040452</v>
      </c>
      <c r="AK790" s="76">
        <f t="shared" si="135"/>
        <v>0.69300265653773552</v>
      </c>
      <c r="AL790" s="39" t="str">
        <f t="shared" si="141"/>
        <v>50% - 70%</v>
      </c>
      <c r="AM790" s="77" t="str">
        <f t="shared" si="142"/>
        <v>Lower Range</v>
      </c>
      <c r="AN790" s="78" t="s">
        <v>76</v>
      </c>
      <c r="AO790" s="78"/>
      <c r="AP790" s="78" t="s">
        <v>135</v>
      </c>
      <c r="AQ790" s="49"/>
      <c r="AR790" s="79"/>
      <c r="AS790" s="79"/>
      <c r="AT790" s="80"/>
      <c r="AU790" s="52">
        <f t="shared" si="136"/>
        <v>0</v>
      </c>
    </row>
    <row r="791" spans="1:47" ht="15" customHeight="1">
      <c r="A791" s="53" t="s">
        <v>66</v>
      </c>
      <c r="B791" s="54">
        <v>780</v>
      </c>
      <c r="C791" s="55" t="s">
        <v>67</v>
      </c>
      <c r="D791" s="56" t="s">
        <v>68</v>
      </c>
      <c r="E791" s="55" t="s">
        <v>695</v>
      </c>
      <c r="F791" s="57">
        <v>44814</v>
      </c>
      <c r="G791" s="58">
        <v>29987</v>
      </c>
      <c r="H791" s="59">
        <f t="shared" si="137"/>
        <v>37.172602739726024</v>
      </c>
      <c r="I791" s="60" t="s">
        <v>284</v>
      </c>
      <c r="J791" s="61">
        <v>0</v>
      </c>
      <c r="K791" s="62">
        <v>0</v>
      </c>
      <c r="L791" s="63" t="s">
        <v>71</v>
      </c>
      <c r="M791" s="64" t="str">
        <f t="shared" si="138"/>
        <v>0-0-2</v>
      </c>
      <c r="N791" s="81" t="s">
        <v>72</v>
      </c>
      <c r="O791" s="62" t="s">
        <v>72</v>
      </c>
      <c r="P791" s="67">
        <v>0</v>
      </c>
      <c r="Q791" s="68" t="s">
        <v>73</v>
      </c>
      <c r="R791" s="38" t="s">
        <v>74</v>
      </c>
      <c r="S791" s="38" t="s">
        <v>75</v>
      </c>
      <c r="T791" s="69">
        <v>48</v>
      </c>
      <c r="U791" s="68"/>
      <c r="V791" s="70">
        <v>254544</v>
      </c>
      <c r="W791" s="70">
        <v>0</v>
      </c>
      <c r="X791" s="70">
        <v>0</v>
      </c>
      <c r="Y791" s="70">
        <v>63636</v>
      </c>
      <c r="Z791" s="70">
        <v>0</v>
      </c>
      <c r="AA791" s="70">
        <v>711946</v>
      </c>
      <c r="AB791" s="71">
        <f t="shared" si="139"/>
        <v>648310</v>
      </c>
      <c r="AC791" s="71">
        <f t="shared" si="132"/>
        <v>648310</v>
      </c>
      <c r="AD791" s="72">
        <f t="shared" si="133"/>
        <v>203</v>
      </c>
      <c r="AE791" s="73">
        <f>ROUND(VLOOKUP(Q791,'[1]Average Cost'!$A$3:$V$26,HLOOKUP('[1]Master Sheet'!E791,'[1]Average Cost'!$B$1:$V$2,2,0)),0)</f>
        <v>646385</v>
      </c>
      <c r="AF791" s="74">
        <f t="shared" si="134"/>
        <v>1.002978101286385</v>
      </c>
      <c r="AG791" s="68" t="str">
        <f t="shared" si="140"/>
        <v>Greater than 100%</v>
      </c>
      <c r="AH791" s="75">
        <v>1040452</v>
      </c>
      <c r="AI791" s="75">
        <v>1031401.0812</v>
      </c>
      <c r="AJ791" s="75">
        <v>1040452</v>
      </c>
      <c r="AK791" s="76">
        <f t="shared" si="135"/>
        <v>0.62310418933309752</v>
      </c>
      <c r="AL791" s="39" t="str">
        <f t="shared" si="141"/>
        <v>50% - 70%</v>
      </c>
      <c r="AM791" s="77" t="str">
        <f t="shared" si="142"/>
        <v>Lower Range</v>
      </c>
      <c r="AN791" s="78" t="s">
        <v>76</v>
      </c>
      <c r="AO791" s="78"/>
      <c r="AP791" s="78" t="s">
        <v>76</v>
      </c>
      <c r="AQ791" s="49"/>
      <c r="AR791" s="79"/>
      <c r="AS791" s="79"/>
      <c r="AT791" s="80"/>
      <c r="AU791" s="52">
        <f t="shared" si="136"/>
        <v>0</v>
      </c>
    </row>
    <row r="792" spans="1:47" ht="15" customHeight="1">
      <c r="A792" s="53" t="s">
        <v>66</v>
      </c>
      <c r="B792" s="25">
        <v>781</v>
      </c>
      <c r="C792" s="55" t="s">
        <v>94</v>
      </c>
      <c r="D792" s="56" t="s">
        <v>95</v>
      </c>
      <c r="E792" s="55" t="s">
        <v>244</v>
      </c>
      <c r="F792" s="57">
        <v>43106</v>
      </c>
      <c r="G792" s="58">
        <v>28013</v>
      </c>
      <c r="H792" s="59">
        <f t="shared" si="137"/>
        <v>42.580821917808223</v>
      </c>
      <c r="I792" s="60" t="s">
        <v>635</v>
      </c>
      <c r="J792" s="61" t="s">
        <v>85</v>
      </c>
      <c r="K792" s="62" t="s">
        <v>85</v>
      </c>
      <c r="L792" s="63" t="s">
        <v>71</v>
      </c>
      <c r="M792" s="64" t="str">
        <f t="shared" si="138"/>
        <v>3-3-2</v>
      </c>
      <c r="N792" s="81" t="s">
        <v>121</v>
      </c>
      <c r="O792" s="66">
        <v>43191</v>
      </c>
      <c r="P792" s="67">
        <v>0.11188256221913669</v>
      </c>
      <c r="Q792" s="68" t="s">
        <v>87</v>
      </c>
      <c r="R792" s="68" t="s">
        <v>88</v>
      </c>
      <c r="S792" s="68" t="s">
        <v>89</v>
      </c>
      <c r="T792" s="69">
        <v>47</v>
      </c>
      <c r="U792" s="68"/>
      <c r="V792" s="70">
        <v>172788</v>
      </c>
      <c r="W792" s="70">
        <v>0</v>
      </c>
      <c r="X792" s="70">
        <v>0</v>
      </c>
      <c r="Y792" s="70">
        <v>43200</v>
      </c>
      <c r="Z792" s="70">
        <v>0</v>
      </c>
      <c r="AA792" s="70">
        <v>487123</v>
      </c>
      <c r="AB792" s="71">
        <f t="shared" si="139"/>
        <v>443923</v>
      </c>
      <c r="AC792" s="71">
        <f t="shared" si="132"/>
        <v>443923</v>
      </c>
      <c r="AD792" s="72">
        <f t="shared" si="133"/>
        <v>365</v>
      </c>
      <c r="AE792" s="73">
        <f>ROUND(VLOOKUP(Q792,'[1]Average Cost'!$A$3:$V$26,HLOOKUP('[1]Master Sheet'!E792,'[1]Average Cost'!$B$1:$V$2,2,0)),0)</f>
        <v>436990</v>
      </c>
      <c r="AF792" s="74">
        <f t="shared" si="134"/>
        <v>1.0158653516098766</v>
      </c>
      <c r="AG792" s="68" t="str">
        <f t="shared" si="140"/>
        <v>Greater than 100%</v>
      </c>
      <c r="AH792" s="75">
        <v>752202.61250000005</v>
      </c>
      <c r="AI792" s="75">
        <v>752202.61250000005</v>
      </c>
      <c r="AJ792" s="75">
        <v>532918</v>
      </c>
      <c r="AK792" s="76">
        <f t="shared" si="135"/>
        <v>0.5901641294818023</v>
      </c>
      <c r="AL792" s="39" t="str">
        <f t="shared" si="141"/>
        <v>50% - 70%</v>
      </c>
      <c r="AM792" s="77" t="str">
        <f t="shared" si="142"/>
        <v>Lower Range</v>
      </c>
      <c r="AN792" s="78" t="s">
        <v>76</v>
      </c>
      <c r="AO792" s="78"/>
      <c r="AP792" s="78" t="s">
        <v>76</v>
      </c>
      <c r="AQ792" s="49"/>
      <c r="AR792" s="79"/>
      <c r="AS792" s="79"/>
      <c r="AT792" s="80"/>
      <c r="AU792" s="52">
        <f t="shared" si="136"/>
        <v>0</v>
      </c>
    </row>
    <row r="793" spans="1:47" ht="15" customHeight="1">
      <c r="A793" s="53" t="s">
        <v>66</v>
      </c>
      <c r="B793" s="54">
        <v>782</v>
      </c>
      <c r="C793" s="55" t="s">
        <v>104</v>
      </c>
      <c r="D793" s="56" t="s">
        <v>145</v>
      </c>
      <c r="E793" s="55" t="s">
        <v>235</v>
      </c>
      <c r="F793" s="57">
        <v>40544</v>
      </c>
      <c r="G793" s="58">
        <v>28339</v>
      </c>
      <c r="H793" s="59">
        <f t="shared" si="137"/>
        <v>41.68767123287671</v>
      </c>
      <c r="I793" s="60" t="s">
        <v>373</v>
      </c>
      <c r="J793" s="61" t="s">
        <v>85</v>
      </c>
      <c r="K793" s="62" t="s">
        <v>71</v>
      </c>
      <c r="L793" s="63" t="s">
        <v>129</v>
      </c>
      <c r="M793" s="64" t="str">
        <f t="shared" si="138"/>
        <v>3-2-1</v>
      </c>
      <c r="N793" s="65" t="s">
        <v>86</v>
      </c>
      <c r="O793" s="66">
        <v>43191</v>
      </c>
      <c r="P793" s="67">
        <v>6.7499999999999977E-2</v>
      </c>
      <c r="Q793" s="68" t="s">
        <v>87</v>
      </c>
      <c r="R793" s="68" t="s">
        <v>88</v>
      </c>
      <c r="S793" s="68" t="s">
        <v>89</v>
      </c>
      <c r="T793" s="69">
        <v>45</v>
      </c>
      <c r="U793" s="68"/>
      <c r="V793" s="70">
        <v>112572</v>
      </c>
      <c r="W793" s="70">
        <v>0</v>
      </c>
      <c r="X793" s="70">
        <v>0</v>
      </c>
      <c r="Y793" s="70">
        <v>0</v>
      </c>
      <c r="Z793" s="70">
        <v>0</v>
      </c>
      <c r="AA793" s="70">
        <v>252769.12</v>
      </c>
      <c r="AB793" s="71">
        <f t="shared" si="139"/>
        <v>252769.12</v>
      </c>
      <c r="AC793" s="71">
        <f t="shared" si="132"/>
        <v>252769.12</v>
      </c>
      <c r="AD793" s="72">
        <f t="shared" si="133"/>
        <v>365</v>
      </c>
      <c r="AE793" s="73">
        <f>ROUND(VLOOKUP(Q793,'[1]Average Cost'!$A$3:$V$26,HLOOKUP('[1]Master Sheet'!E793,'[1]Average Cost'!$B$1:$V$2,2,0)),0)</f>
        <v>233903</v>
      </c>
      <c r="AF793" s="74">
        <f t="shared" si="134"/>
        <v>1.0806578795483597</v>
      </c>
      <c r="AG793" s="68" t="str">
        <f t="shared" si="140"/>
        <v>Greater than 100%</v>
      </c>
      <c r="AH793" s="75">
        <v>457695</v>
      </c>
      <c r="AI793" s="75">
        <v>382087.75</v>
      </c>
      <c r="AJ793" s="75">
        <v>457695</v>
      </c>
      <c r="AK793" s="76">
        <f t="shared" si="135"/>
        <v>0.55226541692611886</v>
      </c>
      <c r="AL793" s="39" t="str">
        <f t="shared" si="141"/>
        <v>50% - 70%</v>
      </c>
      <c r="AM793" s="77" t="str">
        <f t="shared" si="142"/>
        <v>Lower Range</v>
      </c>
      <c r="AN793" s="78" t="s">
        <v>76</v>
      </c>
      <c r="AO793" s="78"/>
      <c r="AP793" s="78" t="s">
        <v>76</v>
      </c>
      <c r="AQ793" s="49"/>
      <c r="AR793" s="79"/>
      <c r="AS793" s="79"/>
      <c r="AT793" s="80"/>
      <c r="AU793" s="52">
        <f t="shared" si="136"/>
        <v>0</v>
      </c>
    </row>
    <row r="794" spans="1:47" ht="15" customHeight="1">
      <c r="A794" s="53" t="s">
        <v>66</v>
      </c>
      <c r="B794" s="54">
        <v>783</v>
      </c>
      <c r="C794" s="55" t="s">
        <v>104</v>
      </c>
      <c r="D794" s="56" t="s">
        <v>145</v>
      </c>
      <c r="E794" s="55" t="s">
        <v>244</v>
      </c>
      <c r="F794" s="57">
        <v>41214</v>
      </c>
      <c r="G794" s="58">
        <v>30931</v>
      </c>
      <c r="H794" s="59">
        <f t="shared" si="137"/>
        <v>34.586301369863016</v>
      </c>
      <c r="I794" s="60" t="s">
        <v>635</v>
      </c>
      <c r="J794" s="61" t="s">
        <v>71</v>
      </c>
      <c r="K794" s="62" t="s">
        <v>129</v>
      </c>
      <c r="L794" s="63" t="s">
        <v>71</v>
      </c>
      <c r="M794" s="64" t="str">
        <f t="shared" si="138"/>
        <v>2-1-2</v>
      </c>
      <c r="N794" s="65" t="s">
        <v>86</v>
      </c>
      <c r="O794" s="66">
        <v>43191</v>
      </c>
      <c r="P794" s="67">
        <v>1.8749999999999999E-2</v>
      </c>
      <c r="Q794" s="68" t="s">
        <v>87</v>
      </c>
      <c r="R794" s="68" t="s">
        <v>88</v>
      </c>
      <c r="S794" s="68" t="s">
        <v>89</v>
      </c>
      <c r="T794" s="69">
        <v>45</v>
      </c>
      <c r="U794" s="68"/>
      <c r="V794" s="70">
        <v>114720</v>
      </c>
      <c r="W794" s="70">
        <v>0</v>
      </c>
      <c r="X794" s="70">
        <v>0</v>
      </c>
      <c r="Y794" s="70">
        <v>0</v>
      </c>
      <c r="Z794" s="70">
        <v>0</v>
      </c>
      <c r="AA794" s="70">
        <v>238371.94</v>
      </c>
      <c r="AB794" s="71">
        <f t="shared" si="139"/>
        <v>238371.94</v>
      </c>
      <c r="AC794" s="71">
        <f t="shared" si="132"/>
        <v>238371.94</v>
      </c>
      <c r="AD794" s="72">
        <f t="shared" si="133"/>
        <v>365</v>
      </c>
      <c r="AE794" s="73">
        <f>ROUND(VLOOKUP(Q794,'[1]Average Cost'!$A$3:$V$26,HLOOKUP('[1]Master Sheet'!E794,'[1]Average Cost'!$B$1:$V$2,2,0)),0)</f>
        <v>233903</v>
      </c>
      <c r="AF794" s="74">
        <f t="shared" si="134"/>
        <v>1.0191059541775864</v>
      </c>
      <c r="AG794" s="68" t="str">
        <f t="shared" si="140"/>
        <v>Greater than 100%</v>
      </c>
      <c r="AH794" s="75">
        <v>457695</v>
      </c>
      <c r="AI794" s="75">
        <v>382087.75</v>
      </c>
      <c r="AJ794" s="75">
        <v>457695</v>
      </c>
      <c r="AK794" s="76">
        <f t="shared" si="135"/>
        <v>0.52080957843105125</v>
      </c>
      <c r="AL794" s="39" t="str">
        <f t="shared" si="141"/>
        <v>50% - 70%</v>
      </c>
      <c r="AM794" s="77" t="str">
        <f t="shared" si="142"/>
        <v>Lower Range</v>
      </c>
      <c r="AN794" s="78" t="s">
        <v>76</v>
      </c>
      <c r="AO794" s="78"/>
      <c r="AP794" s="78" t="s">
        <v>76</v>
      </c>
      <c r="AQ794" s="49"/>
      <c r="AR794" s="79"/>
      <c r="AS794" s="79"/>
      <c r="AT794" s="80"/>
      <c r="AU794" s="52">
        <f t="shared" si="136"/>
        <v>0</v>
      </c>
    </row>
    <row r="795" spans="1:47" ht="15" customHeight="1">
      <c r="A795" s="53" t="s">
        <v>66</v>
      </c>
      <c r="B795" s="54">
        <v>784</v>
      </c>
      <c r="C795" s="55" t="s">
        <v>134</v>
      </c>
      <c r="D795" s="56" t="s">
        <v>68</v>
      </c>
      <c r="E795" s="55" t="s">
        <v>79</v>
      </c>
      <c r="F795" s="57">
        <v>44443</v>
      </c>
      <c r="G795" s="58">
        <v>31821</v>
      </c>
      <c r="H795" s="59">
        <f t="shared" si="137"/>
        <v>32.147945205479452</v>
      </c>
      <c r="I795" s="60" t="s">
        <v>213</v>
      </c>
      <c r="J795" s="61">
        <v>0</v>
      </c>
      <c r="K795" s="62" t="s">
        <v>71</v>
      </c>
      <c r="L795" s="63" t="s">
        <v>85</v>
      </c>
      <c r="M795" s="64" t="str">
        <f t="shared" si="138"/>
        <v>0-2-3</v>
      </c>
      <c r="N795" s="81" t="s">
        <v>121</v>
      </c>
      <c r="O795" s="66">
        <v>43191</v>
      </c>
      <c r="P795" s="67">
        <v>5.3986863469323694E-2</v>
      </c>
      <c r="Q795" s="68" t="s">
        <v>87</v>
      </c>
      <c r="R795" s="68" t="s">
        <v>88</v>
      </c>
      <c r="S795" s="68" t="s">
        <v>89</v>
      </c>
      <c r="T795" s="69">
        <v>48</v>
      </c>
      <c r="U795" s="68"/>
      <c r="V795" s="70">
        <v>199296</v>
      </c>
      <c r="W795" s="70">
        <v>0</v>
      </c>
      <c r="X795" s="70">
        <v>0</v>
      </c>
      <c r="Y795" s="70">
        <v>49824</v>
      </c>
      <c r="Z795" s="70">
        <v>0</v>
      </c>
      <c r="AA795" s="70">
        <v>560027</v>
      </c>
      <c r="AB795" s="71">
        <f t="shared" si="139"/>
        <v>510203</v>
      </c>
      <c r="AC795" s="71">
        <f t="shared" si="132"/>
        <v>510203</v>
      </c>
      <c r="AD795" s="72">
        <f t="shared" si="133"/>
        <v>365</v>
      </c>
      <c r="AE795" s="73">
        <f>ROUND(VLOOKUP(Q795,'[1]Average Cost'!$A$3:$V$26,HLOOKUP('[1]Master Sheet'!E795,'[1]Average Cost'!$B$1:$V$2,2,0)),0)</f>
        <v>494548</v>
      </c>
      <c r="AF795" s="74">
        <f t="shared" si="134"/>
        <v>1.0316551679513415</v>
      </c>
      <c r="AG795" s="68" t="str">
        <f t="shared" si="140"/>
        <v>Greater than 100%</v>
      </c>
      <c r="AH795" s="75">
        <v>884944.25</v>
      </c>
      <c r="AI795" s="75">
        <v>884944.25</v>
      </c>
      <c r="AJ795" s="75">
        <v>648969</v>
      </c>
      <c r="AK795" s="76">
        <f t="shared" si="135"/>
        <v>0.57653688353814381</v>
      </c>
      <c r="AL795" s="39" t="str">
        <f t="shared" si="141"/>
        <v>50% - 70%</v>
      </c>
      <c r="AM795" s="77" t="str">
        <f t="shared" si="142"/>
        <v>Lower Range</v>
      </c>
      <c r="AN795" s="78" t="s">
        <v>76</v>
      </c>
      <c r="AO795" s="78"/>
      <c r="AP795" s="78" t="s">
        <v>135</v>
      </c>
      <c r="AQ795" s="49"/>
      <c r="AR795" s="79"/>
      <c r="AS795" s="79"/>
      <c r="AT795" s="80"/>
      <c r="AU795" s="52">
        <f t="shared" si="136"/>
        <v>0</v>
      </c>
    </row>
    <row r="796" spans="1:47" ht="15" customHeight="1">
      <c r="A796" s="53" t="s">
        <v>66</v>
      </c>
      <c r="B796" s="54">
        <v>785</v>
      </c>
      <c r="C796" s="55" t="s">
        <v>136</v>
      </c>
      <c r="D796" s="56" t="s">
        <v>91</v>
      </c>
      <c r="E796" s="55" t="s">
        <v>111</v>
      </c>
      <c r="F796" s="57">
        <v>44472</v>
      </c>
      <c r="G796" s="58">
        <v>31541</v>
      </c>
      <c r="H796" s="59">
        <f t="shared" si="137"/>
        <v>32.915068493150685</v>
      </c>
      <c r="I796" s="60" t="s">
        <v>681</v>
      </c>
      <c r="J796" s="61">
        <v>0</v>
      </c>
      <c r="K796" s="62">
        <v>0</v>
      </c>
      <c r="L796" s="63" t="s">
        <v>85</v>
      </c>
      <c r="M796" s="64" t="str">
        <f t="shared" si="138"/>
        <v>0-0-3</v>
      </c>
      <c r="N796" s="81" t="s">
        <v>121</v>
      </c>
      <c r="O796" s="62" t="s">
        <v>72</v>
      </c>
      <c r="P796" s="67">
        <v>0</v>
      </c>
      <c r="Q796" s="68" t="s">
        <v>125</v>
      </c>
      <c r="R796" s="68" t="s">
        <v>126</v>
      </c>
      <c r="S796" s="68" t="s">
        <v>127</v>
      </c>
      <c r="T796" s="69">
        <v>49</v>
      </c>
      <c r="U796" s="68"/>
      <c r="V796" s="70">
        <v>290904</v>
      </c>
      <c r="W796" s="70">
        <v>0</v>
      </c>
      <c r="X796" s="70">
        <v>67500</v>
      </c>
      <c r="Y796" s="70">
        <v>72732</v>
      </c>
      <c r="Z796" s="70">
        <v>22500</v>
      </c>
      <c r="AA796" s="70">
        <v>811945</v>
      </c>
      <c r="AB796" s="71">
        <f t="shared" si="139"/>
        <v>739213</v>
      </c>
      <c r="AC796" s="71">
        <f t="shared" si="132"/>
        <v>739213</v>
      </c>
      <c r="AD796" s="72">
        <f t="shared" si="133"/>
        <v>365</v>
      </c>
      <c r="AE796" s="73">
        <f>ROUND(VLOOKUP(Q796,'[1]Average Cost'!$A$3:$V$26,HLOOKUP('[1]Master Sheet'!E796,'[1]Average Cost'!$B$1:$V$2,2,0)),0)</f>
        <v>1029983</v>
      </c>
      <c r="AF796" s="74">
        <f t="shared" si="134"/>
        <v>0.71769436971289813</v>
      </c>
      <c r="AG796" s="68" t="str">
        <f t="shared" si="140"/>
        <v>60%-80%</v>
      </c>
      <c r="AH796" s="75">
        <v>1072534.66809375</v>
      </c>
      <c r="AI796" s="75">
        <v>1072534.66809375</v>
      </c>
      <c r="AJ796" s="75">
        <v>865511</v>
      </c>
      <c r="AK796" s="76">
        <f t="shared" si="135"/>
        <v>0.68922061168785043</v>
      </c>
      <c r="AL796" s="39" t="str">
        <f t="shared" si="141"/>
        <v>50% - 70%</v>
      </c>
      <c r="AM796" s="77" t="str">
        <f t="shared" si="142"/>
        <v>Lower Range</v>
      </c>
      <c r="AN796" s="78" t="s">
        <v>76</v>
      </c>
      <c r="AO796" s="78"/>
      <c r="AP796" s="78" t="s">
        <v>76</v>
      </c>
      <c r="AQ796" s="49"/>
      <c r="AR796" s="79"/>
      <c r="AS796" s="79"/>
      <c r="AT796" s="80"/>
      <c r="AU796" s="52">
        <f t="shared" si="136"/>
        <v>0</v>
      </c>
    </row>
    <row r="797" spans="1:47" ht="15" customHeight="1">
      <c r="A797" s="53" t="s">
        <v>66</v>
      </c>
      <c r="B797" s="54">
        <v>786</v>
      </c>
      <c r="C797" s="55" t="s">
        <v>170</v>
      </c>
      <c r="D797" s="56" t="s">
        <v>95</v>
      </c>
      <c r="E797" s="55" t="s">
        <v>79</v>
      </c>
      <c r="F797" s="57">
        <v>41238</v>
      </c>
      <c r="G797" s="58">
        <v>29313</v>
      </c>
      <c r="H797" s="59">
        <f t="shared" si="137"/>
        <v>39.019178082191779</v>
      </c>
      <c r="I797" s="60" t="s">
        <v>223</v>
      </c>
      <c r="J797" s="61" t="s">
        <v>71</v>
      </c>
      <c r="K797" s="62" t="s">
        <v>71</v>
      </c>
      <c r="L797" s="63" t="s">
        <v>71</v>
      </c>
      <c r="M797" s="64" t="str">
        <f t="shared" si="138"/>
        <v>2-2-2</v>
      </c>
      <c r="N797" s="65">
        <v>42736</v>
      </c>
      <c r="O797" s="66">
        <v>43191</v>
      </c>
      <c r="P797" s="67">
        <v>8.8750906836736879E-2</v>
      </c>
      <c r="Q797" s="68" t="s">
        <v>224</v>
      </c>
      <c r="R797" s="68" t="s">
        <v>108</v>
      </c>
      <c r="S797" s="68" t="s">
        <v>109</v>
      </c>
      <c r="T797" s="69">
        <v>47</v>
      </c>
      <c r="U797" s="68"/>
      <c r="V797" s="70">
        <v>146256</v>
      </c>
      <c r="W797" s="70">
        <v>0</v>
      </c>
      <c r="X797" s="70">
        <v>0</v>
      </c>
      <c r="Y797" s="70">
        <v>36564</v>
      </c>
      <c r="Z797" s="70">
        <v>0</v>
      </c>
      <c r="AA797" s="70">
        <v>414155</v>
      </c>
      <c r="AB797" s="71">
        <f t="shared" si="139"/>
        <v>377591</v>
      </c>
      <c r="AC797" s="71">
        <f t="shared" si="132"/>
        <v>377591</v>
      </c>
      <c r="AD797" s="72">
        <f t="shared" si="133"/>
        <v>365</v>
      </c>
      <c r="AE797" s="73">
        <f>ROUND(VLOOKUP(Q797,'[1]Average Cost'!$A$3:$V$26,HLOOKUP('[1]Master Sheet'!E797,'[1]Average Cost'!$B$1:$V$2,2,0)),0)</f>
        <v>482694</v>
      </c>
      <c r="AF797" s="74">
        <f t="shared" si="134"/>
        <v>0.78225749646774145</v>
      </c>
      <c r="AG797" s="68" t="str">
        <f t="shared" si="140"/>
        <v>60%-80%</v>
      </c>
      <c r="AH797" s="75">
        <v>732202.60991999996</v>
      </c>
      <c r="AI797" s="75">
        <v>732202.60991999996</v>
      </c>
      <c r="AJ797" s="75">
        <v>690259</v>
      </c>
      <c r="AK797" s="76">
        <f t="shared" si="135"/>
        <v>0.51569196132919459</v>
      </c>
      <c r="AL797" s="39" t="str">
        <f t="shared" si="141"/>
        <v>50% - 70%</v>
      </c>
      <c r="AM797" s="77" t="str">
        <f t="shared" si="142"/>
        <v>Lower Range</v>
      </c>
      <c r="AN797" s="78" t="s">
        <v>76</v>
      </c>
      <c r="AO797" s="78"/>
      <c r="AP797" s="78" t="s">
        <v>76</v>
      </c>
      <c r="AQ797" s="49"/>
      <c r="AR797" s="79"/>
      <c r="AS797" s="79"/>
      <c r="AT797" s="80"/>
      <c r="AU797" s="52">
        <f t="shared" si="136"/>
        <v>0</v>
      </c>
    </row>
    <row r="798" spans="1:47" ht="15" customHeight="1">
      <c r="A798" s="53" t="s">
        <v>66</v>
      </c>
      <c r="B798" s="25">
        <v>787</v>
      </c>
      <c r="C798" s="55" t="s">
        <v>197</v>
      </c>
      <c r="D798" s="56" t="s">
        <v>78</v>
      </c>
      <c r="E798" s="55" t="s">
        <v>79</v>
      </c>
      <c r="F798" s="57">
        <v>43137</v>
      </c>
      <c r="G798" s="58">
        <v>30219</v>
      </c>
      <c r="H798" s="59">
        <f t="shared" si="137"/>
        <v>36.536986301369865</v>
      </c>
      <c r="I798" s="60" t="s">
        <v>138</v>
      </c>
      <c r="J798" s="61" t="s">
        <v>71</v>
      </c>
      <c r="K798" s="62" t="s">
        <v>85</v>
      </c>
      <c r="L798" s="63" t="s">
        <v>81</v>
      </c>
      <c r="M798" s="64" t="str">
        <f t="shared" si="138"/>
        <v>2-3-4</v>
      </c>
      <c r="N798" s="65">
        <v>42095</v>
      </c>
      <c r="O798" s="66">
        <v>43191</v>
      </c>
      <c r="P798" s="67">
        <v>0.12999999999999992</v>
      </c>
      <c r="Q798" s="68" t="s">
        <v>122</v>
      </c>
      <c r="R798" s="68" t="s">
        <v>108</v>
      </c>
      <c r="S798" s="68" t="s">
        <v>109</v>
      </c>
      <c r="T798" s="69">
        <v>51</v>
      </c>
      <c r="U798" s="68"/>
      <c r="V798" s="70">
        <v>495336</v>
      </c>
      <c r="W798" s="70">
        <v>0</v>
      </c>
      <c r="X798" s="70">
        <v>0</v>
      </c>
      <c r="Y798" s="70">
        <v>185748</v>
      </c>
      <c r="Z798" s="70">
        <v>0</v>
      </c>
      <c r="AA798" s="70">
        <v>1440019</v>
      </c>
      <c r="AB798" s="71">
        <f t="shared" si="139"/>
        <v>1254271</v>
      </c>
      <c r="AC798" s="71">
        <f t="shared" si="132"/>
        <v>1254271</v>
      </c>
      <c r="AD798" s="72">
        <f t="shared" si="133"/>
        <v>365</v>
      </c>
      <c r="AE798" s="73">
        <f>ROUND(VLOOKUP(Q798,'[1]Average Cost'!$A$3:$V$26,HLOOKUP('[1]Master Sheet'!E798,'[1]Average Cost'!$B$1:$V$2,2,0)),0)</f>
        <v>1476305</v>
      </c>
      <c r="AF798" s="74">
        <f t="shared" si="134"/>
        <v>0.84960153897737933</v>
      </c>
      <c r="AG798" s="68" t="str">
        <f t="shared" si="140"/>
        <v>80%-100%</v>
      </c>
      <c r="AH798" s="75">
        <v>1704055.35</v>
      </c>
      <c r="AI798" s="75">
        <v>1704055.35</v>
      </c>
      <c r="AJ798" s="75">
        <v>1560203</v>
      </c>
      <c r="AK798" s="76">
        <f t="shared" si="135"/>
        <v>0.73605062182986014</v>
      </c>
      <c r="AL798" s="39" t="str">
        <f t="shared" si="141"/>
        <v>70% - 90%</v>
      </c>
      <c r="AM798" s="77" t="str">
        <f t="shared" si="142"/>
        <v>Lower Middle Range</v>
      </c>
      <c r="AN798" s="78" t="s">
        <v>118</v>
      </c>
      <c r="AO798" s="78" t="s">
        <v>696</v>
      </c>
      <c r="AP798" s="78" t="s">
        <v>76</v>
      </c>
      <c r="AQ798" s="49"/>
      <c r="AR798" s="79"/>
      <c r="AS798" s="79"/>
      <c r="AT798" s="80"/>
      <c r="AU798" s="52">
        <f t="shared" si="136"/>
        <v>0</v>
      </c>
    </row>
    <row r="799" spans="1:47" ht="15" customHeight="1">
      <c r="A799" s="53" t="s">
        <v>66</v>
      </c>
      <c r="B799" s="54">
        <v>788</v>
      </c>
      <c r="C799" s="55" t="s">
        <v>82</v>
      </c>
      <c r="D799" s="56" t="s">
        <v>95</v>
      </c>
      <c r="E799" s="55" t="s">
        <v>149</v>
      </c>
      <c r="F799" s="57">
        <v>43191</v>
      </c>
      <c r="G799" s="58">
        <v>25943</v>
      </c>
      <c r="H799" s="59">
        <f t="shared" si="137"/>
        <v>48.252054794520546</v>
      </c>
      <c r="I799" s="60" t="s">
        <v>229</v>
      </c>
      <c r="J799" s="61" t="s">
        <v>71</v>
      </c>
      <c r="K799" s="62" t="s">
        <v>129</v>
      </c>
      <c r="L799" s="63" t="s">
        <v>85</v>
      </c>
      <c r="M799" s="64" t="str">
        <f t="shared" si="138"/>
        <v>2-1-3</v>
      </c>
      <c r="N799" s="65">
        <v>42095</v>
      </c>
      <c r="O799" s="66">
        <v>43191</v>
      </c>
      <c r="P799" s="67">
        <v>1.9999999999999997E-2</v>
      </c>
      <c r="Q799" s="68" t="s">
        <v>151</v>
      </c>
      <c r="R799" s="68" t="s">
        <v>126</v>
      </c>
      <c r="S799" s="68" t="s">
        <v>127</v>
      </c>
      <c r="T799" s="69">
        <v>47</v>
      </c>
      <c r="U799" s="68"/>
      <c r="V799" s="70">
        <v>166044</v>
      </c>
      <c r="W799" s="70">
        <v>0</v>
      </c>
      <c r="X799" s="70">
        <v>0</v>
      </c>
      <c r="Y799" s="70">
        <v>41508</v>
      </c>
      <c r="Z799" s="70">
        <v>0</v>
      </c>
      <c r="AA799" s="70">
        <v>468565</v>
      </c>
      <c r="AB799" s="71">
        <f t="shared" si="139"/>
        <v>427057</v>
      </c>
      <c r="AC799" s="71">
        <f t="shared" si="132"/>
        <v>427057</v>
      </c>
      <c r="AD799" s="72">
        <f t="shared" si="133"/>
        <v>365</v>
      </c>
      <c r="AE799" s="73">
        <f>ROUND(VLOOKUP(Q799,'[1]Average Cost'!$A$3:$V$26,HLOOKUP('[1]Master Sheet'!E799,'[1]Average Cost'!$B$1:$V$2,2,0)),0)</f>
        <v>527218</v>
      </c>
      <c r="AF799" s="74">
        <f t="shared" si="134"/>
        <v>0.81001976412034493</v>
      </c>
      <c r="AG799" s="68" t="str">
        <f t="shared" si="140"/>
        <v>80%-100%</v>
      </c>
      <c r="AH799" s="75">
        <v>648665.76375249994</v>
      </c>
      <c r="AI799" s="75">
        <v>648665.76375249994</v>
      </c>
      <c r="AJ799" s="75">
        <v>495248</v>
      </c>
      <c r="AK799" s="76">
        <f t="shared" si="135"/>
        <v>0.65836217026392141</v>
      </c>
      <c r="AL799" s="39" t="str">
        <f t="shared" si="141"/>
        <v>50% - 70%</v>
      </c>
      <c r="AM799" s="77" t="str">
        <f t="shared" si="142"/>
        <v>Lower Range</v>
      </c>
      <c r="AN799" s="78" t="s">
        <v>76</v>
      </c>
      <c r="AO799" s="78"/>
      <c r="AP799" s="78" t="s">
        <v>76</v>
      </c>
      <c r="AQ799" s="49"/>
      <c r="AR799" s="79"/>
      <c r="AS799" s="79"/>
      <c r="AT799" s="80"/>
      <c r="AU799" s="52">
        <f t="shared" si="136"/>
        <v>0</v>
      </c>
    </row>
    <row r="800" spans="1:47" ht="15" customHeight="1">
      <c r="A800" s="53" t="s">
        <v>66</v>
      </c>
      <c r="B800" s="54">
        <v>789</v>
      </c>
      <c r="C800" s="55" t="s">
        <v>144</v>
      </c>
      <c r="D800" s="56" t="s">
        <v>145</v>
      </c>
      <c r="E800" s="55" t="s">
        <v>111</v>
      </c>
      <c r="F800" s="57">
        <v>42522</v>
      </c>
      <c r="G800" s="58">
        <v>32122</v>
      </c>
      <c r="H800" s="59">
        <f t="shared" si="137"/>
        <v>31.323287671232876</v>
      </c>
      <c r="I800" s="60" t="s">
        <v>413</v>
      </c>
      <c r="J800" s="61" t="s">
        <v>71</v>
      </c>
      <c r="K800" s="62" t="s">
        <v>85</v>
      </c>
      <c r="L800" s="63" t="s">
        <v>85</v>
      </c>
      <c r="M800" s="64" t="str">
        <f t="shared" si="138"/>
        <v>2-3-3</v>
      </c>
      <c r="N800" s="65">
        <v>42095</v>
      </c>
      <c r="O800" s="66">
        <v>43191</v>
      </c>
      <c r="P800" s="67">
        <v>0.10999999999999999</v>
      </c>
      <c r="Q800" s="68" t="s">
        <v>151</v>
      </c>
      <c r="R800" s="68" t="s">
        <v>126</v>
      </c>
      <c r="S800" s="68" t="s">
        <v>127</v>
      </c>
      <c r="T800" s="69">
        <v>45</v>
      </c>
      <c r="U800" s="68"/>
      <c r="V800" s="70">
        <v>110004</v>
      </c>
      <c r="W800" s="70">
        <v>0</v>
      </c>
      <c r="X800" s="70">
        <v>27000</v>
      </c>
      <c r="Y800" s="70">
        <v>0</v>
      </c>
      <c r="Z800" s="70">
        <v>9000</v>
      </c>
      <c r="AA800" s="70">
        <v>275000.78000000003</v>
      </c>
      <c r="AB800" s="71">
        <f t="shared" si="139"/>
        <v>275000.78000000003</v>
      </c>
      <c r="AC800" s="71">
        <f t="shared" si="132"/>
        <v>275000.78000000003</v>
      </c>
      <c r="AD800" s="72">
        <f t="shared" si="133"/>
        <v>365</v>
      </c>
      <c r="AE800" s="73">
        <f>ROUND(VLOOKUP(Q800,'[1]Average Cost'!$A$3:$V$26,HLOOKUP('[1]Master Sheet'!E800,'[1]Average Cost'!$B$1:$V$2,2,0)),0)</f>
        <v>313892</v>
      </c>
      <c r="AF800" s="74">
        <f t="shared" si="134"/>
        <v>0.87609999617702916</v>
      </c>
      <c r="AG800" s="68" t="str">
        <f t="shared" si="140"/>
        <v>80%-100%</v>
      </c>
      <c r="AH800" s="75">
        <v>487522.38750000001</v>
      </c>
      <c r="AI800" s="75">
        <v>487522.38750000001</v>
      </c>
      <c r="AJ800" s="75">
        <v>336103</v>
      </c>
      <c r="AK800" s="76">
        <f t="shared" si="135"/>
        <v>0.56407825989324445</v>
      </c>
      <c r="AL800" s="39" t="str">
        <f t="shared" si="141"/>
        <v>50% - 70%</v>
      </c>
      <c r="AM800" s="77" t="str">
        <f t="shared" si="142"/>
        <v>Lower Range</v>
      </c>
      <c r="AN800" s="78" t="s">
        <v>118</v>
      </c>
      <c r="AO800" s="78" t="s">
        <v>697</v>
      </c>
      <c r="AP800" s="78" t="s">
        <v>76</v>
      </c>
      <c r="AQ800" s="49"/>
      <c r="AR800" s="79"/>
      <c r="AS800" s="79"/>
      <c r="AT800" s="80"/>
      <c r="AU800" s="52">
        <f t="shared" si="136"/>
        <v>0</v>
      </c>
    </row>
    <row r="801" spans="1:47" ht="15" customHeight="1">
      <c r="A801" s="53" t="s">
        <v>66</v>
      </c>
      <c r="B801" s="54">
        <v>790</v>
      </c>
      <c r="C801" s="55" t="s">
        <v>228</v>
      </c>
      <c r="D801" s="56" t="s">
        <v>173</v>
      </c>
      <c r="E801" s="55" t="s">
        <v>111</v>
      </c>
      <c r="F801" s="57">
        <v>40695</v>
      </c>
      <c r="G801" s="58">
        <v>30457</v>
      </c>
      <c r="H801" s="59">
        <f t="shared" si="137"/>
        <v>35.884931506849313</v>
      </c>
      <c r="I801" s="60" t="s">
        <v>227</v>
      </c>
      <c r="J801" s="61">
        <v>0</v>
      </c>
      <c r="K801" s="62" t="s">
        <v>71</v>
      </c>
      <c r="L801" s="63" t="s">
        <v>71</v>
      </c>
      <c r="M801" s="64" t="str">
        <f t="shared" si="138"/>
        <v>0-2-2</v>
      </c>
      <c r="N801" s="65">
        <v>42826</v>
      </c>
      <c r="O801" s="66">
        <v>43191</v>
      </c>
      <c r="P801" s="67">
        <v>5.8749999999999997E-2</v>
      </c>
      <c r="Q801" s="68" t="s">
        <v>151</v>
      </c>
      <c r="R801" s="68" t="s">
        <v>126</v>
      </c>
      <c r="S801" s="68" t="s">
        <v>127</v>
      </c>
      <c r="T801" s="69">
        <v>44</v>
      </c>
      <c r="U801" s="68"/>
      <c r="V801" s="70">
        <v>136296</v>
      </c>
      <c r="W801" s="70">
        <v>0</v>
      </c>
      <c r="X801" s="70">
        <v>9000</v>
      </c>
      <c r="Y801" s="70">
        <v>0</v>
      </c>
      <c r="Z801" s="70">
        <v>3000</v>
      </c>
      <c r="AA801" s="70">
        <v>352697</v>
      </c>
      <c r="AB801" s="71">
        <f t="shared" si="139"/>
        <v>352697</v>
      </c>
      <c r="AC801" s="71">
        <f t="shared" si="132"/>
        <v>352697</v>
      </c>
      <c r="AD801" s="72">
        <f t="shared" si="133"/>
        <v>365</v>
      </c>
      <c r="AE801" s="73">
        <f>ROUND(VLOOKUP(Q801,'[1]Average Cost'!$A$3:$V$26,HLOOKUP('[1]Master Sheet'!E801,'[1]Average Cost'!$B$1:$V$2,2,0)),0)</f>
        <v>349645</v>
      </c>
      <c r="AF801" s="74">
        <f t="shared" si="134"/>
        <v>1.0087288535514594</v>
      </c>
      <c r="AG801" s="68" t="str">
        <f t="shared" si="140"/>
        <v>Greater than 100%</v>
      </c>
      <c r="AH801" s="75">
        <v>318594.28995000001</v>
      </c>
      <c r="AI801" s="75">
        <v>318594.28995000001</v>
      </c>
      <c r="AJ801" s="75">
        <v>309807</v>
      </c>
      <c r="AK801" s="76">
        <f t="shared" si="135"/>
        <v>1.1070411841196277</v>
      </c>
      <c r="AL801" s="39" t="str">
        <f t="shared" si="141"/>
        <v>110% - 130%</v>
      </c>
      <c r="AM801" s="77" t="str">
        <f t="shared" si="142"/>
        <v>Upper Middle Range</v>
      </c>
      <c r="AN801" s="78" t="s">
        <v>76</v>
      </c>
      <c r="AO801" s="78"/>
      <c r="AP801" s="78" t="s">
        <v>135</v>
      </c>
      <c r="AQ801" s="49"/>
      <c r="AR801" s="79"/>
      <c r="AS801" s="79"/>
      <c r="AT801" s="80"/>
      <c r="AU801" s="52">
        <f t="shared" si="136"/>
        <v>0</v>
      </c>
    </row>
    <row r="802" spans="1:47" ht="15" customHeight="1">
      <c r="A802" s="53" t="s">
        <v>66</v>
      </c>
      <c r="B802" s="54">
        <v>791</v>
      </c>
      <c r="C802" s="55" t="s">
        <v>110</v>
      </c>
      <c r="D802" s="56" t="s">
        <v>95</v>
      </c>
      <c r="E802" s="55" t="s">
        <v>79</v>
      </c>
      <c r="F802" s="57">
        <v>44142</v>
      </c>
      <c r="G802" s="58">
        <v>33042</v>
      </c>
      <c r="H802" s="59">
        <f t="shared" si="137"/>
        <v>28.802739726027397</v>
      </c>
      <c r="I802" s="60" t="s">
        <v>100</v>
      </c>
      <c r="J802" s="61">
        <v>0</v>
      </c>
      <c r="K802" s="62" t="s">
        <v>85</v>
      </c>
      <c r="L802" s="63" t="s">
        <v>129</v>
      </c>
      <c r="M802" s="64" t="str">
        <f t="shared" si="138"/>
        <v>0-3-1</v>
      </c>
      <c r="N802" s="81" t="s">
        <v>121</v>
      </c>
      <c r="O802" s="66">
        <v>43191</v>
      </c>
      <c r="P802" s="67">
        <v>0.09</v>
      </c>
      <c r="Q802" s="68" t="s">
        <v>101</v>
      </c>
      <c r="R802" s="68" t="s">
        <v>141</v>
      </c>
      <c r="S802" s="68" t="s">
        <v>142</v>
      </c>
      <c r="T802" s="69">
        <v>47</v>
      </c>
      <c r="U802" s="68"/>
      <c r="V802" s="70">
        <v>198180</v>
      </c>
      <c r="W802" s="70">
        <v>0</v>
      </c>
      <c r="X802" s="70">
        <v>0</v>
      </c>
      <c r="Y802" s="70">
        <v>49548</v>
      </c>
      <c r="Z802" s="70">
        <v>0</v>
      </c>
      <c r="AA802" s="70">
        <v>556959</v>
      </c>
      <c r="AB802" s="71">
        <f t="shared" si="139"/>
        <v>507411</v>
      </c>
      <c r="AC802" s="71">
        <f t="shared" si="132"/>
        <v>507411</v>
      </c>
      <c r="AD802" s="72">
        <f t="shared" si="133"/>
        <v>365</v>
      </c>
      <c r="AE802" s="73">
        <f>ROUND(VLOOKUP(Q802,'[1]Average Cost'!$A$3:$V$26,HLOOKUP('[1]Master Sheet'!E802,'[1]Average Cost'!$B$1:$V$2,2,0)),0)</f>
        <v>523446</v>
      </c>
      <c r="AF802" s="74">
        <f t="shared" si="134"/>
        <v>0.96936646760124257</v>
      </c>
      <c r="AG802" s="68" t="str">
        <f t="shared" si="140"/>
        <v>80%-100%</v>
      </c>
      <c r="AH802" s="75">
        <v>869053.64955500001</v>
      </c>
      <c r="AI802" s="75">
        <v>869053.64955500001</v>
      </c>
      <c r="AJ802" s="75">
        <v>703765</v>
      </c>
      <c r="AK802" s="76">
        <f t="shared" si="135"/>
        <v>0.58386614020874361</v>
      </c>
      <c r="AL802" s="39" t="str">
        <f t="shared" si="141"/>
        <v>50% - 70%</v>
      </c>
      <c r="AM802" s="77" t="str">
        <f t="shared" si="142"/>
        <v>Lower Range</v>
      </c>
      <c r="AN802" s="78" t="s">
        <v>76</v>
      </c>
      <c r="AO802" s="78"/>
      <c r="AP802" s="78" t="s">
        <v>76</v>
      </c>
      <c r="AQ802" s="49"/>
      <c r="AR802" s="79"/>
      <c r="AS802" s="79"/>
      <c r="AT802" s="80"/>
      <c r="AU802" s="52">
        <f t="shared" si="136"/>
        <v>0</v>
      </c>
    </row>
    <row r="803" spans="1:47" ht="15" customHeight="1">
      <c r="A803" s="53" t="s">
        <v>66</v>
      </c>
      <c r="B803" s="54">
        <v>792</v>
      </c>
      <c r="C803" s="55" t="s">
        <v>67</v>
      </c>
      <c r="D803" s="56" t="s">
        <v>68</v>
      </c>
      <c r="E803" s="55" t="s">
        <v>698</v>
      </c>
      <c r="F803" s="57">
        <v>44723</v>
      </c>
      <c r="G803" s="58">
        <v>31642</v>
      </c>
      <c r="H803" s="59">
        <f t="shared" si="137"/>
        <v>32.638356164383559</v>
      </c>
      <c r="I803" s="60" t="s">
        <v>204</v>
      </c>
      <c r="J803" s="61">
        <v>0</v>
      </c>
      <c r="K803" s="62">
        <v>0</v>
      </c>
      <c r="L803" s="63" t="s">
        <v>81</v>
      </c>
      <c r="M803" s="64" t="str">
        <f t="shared" si="138"/>
        <v>0-0-4</v>
      </c>
      <c r="N803" s="81" t="s">
        <v>72</v>
      </c>
      <c r="O803" s="62" t="s">
        <v>72</v>
      </c>
      <c r="P803" s="67">
        <v>0</v>
      </c>
      <c r="Q803" s="68" t="s">
        <v>73</v>
      </c>
      <c r="R803" s="38" t="s">
        <v>74</v>
      </c>
      <c r="S803" s="38" t="s">
        <v>75</v>
      </c>
      <c r="T803" s="69">
        <v>48</v>
      </c>
      <c r="U803" s="68"/>
      <c r="V803" s="70">
        <v>254544</v>
      </c>
      <c r="W803" s="70">
        <v>0</v>
      </c>
      <c r="X803" s="70">
        <v>0</v>
      </c>
      <c r="Y803" s="70">
        <v>63636</v>
      </c>
      <c r="Z803" s="70">
        <v>0</v>
      </c>
      <c r="AA803" s="70">
        <v>711946</v>
      </c>
      <c r="AB803" s="71">
        <f t="shared" si="139"/>
        <v>648310</v>
      </c>
      <c r="AC803" s="71">
        <f t="shared" si="132"/>
        <v>648310</v>
      </c>
      <c r="AD803" s="72">
        <f t="shared" si="133"/>
        <v>294</v>
      </c>
      <c r="AE803" s="73">
        <f>ROUND(VLOOKUP(Q803,'[1]Average Cost'!$A$3:$V$26,HLOOKUP('[1]Master Sheet'!E803,'[1]Average Cost'!$B$1:$V$2,2,0)),0)</f>
        <v>646385</v>
      </c>
      <c r="AF803" s="74">
        <f t="shared" si="134"/>
        <v>1.002978101286385</v>
      </c>
      <c r="AG803" s="68" t="str">
        <f t="shared" si="140"/>
        <v>Greater than 100%</v>
      </c>
      <c r="AH803" s="75">
        <v>1040452</v>
      </c>
      <c r="AI803" s="75">
        <v>1031401.0812</v>
      </c>
      <c r="AJ803" s="75">
        <v>1040452</v>
      </c>
      <c r="AK803" s="76">
        <f t="shared" si="135"/>
        <v>0.62310418933309752</v>
      </c>
      <c r="AL803" s="39" t="str">
        <f t="shared" si="141"/>
        <v>50% - 70%</v>
      </c>
      <c r="AM803" s="77" t="str">
        <f t="shared" si="142"/>
        <v>Lower Range</v>
      </c>
      <c r="AN803" s="78" t="s">
        <v>76</v>
      </c>
      <c r="AO803" s="78"/>
      <c r="AP803" s="78" t="s">
        <v>76</v>
      </c>
      <c r="AQ803" s="49"/>
      <c r="AR803" s="79"/>
      <c r="AS803" s="79"/>
      <c r="AT803" s="80"/>
      <c r="AU803" s="52">
        <f t="shared" si="136"/>
        <v>0</v>
      </c>
    </row>
    <row r="804" spans="1:47" ht="15" customHeight="1">
      <c r="A804" s="53" t="s">
        <v>66</v>
      </c>
      <c r="B804" s="25">
        <v>793</v>
      </c>
      <c r="C804" s="55" t="s">
        <v>67</v>
      </c>
      <c r="D804" s="56" t="s">
        <v>68</v>
      </c>
      <c r="E804" s="55" t="s">
        <v>206</v>
      </c>
      <c r="F804" s="57">
        <v>43134</v>
      </c>
      <c r="G804" s="58">
        <v>32409</v>
      </c>
      <c r="H804" s="59">
        <f t="shared" si="137"/>
        <v>30.536986301369861</v>
      </c>
      <c r="I804" s="60" t="s">
        <v>207</v>
      </c>
      <c r="J804" s="61" t="s">
        <v>85</v>
      </c>
      <c r="K804" s="62" t="s">
        <v>85</v>
      </c>
      <c r="L804" s="63" t="s">
        <v>81</v>
      </c>
      <c r="M804" s="64" t="str">
        <f t="shared" si="138"/>
        <v>3-3-4</v>
      </c>
      <c r="N804" s="65">
        <v>42826</v>
      </c>
      <c r="O804" s="66">
        <v>43191</v>
      </c>
      <c r="P804" s="67">
        <v>0.26</v>
      </c>
      <c r="Q804" s="68" t="s">
        <v>73</v>
      </c>
      <c r="R804" s="38" t="s">
        <v>74</v>
      </c>
      <c r="S804" s="38" t="s">
        <v>75</v>
      </c>
      <c r="T804" s="69">
        <v>48</v>
      </c>
      <c r="U804" s="68"/>
      <c r="V804" s="70">
        <v>255552</v>
      </c>
      <c r="W804" s="70">
        <v>0</v>
      </c>
      <c r="X804" s="70">
        <v>0</v>
      </c>
      <c r="Y804" s="70">
        <v>63888</v>
      </c>
      <c r="Z804" s="70">
        <v>0</v>
      </c>
      <c r="AA804" s="70">
        <v>714719</v>
      </c>
      <c r="AB804" s="71">
        <f t="shared" si="139"/>
        <v>650831</v>
      </c>
      <c r="AC804" s="71">
        <f t="shared" si="132"/>
        <v>650831</v>
      </c>
      <c r="AD804" s="72">
        <f t="shared" si="133"/>
        <v>365</v>
      </c>
      <c r="AE804" s="73">
        <f>ROUND(VLOOKUP(Q804,'[1]Average Cost'!$A$3:$V$26,HLOOKUP('[1]Master Sheet'!E804,'[1]Average Cost'!$B$1:$V$2,2,0)),0)</f>
        <v>646385</v>
      </c>
      <c r="AF804" s="74">
        <f t="shared" si="134"/>
        <v>1.0068782536723471</v>
      </c>
      <c r="AG804" s="68" t="str">
        <f t="shared" si="140"/>
        <v>Greater than 100%</v>
      </c>
      <c r="AH804" s="75">
        <v>1040452</v>
      </c>
      <c r="AI804" s="75">
        <v>1031401.0812</v>
      </c>
      <c r="AJ804" s="75">
        <v>1040452</v>
      </c>
      <c r="AK804" s="76">
        <f t="shared" si="135"/>
        <v>0.62552717472790675</v>
      </c>
      <c r="AL804" s="39" t="str">
        <f t="shared" si="141"/>
        <v>50% - 70%</v>
      </c>
      <c r="AM804" s="77" t="str">
        <f t="shared" si="142"/>
        <v>Lower Range</v>
      </c>
      <c r="AN804" s="78" t="s">
        <v>118</v>
      </c>
      <c r="AO804" s="78" t="s">
        <v>699</v>
      </c>
      <c r="AP804" s="78" t="s">
        <v>135</v>
      </c>
      <c r="AQ804" s="49"/>
      <c r="AR804" s="79"/>
      <c r="AS804" s="79"/>
      <c r="AT804" s="80"/>
      <c r="AU804" s="52">
        <f t="shared" si="136"/>
        <v>0</v>
      </c>
    </row>
    <row r="805" spans="1:47" ht="15" customHeight="1">
      <c r="A805" s="53" t="s">
        <v>66</v>
      </c>
      <c r="B805" s="54">
        <v>794</v>
      </c>
      <c r="C805" s="55" t="s">
        <v>90</v>
      </c>
      <c r="D805" s="56" t="s">
        <v>91</v>
      </c>
      <c r="E805" s="55" t="s">
        <v>447</v>
      </c>
      <c r="F805" s="57">
        <v>41751</v>
      </c>
      <c r="G805" s="58">
        <v>31312</v>
      </c>
      <c r="H805" s="59">
        <f t="shared" si="137"/>
        <v>33.542465753424658</v>
      </c>
      <c r="I805" s="60" t="s">
        <v>80</v>
      </c>
      <c r="J805" s="61" t="s">
        <v>85</v>
      </c>
      <c r="K805" s="62" t="s">
        <v>71</v>
      </c>
      <c r="L805" s="63" t="s">
        <v>85</v>
      </c>
      <c r="M805" s="64" t="str">
        <f t="shared" si="138"/>
        <v>3-2-3</v>
      </c>
      <c r="N805" s="65" t="s">
        <v>86</v>
      </c>
      <c r="O805" s="66">
        <v>43191</v>
      </c>
      <c r="P805" s="67">
        <v>0.2</v>
      </c>
      <c r="Q805" s="68" t="s">
        <v>73</v>
      </c>
      <c r="R805" s="38" t="s">
        <v>74</v>
      </c>
      <c r="S805" s="38" t="s">
        <v>75</v>
      </c>
      <c r="T805" s="69">
        <v>49</v>
      </c>
      <c r="U805" s="68"/>
      <c r="V805" s="70">
        <v>413736</v>
      </c>
      <c r="W805" s="70">
        <v>75840</v>
      </c>
      <c r="X805" s="70">
        <v>0</v>
      </c>
      <c r="Y805" s="70">
        <v>103440</v>
      </c>
      <c r="Z805" s="70">
        <v>0</v>
      </c>
      <c r="AA805" s="70">
        <v>1225570</v>
      </c>
      <c r="AB805" s="71">
        <f t="shared" si="139"/>
        <v>1122130</v>
      </c>
      <c r="AC805" s="71">
        <f t="shared" si="132"/>
        <v>1046290</v>
      </c>
      <c r="AD805" s="72">
        <f t="shared" si="133"/>
        <v>365</v>
      </c>
      <c r="AE805" s="73">
        <f>ROUND(VLOOKUP(Q805,'[1]Average Cost'!$A$3:$V$26,HLOOKUP('[1]Master Sheet'!E805,'[1]Average Cost'!$B$1:$V$2,2,0)),0)</f>
        <v>914168</v>
      </c>
      <c r="AF805" s="74">
        <f t="shared" si="134"/>
        <v>1.2274877265447925</v>
      </c>
      <c r="AG805" s="68" t="str">
        <f t="shared" si="140"/>
        <v>Greater than 100%</v>
      </c>
      <c r="AH805" s="75">
        <v>1405865.719755</v>
      </c>
      <c r="AI805" s="75">
        <v>1405865.719755</v>
      </c>
      <c r="AJ805" s="75">
        <v>1138428</v>
      </c>
      <c r="AK805" s="76">
        <f t="shared" si="135"/>
        <v>0.79817722577057604</v>
      </c>
      <c r="AL805" s="39" t="str">
        <f t="shared" si="141"/>
        <v>70% - 90%</v>
      </c>
      <c r="AM805" s="77" t="str">
        <f t="shared" si="142"/>
        <v>Lower Middle Range</v>
      </c>
      <c r="AN805" s="78" t="s">
        <v>76</v>
      </c>
      <c r="AO805" s="78"/>
      <c r="AP805" s="78" t="s">
        <v>76</v>
      </c>
      <c r="AQ805" s="49"/>
      <c r="AR805" s="79"/>
      <c r="AS805" s="79"/>
      <c r="AT805" s="80"/>
      <c r="AU805" s="52">
        <f t="shared" si="136"/>
        <v>0</v>
      </c>
    </row>
    <row r="806" spans="1:47" ht="15" customHeight="1">
      <c r="A806" s="53" t="s">
        <v>66</v>
      </c>
      <c r="B806" s="54">
        <v>795</v>
      </c>
      <c r="C806" s="55" t="s">
        <v>90</v>
      </c>
      <c r="D806" s="56" t="s">
        <v>91</v>
      </c>
      <c r="E806" s="55" t="s">
        <v>209</v>
      </c>
      <c r="F806" s="57">
        <v>41797</v>
      </c>
      <c r="G806" s="58">
        <v>29705</v>
      </c>
      <c r="H806" s="59">
        <f t="shared" si="137"/>
        <v>37.945205479452056</v>
      </c>
      <c r="I806" s="60" t="s">
        <v>700</v>
      </c>
      <c r="J806" s="61" t="s">
        <v>71</v>
      </c>
      <c r="K806" s="62" t="s">
        <v>71</v>
      </c>
      <c r="L806" s="63" t="s">
        <v>71</v>
      </c>
      <c r="M806" s="64" t="str">
        <f t="shared" si="138"/>
        <v>2-2-2</v>
      </c>
      <c r="N806" s="65">
        <v>42095</v>
      </c>
      <c r="O806" s="66">
        <v>43191</v>
      </c>
      <c r="P806" s="67">
        <v>0.18</v>
      </c>
      <c r="Q806" s="68" t="s">
        <v>73</v>
      </c>
      <c r="R806" s="38" t="s">
        <v>74</v>
      </c>
      <c r="S806" s="38" t="s">
        <v>75</v>
      </c>
      <c r="T806" s="69">
        <v>49</v>
      </c>
      <c r="U806" s="68"/>
      <c r="V806" s="70">
        <v>320520</v>
      </c>
      <c r="W806" s="70">
        <v>0</v>
      </c>
      <c r="X806" s="70">
        <v>0</v>
      </c>
      <c r="Y806" s="70">
        <v>80136</v>
      </c>
      <c r="Z806" s="70">
        <v>0</v>
      </c>
      <c r="AA806" s="70">
        <v>893388</v>
      </c>
      <c r="AB806" s="71">
        <f t="shared" si="139"/>
        <v>813252</v>
      </c>
      <c r="AC806" s="71">
        <f t="shared" si="132"/>
        <v>813252</v>
      </c>
      <c r="AD806" s="72">
        <f t="shared" si="133"/>
        <v>365</v>
      </c>
      <c r="AE806" s="73">
        <f>ROUND(VLOOKUP(Q806,'[1]Average Cost'!$A$3:$V$26,HLOOKUP('[1]Master Sheet'!E806,'[1]Average Cost'!$B$1:$V$2,2,0)),0)</f>
        <v>914168</v>
      </c>
      <c r="AF806" s="74">
        <f t="shared" si="134"/>
        <v>0.88960891214743898</v>
      </c>
      <c r="AG806" s="68" t="str">
        <f t="shared" si="140"/>
        <v>80%-100%</v>
      </c>
      <c r="AH806" s="75">
        <v>1405865.719755</v>
      </c>
      <c r="AI806" s="75">
        <v>1405865.719755</v>
      </c>
      <c r="AJ806" s="75">
        <v>1138428</v>
      </c>
      <c r="AK806" s="76">
        <f t="shared" si="135"/>
        <v>0.57847060965518482</v>
      </c>
      <c r="AL806" s="39" t="str">
        <f t="shared" si="141"/>
        <v>50% - 70%</v>
      </c>
      <c r="AM806" s="77" t="str">
        <f t="shared" si="142"/>
        <v>Lower Range</v>
      </c>
      <c r="AN806" s="78" t="s">
        <v>76</v>
      </c>
      <c r="AO806" s="78"/>
      <c r="AP806" s="78" t="s">
        <v>76</v>
      </c>
      <c r="AQ806" s="49"/>
      <c r="AR806" s="79"/>
      <c r="AS806" s="79"/>
      <c r="AT806" s="80"/>
      <c r="AU806" s="52">
        <f t="shared" si="136"/>
        <v>0</v>
      </c>
    </row>
    <row r="807" spans="1:47" ht="15" customHeight="1">
      <c r="A807" s="53" t="s">
        <v>66</v>
      </c>
      <c r="B807" s="54">
        <v>796</v>
      </c>
      <c r="C807" s="55" t="s">
        <v>136</v>
      </c>
      <c r="D807" s="56" t="s">
        <v>91</v>
      </c>
      <c r="E807" s="55" t="s">
        <v>79</v>
      </c>
      <c r="F807" s="57">
        <v>43631</v>
      </c>
      <c r="G807" s="58">
        <v>31285</v>
      </c>
      <c r="H807" s="59">
        <f t="shared" si="137"/>
        <v>33.61643835616438</v>
      </c>
      <c r="I807" s="60" t="s">
        <v>537</v>
      </c>
      <c r="J807" s="61" t="s">
        <v>85</v>
      </c>
      <c r="K807" s="62" t="s">
        <v>85</v>
      </c>
      <c r="L807" s="63" t="s">
        <v>71</v>
      </c>
      <c r="M807" s="64" t="str">
        <f t="shared" si="138"/>
        <v>3-3-2</v>
      </c>
      <c r="N807" s="65">
        <v>43191</v>
      </c>
      <c r="O807" s="66">
        <v>43191</v>
      </c>
      <c r="P807" s="67">
        <v>0.13875035418900292</v>
      </c>
      <c r="Q807" s="68" t="s">
        <v>538</v>
      </c>
      <c r="R807" s="68" t="s">
        <v>126</v>
      </c>
      <c r="S807" s="68" t="s">
        <v>127</v>
      </c>
      <c r="T807" s="69">
        <v>49</v>
      </c>
      <c r="U807" s="68"/>
      <c r="V807" s="70">
        <v>324432</v>
      </c>
      <c r="W807" s="70">
        <v>0</v>
      </c>
      <c r="X807" s="70">
        <v>0</v>
      </c>
      <c r="Y807" s="70">
        <v>81108</v>
      </c>
      <c r="Z807" s="70">
        <v>0</v>
      </c>
      <c r="AA807" s="70">
        <v>904138</v>
      </c>
      <c r="AB807" s="71">
        <f t="shared" si="139"/>
        <v>823030</v>
      </c>
      <c r="AC807" s="71">
        <f t="shared" si="132"/>
        <v>823030</v>
      </c>
      <c r="AD807" s="72">
        <f t="shared" si="133"/>
        <v>365</v>
      </c>
      <c r="AE807" s="73">
        <f>ROUND(VLOOKUP(Q807,'[1]Average Cost'!$A$3:$V$26,HLOOKUP('[1]Master Sheet'!E807,'[1]Average Cost'!$B$1:$V$2,2,0)),0)</f>
        <v>892185</v>
      </c>
      <c r="AF807" s="74">
        <f t="shared" si="134"/>
        <v>0.92248804900328962</v>
      </c>
      <c r="AG807" s="68" t="str">
        <f t="shared" si="140"/>
        <v>80%-100%</v>
      </c>
      <c r="AH807" s="75">
        <v>1058457.1875</v>
      </c>
      <c r="AI807" s="75">
        <v>1058457.1875</v>
      </c>
      <c r="AJ807" s="75">
        <v>681275</v>
      </c>
      <c r="AK807" s="76">
        <f t="shared" si="135"/>
        <v>0.77757514401119787</v>
      </c>
      <c r="AL807" s="39" t="str">
        <f t="shared" si="141"/>
        <v>70% - 90%</v>
      </c>
      <c r="AM807" s="77" t="str">
        <f t="shared" si="142"/>
        <v>Lower Middle Range</v>
      </c>
      <c r="AN807" s="78" t="s">
        <v>76</v>
      </c>
      <c r="AO807" s="78"/>
      <c r="AP807" s="78" t="s">
        <v>76</v>
      </c>
      <c r="AQ807" s="49"/>
      <c r="AR807" s="79"/>
      <c r="AS807" s="79"/>
      <c r="AT807" s="80"/>
      <c r="AU807" s="52">
        <f t="shared" si="136"/>
        <v>0</v>
      </c>
    </row>
    <row r="808" spans="1:47" ht="15" customHeight="1">
      <c r="A808" s="53" t="s">
        <v>66</v>
      </c>
      <c r="B808" s="54">
        <v>797</v>
      </c>
      <c r="C808" s="55" t="s">
        <v>104</v>
      </c>
      <c r="D808" s="56" t="s">
        <v>145</v>
      </c>
      <c r="E808" s="55" t="s">
        <v>231</v>
      </c>
      <c r="F808" s="57">
        <v>41365</v>
      </c>
      <c r="G808" s="58">
        <v>29072</v>
      </c>
      <c r="H808" s="59">
        <f t="shared" si="137"/>
        <v>39.679452054794524</v>
      </c>
      <c r="I808" s="60" t="s">
        <v>84</v>
      </c>
      <c r="J808" s="61" t="s">
        <v>129</v>
      </c>
      <c r="K808" s="62" t="s">
        <v>71</v>
      </c>
      <c r="L808" s="63" t="s">
        <v>71</v>
      </c>
      <c r="M808" s="64" t="str">
        <f t="shared" si="138"/>
        <v>1-2-2</v>
      </c>
      <c r="N808" s="65" t="s">
        <v>86</v>
      </c>
      <c r="O808" s="66">
        <v>43191</v>
      </c>
      <c r="P808" s="67">
        <v>6.7499999999999991E-2</v>
      </c>
      <c r="Q808" s="68" t="s">
        <v>87</v>
      </c>
      <c r="R808" s="68" t="s">
        <v>88</v>
      </c>
      <c r="S808" s="68" t="s">
        <v>89</v>
      </c>
      <c r="T808" s="69">
        <v>45</v>
      </c>
      <c r="U808" s="68"/>
      <c r="V808" s="70">
        <v>112572</v>
      </c>
      <c r="W808" s="70">
        <v>0</v>
      </c>
      <c r="X808" s="70">
        <v>0</v>
      </c>
      <c r="Y808" s="70">
        <v>0</v>
      </c>
      <c r="Z808" s="70">
        <v>0</v>
      </c>
      <c r="AA808" s="70">
        <v>286004.2</v>
      </c>
      <c r="AB808" s="71">
        <f t="shared" si="139"/>
        <v>286004.2</v>
      </c>
      <c r="AC808" s="71">
        <f t="shared" si="132"/>
        <v>286004.2</v>
      </c>
      <c r="AD808" s="72">
        <f t="shared" si="133"/>
        <v>365</v>
      </c>
      <c r="AE808" s="73">
        <f>ROUND(VLOOKUP(Q808,'[1]Average Cost'!$A$3:$V$26,HLOOKUP('[1]Master Sheet'!E808,'[1]Average Cost'!$B$1:$V$2,2,0)),0)</f>
        <v>233903</v>
      </c>
      <c r="AF808" s="74">
        <f t="shared" si="134"/>
        <v>1.222747036164564</v>
      </c>
      <c r="AG808" s="68" t="str">
        <f t="shared" si="140"/>
        <v>Greater than 100%</v>
      </c>
      <c r="AH808" s="75">
        <v>457695</v>
      </c>
      <c r="AI808" s="75">
        <v>382087.75</v>
      </c>
      <c r="AJ808" s="75">
        <v>457695</v>
      </c>
      <c r="AK808" s="76">
        <f t="shared" si="135"/>
        <v>0.62487945028894787</v>
      </c>
      <c r="AL808" s="39" t="str">
        <f t="shared" si="141"/>
        <v>50% - 70%</v>
      </c>
      <c r="AM808" s="77" t="str">
        <f t="shared" si="142"/>
        <v>Lower Range</v>
      </c>
      <c r="AN808" s="78" t="s">
        <v>118</v>
      </c>
      <c r="AO808" s="78" t="s">
        <v>701</v>
      </c>
      <c r="AP808" s="78" t="s">
        <v>76</v>
      </c>
      <c r="AQ808" s="49"/>
      <c r="AR808" s="79"/>
      <c r="AS808" s="79"/>
      <c r="AT808" s="80"/>
      <c r="AU808" s="52">
        <f t="shared" si="136"/>
        <v>0</v>
      </c>
    </row>
    <row r="809" spans="1:47" ht="15" customHeight="1">
      <c r="A809" s="53" t="s">
        <v>66</v>
      </c>
      <c r="B809" s="54">
        <v>798</v>
      </c>
      <c r="C809" s="55" t="s">
        <v>163</v>
      </c>
      <c r="D809" s="56" t="s">
        <v>95</v>
      </c>
      <c r="E809" s="55" t="s">
        <v>314</v>
      </c>
      <c r="F809" s="57">
        <v>44744</v>
      </c>
      <c r="G809" s="58">
        <v>31517</v>
      </c>
      <c r="H809" s="59">
        <f t="shared" si="137"/>
        <v>32.980821917808221</v>
      </c>
      <c r="I809" s="60" t="s">
        <v>260</v>
      </c>
      <c r="J809" s="61">
        <v>0</v>
      </c>
      <c r="K809" s="62">
        <v>0</v>
      </c>
      <c r="L809" s="63" t="s">
        <v>71</v>
      </c>
      <c r="M809" s="64" t="str">
        <f t="shared" si="138"/>
        <v>0-0-2</v>
      </c>
      <c r="N809" s="81" t="s">
        <v>72</v>
      </c>
      <c r="O809" s="62" t="s">
        <v>72</v>
      </c>
      <c r="P809" s="67">
        <v>0</v>
      </c>
      <c r="Q809" s="68" t="s">
        <v>87</v>
      </c>
      <c r="R809" s="68" t="s">
        <v>88</v>
      </c>
      <c r="S809" s="68" t="s">
        <v>89</v>
      </c>
      <c r="T809" s="69">
        <v>47</v>
      </c>
      <c r="U809" s="68"/>
      <c r="V809" s="70">
        <v>247272</v>
      </c>
      <c r="W809" s="70">
        <v>0</v>
      </c>
      <c r="X809" s="70">
        <v>0</v>
      </c>
      <c r="Y809" s="70">
        <v>61824</v>
      </c>
      <c r="Z809" s="70">
        <v>0</v>
      </c>
      <c r="AA809" s="70">
        <v>691956</v>
      </c>
      <c r="AB809" s="71">
        <f t="shared" si="139"/>
        <v>630132</v>
      </c>
      <c r="AC809" s="71">
        <f t="shared" si="132"/>
        <v>630132</v>
      </c>
      <c r="AD809" s="72">
        <f t="shared" si="133"/>
        <v>273</v>
      </c>
      <c r="AE809" s="73">
        <f>ROUND(VLOOKUP(Q809,'[1]Average Cost'!$A$3:$V$26,HLOOKUP('[1]Master Sheet'!E809,'[1]Average Cost'!$B$1:$V$2,2,0)),0)</f>
        <v>436990</v>
      </c>
      <c r="AF809" s="74">
        <f t="shared" si="134"/>
        <v>1.4419826540653105</v>
      </c>
      <c r="AG809" s="68" t="str">
        <f t="shared" si="140"/>
        <v>Greater than 100%</v>
      </c>
      <c r="AH809" s="75">
        <v>752202.61250000005</v>
      </c>
      <c r="AI809" s="75">
        <v>752202.61250000005</v>
      </c>
      <c r="AJ809" s="75">
        <v>532918</v>
      </c>
      <c r="AK809" s="76">
        <f t="shared" si="135"/>
        <v>0.83771578232852784</v>
      </c>
      <c r="AL809" s="39" t="str">
        <f t="shared" si="141"/>
        <v>70% - 90%</v>
      </c>
      <c r="AM809" s="77" t="str">
        <f t="shared" si="142"/>
        <v>Lower Middle Range</v>
      </c>
      <c r="AN809" s="78" t="s">
        <v>76</v>
      </c>
      <c r="AO809" s="78"/>
      <c r="AP809" s="78" t="s">
        <v>76</v>
      </c>
      <c r="AQ809" s="49"/>
      <c r="AR809" s="79"/>
      <c r="AS809" s="79"/>
      <c r="AT809" s="80"/>
      <c r="AU809" s="52">
        <f t="shared" si="136"/>
        <v>0</v>
      </c>
    </row>
    <row r="810" spans="1:47" ht="15" customHeight="1">
      <c r="A810" s="53" t="s">
        <v>66</v>
      </c>
      <c r="B810" s="25">
        <v>799</v>
      </c>
      <c r="C810" s="55" t="s">
        <v>167</v>
      </c>
      <c r="D810" s="56" t="s">
        <v>83</v>
      </c>
      <c r="E810" s="55" t="s">
        <v>111</v>
      </c>
      <c r="F810" s="57">
        <v>42569</v>
      </c>
      <c r="G810" s="58">
        <v>31932</v>
      </c>
      <c r="H810" s="59">
        <f t="shared" si="137"/>
        <v>31.843835616438355</v>
      </c>
      <c r="I810" s="60" t="s">
        <v>313</v>
      </c>
      <c r="J810" s="61" t="s">
        <v>81</v>
      </c>
      <c r="K810" s="62" t="s">
        <v>71</v>
      </c>
      <c r="L810" s="63" t="s">
        <v>71</v>
      </c>
      <c r="M810" s="64" t="str">
        <f t="shared" si="138"/>
        <v>4-2-2</v>
      </c>
      <c r="N810" s="65">
        <v>42826</v>
      </c>
      <c r="O810" s="66">
        <v>43191</v>
      </c>
      <c r="P810" s="67">
        <v>8.6900741942571288E-2</v>
      </c>
      <c r="Q810" s="68" t="s">
        <v>113</v>
      </c>
      <c r="R810" s="68" t="s">
        <v>114</v>
      </c>
      <c r="S810" s="68" t="s">
        <v>115</v>
      </c>
      <c r="T810" s="69">
        <v>46</v>
      </c>
      <c r="U810" s="68"/>
      <c r="V810" s="70">
        <v>128628</v>
      </c>
      <c r="W810" s="70">
        <v>0</v>
      </c>
      <c r="X810" s="70">
        <v>31500</v>
      </c>
      <c r="Y810" s="70">
        <v>0</v>
      </c>
      <c r="Z810" s="70">
        <v>10500</v>
      </c>
      <c r="AA810" s="70">
        <v>333515</v>
      </c>
      <c r="AB810" s="71">
        <f t="shared" si="139"/>
        <v>333515</v>
      </c>
      <c r="AC810" s="71">
        <f t="shared" si="132"/>
        <v>333515</v>
      </c>
      <c r="AD810" s="72">
        <f t="shared" si="133"/>
        <v>365</v>
      </c>
      <c r="AE810" s="73">
        <f>ROUND(VLOOKUP(Q810,'[1]Average Cost'!$A$3:$V$26,HLOOKUP('[1]Master Sheet'!E810,'[1]Average Cost'!$B$1:$V$2,2,0)),0)</f>
        <v>362968</v>
      </c>
      <c r="AF810" s="74">
        <f t="shared" si="134"/>
        <v>0.91885510568424766</v>
      </c>
      <c r="AG810" s="68" t="str">
        <f t="shared" si="140"/>
        <v>80%-100%</v>
      </c>
      <c r="AH810" s="75">
        <v>587277.26769999997</v>
      </c>
      <c r="AI810" s="75">
        <v>587277.26769999997</v>
      </c>
      <c r="AJ810" s="75">
        <v>404172</v>
      </c>
      <c r="AK810" s="76">
        <f t="shared" si="135"/>
        <v>0.56790040810905373</v>
      </c>
      <c r="AL810" s="39" t="str">
        <f t="shared" si="141"/>
        <v>50% - 70%</v>
      </c>
      <c r="AM810" s="77" t="str">
        <f t="shared" si="142"/>
        <v>Lower Range</v>
      </c>
      <c r="AN810" s="78" t="s">
        <v>76</v>
      </c>
      <c r="AO810" s="78"/>
      <c r="AP810" s="78" t="s">
        <v>76</v>
      </c>
      <c r="AQ810" s="49"/>
      <c r="AR810" s="79"/>
      <c r="AS810" s="79"/>
      <c r="AT810" s="80"/>
      <c r="AU810" s="52">
        <f t="shared" si="136"/>
        <v>0</v>
      </c>
    </row>
    <row r="811" spans="1:47" ht="15" customHeight="1">
      <c r="A811" s="53" t="s">
        <v>66</v>
      </c>
      <c r="B811" s="54">
        <v>800</v>
      </c>
      <c r="C811" s="55" t="s">
        <v>147</v>
      </c>
      <c r="D811" s="56" t="s">
        <v>148</v>
      </c>
      <c r="E811" s="55" t="s">
        <v>111</v>
      </c>
      <c r="F811" s="57">
        <v>41374</v>
      </c>
      <c r="G811" s="58">
        <v>28429</v>
      </c>
      <c r="H811" s="59">
        <f t="shared" si="137"/>
        <v>41.441095890410956</v>
      </c>
      <c r="I811" s="60" t="s">
        <v>326</v>
      </c>
      <c r="J811" s="61" t="s">
        <v>71</v>
      </c>
      <c r="K811" s="62" t="s">
        <v>85</v>
      </c>
      <c r="L811" s="63" t="s">
        <v>81</v>
      </c>
      <c r="M811" s="64" t="str">
        <f t="shared" si="138"/>
        <v>2-3-4</v>
      </c>
      <c r="N811" s="65">
        <v>42736</v>
      </c>
      <c r="O811" s="66">
        <v>43191</v>
      </c>
      <c r="P811" s="67">
        <v>0.10728779238545987</v>
      </c>
      <c r="Q811" s="68" t="s">
        <v>327</v>
      </c>
      <c r="R811" s="68" t="s">
        <v>114</v>
      </c>
      <c r="S811" s="68" t="s">
        <v>115</v>
      </c>
      <c r="T811" s="69">
        <v>54</v>
      </c>
      <c r="U811" s="68"/>
      <c r="V811" s="70">
        <v>733440</v>
      </c>
      <c r="W811" s="70">
        <v>0</v>
      </c>
      <c r="X811" s="70">
        <v>135000</v>
      </c>
      <c r="Y811" s="70">
        <v>282096</v>
      </c>
      <c r="Z811" s="70">
        <v>45000</v>
      </c>
      <c r="AA811" s="70">
        <v>2178648</v>
      </c>
      <c r="AB811" s="71">
        <f t="shared" si="139"/>
        <v>1896552</v>
      </c>
      <c r="AC811" s="71">
        <f t="shared" si="132"/>
        <v>1896552</v>
      </c>
      <c r="AD811" s="72">
        <f t="shared" si="133"/>
        <v>365</v>
      </c>
      <c r="AE811" s="73">
        <f>ROUND(VLOOKUP(Q811,'[1]Average Cost'!$A$3:$V$26,HLOOKUP('[1]Master Sheet'!E811,'[1]Average Cost'!$B$1:$V$2,2,0)),0)</f>
        <v>2162711</v>
      </c>
      <c r="AF811" s="74">
        <f t="shared" si="134"/>
        <v>0.87693270159535874</v>
      </c>
      <c r="AG811" s="68" t="str">
        <f t="shared" si="140"/>
        <v>80%-100%</v>
      </c>
      <c r="AH811" s="75">
        <v>3815165</v>
      </c>
      <c r="AI811" s="75">
        <v>3815165</v>
      </c>
      <c r="AJ811" s="75">
        <v>2080872</v>
      </c>
      <c r="AK811" s="76">
        <f t="shared" si="135"/>
        <v>0.4971087751119545</v>
      </c>
      <c r="AL811" s="39" t="str">
        <f t="shared" si="141"/>
        <v>25% - 50%</v>
      </c>
      <c r="AM811" s="77" t="str">
        <f t="shared" si="142"/>
        <v>Lower Range</v>
      </c>
      <c r="AN811" s="78" t="s">
        <v>118</v>
      </c>
      <c r="AO811" s="78" t="s">
        <v>702</v>
      </c>
      <c r="AP811" s="78" t="s">
        <v>76</v>
      </c>
      <c r="AQ811" s="49"/>
      <c r="AR811" s="79"/>
      <c r="AS811" s="79"/>
      <c r="AT811" s="80"/>
      <c r="AU811" s="52">
        <f t="shared" si="136"/>
        <v>0</v>
      </c>
    </row>
    <row r="812" spans="1:47" ht="15" customHeight="1">
      <c r="A812" s="53" t="s">
        <v>66</v>
      </c>
      <c r="B812" s="54">
        <v>801</v>
      </c>
      <c r="C812" s="55" t="s">
        <v>144</v>
      </c>
      <c r="D812" s="56" t="s">
        <v>145</v>
      </c>
      <c r="E812" s="55" t="s">
        <v>111</v>
      </c>
      <c r="F812" s="57">
        <v>41590</v>
      </c>
      <c r="G812" s="58">
        <v>27901</v>
      </c>
      <c r="H812" s="59">
        <f t="shared" si="137"/>
        <v>42.887671232876713</v>
      </c>
      <c r="I812" s="60" t="s">
        <v>328</v>
      </c>
      <c r="J812" s="61" t="s">
        <v>129</v>
      </c>
      <c r="K812" s="62" t="s">
        <v>71</v>
      </c>
      <c r="L812" s="63" t="s">
        <v>71</v>
      </c>
      <c r="M812" s="64" t="str">
        <f t="shared" si="138"/>
        <v>1-2-2</v>
      </c>
      <c r="N812" s="65" t="s">
        <v>86</v>
      </c>
      <c r="O812" s="66">
        <v>43191</v>
      </c>
      <c r="P812" s="67">
        <v>5.6241392460111936E-2</v>
      </c>
      <c r="Q812" s="68" t="s">
        <v>113</v>
      </c>
      <c r="R812" s="68" t="s">
        <v>114</v>
      </c>
      <c r="S812" s="68" t="s">
        <v>115</v>
      </c>
      <c r="T812" s="69">
        <v>45</v>
      </c>
      <c r="U812" s="68"/>
      <c r="V812" s="70">
        <v>193332</v>
      </c>
      <c r="W812" s="70">
        <v>0</v>
      </c>
      <c r="X812" s="70">
        <v>27000</v>
      </c>
      <c r="Y812" s="70">
        <v>0</v>
      </c>
      <c r="Z812" s="70">
        <v>9000</v>
      </c>
      <c r="AA812" s="70">
        <v>495292</v>
      </c>
      <c r="AB812" s="71">
        <f t="shared" si="139"/>
        <v>495292</v>
      </c>
      <c r="AC812" s="71">
        <f t="shared" si="132"/>
        <v>495292</v>
      </c>
      <c r="AD812" s="72">
        <f t="shared" si="133"/>
        <v>365</v>
      </c>
      <c r="AE812" s="73">
        <f>ROUND(VLOOKUP(Q812,'[1]Average Cost'!$A$3:$V$26,HLOOKUP('[1]Master Sheet'!E812,'[1]Average Cost'!$B$1:$V$2,2,0)),0)</f>
        <v>313202</v>
      </c>
      <c r="AF812" s="74">
        <f t="shared" si="134"/>
        <v>1.581381983512238</v>
      </c>
      <c r="AG812" s="68" t="str">
        <f t="shared" si="140"/>
        <v>Greater than 100%</v>
      </c>
      <c r="AH812" s="75">
        <v>499185.67754499998</v>
      </c>
      <c r="AI812" s="75">
        <v>499185.67754499998</v>
      </c>
      <c r="AJ812" s="75">
        <v>336103</v>
      </c>
      <c r="AK812" s="76">
        <f t="shared" si="135"/>
        <v>0.99219994138423773</v>
      </c>
      <c r="AL812" s="39" t="str">
        <f t="shared" si="141"/>
        <v>90% - 110%</v>
      </c>
      <c r="AM812" s="77" t="str">
        <f t="shared" si="142"/>
        <v>Close to Market Reference</v>
      </c>
      <c r="AN812" s="78" t="s">
        <v>76</v>
      </c>
      <c r="AO812" s="78"/>
      <c r="AP812" s="78" t="s">
        <v>76</v>
      </c>
      <c r="AQ812" s="49"/>
      <c r="AR812" s="79"/>
      <c r="AS812" s="79"/>
      <c r="AT812" s="80"/>
      <c r="AU812" s="52">
        <f t="shared" si="136"/>
        <v>0</v>
      </c>
    </row>
    <row r="813" spans="1:47" ht="15" customHeight="1">
      <c r="A813" s="53" t="s">
        <v>66</v>
      </c>
      <c r="B813" s="54">
        <v>802</v>
      </c>
      <c r="C813" s="55" t="s">
        <v>170</v>
      </c>
      <c r="D813" s="56" t="s">
        <v>95</v>
      </c>
      <c r="E813" s="55" t="s">
        <v>111</v>
      </c>
      <c r="F813" s="57">
        <v>41604</v>
      </c>
      <c r="G813" s="58">
        <v>29605</v>
      </c>
      <c r="H813" s="59">
        <f t="shared" si="137"/>
        <v>38.219178082191782</v>
      </c>
      <c r="I813" s="60" t="s">
        <v>263</v>
      </c>
      <c r="J813" s="61" t="s">
        <v>81</v>
      </c>
      <c r="K813" s="62" t="s">
        <v>85</v>
      </c>
      <c r="L813" s="63" t="s">
        <v>85</v>
      </c>
      <c r="M813" s="64" t="str">
        <f t="shared" si="138"/>
        <v>4-3-3</v>
      </c>
      <c r="N813" s="65">
        <v>42095</v>
      </c>
      <c r="O813" s="66">
        <v>43191</v>
      </c>
      <c r="P813" s="67">
        <v>0.11166626993572959</v>
      </c>
      <c r="Q813" s="68" t="s">
        <v>113</v>
      </c>
      <c r="R813" s="68" t="s">
        <v>114</v>
      </c>
      <c r="S813" s="68" t="s">
        <v>115</v>
      </c>
      <c r="T813" s="69">
        <v>47</v>
      </c>
      <c r="U813" s="68"/>
      <c r="V813" s="70">
        <v>152844</v>
      </c>
      <c r="W813" s="70">
        <v>24000</v>
      </c>
      <c r="X813" s="70">
        <v>0</v>
      </c>
      <c r="Y813" s="70">
        <v>38208</v>
      </c>
      <c r="Z813" s="70">
        <v>0</v>
      </c>
      <c r="AA813" s="70">
        <v>456266</v>
      </c>
      <c r="AB813" s="71">
        <f t="shared" si="139"/>
        <v>418058</v>
      </c>
      <c r="AC813" s="71">
        <f t="shared" si="132"/>
        <v>394058</v>
      </c>
      <c r="AD813" s="72">
        <f t="shared" si="133"/>
        <v>365</v>
      </c>
      <c r="AE813" s="73">
        <f>ROUND(VLOOKUP(Q813,'[1]Average Cost'!$A$3:$V$26,HLOOKUP('[1]Master Sheet'!E813,'[1]Average Cost'!$B$1:$V$2,2,0)),0)</f>
        <v>450224</v>
      </c>
      <c r="AF813" s="74">
        <f t="shared" si="134"/>
        <v>0.92855556345285906</v>
      </c>
      <c r="AG813" s="68" t="str">
        <f t="shared" si="140"/>
        <v>80%-100%</v>
      </c>
      <c r="AH813" s="75">
        <v>648665.76375249994</v>
      </c>
      <c r="AI813" s="75">
        <v>648665.76375249994</v>
      </c>
      <c r="AJ813" s="75">
        <v>495248</v>
      </c>
      <c r="AK813" s="76">
        <f t="shared" si="135"/>
        <v>0.6444890779830198</v>
      </c>
      <c r="AL813" s="39" t="str">
        <f t="shared" si="141"/>
        <v>50% - 70%</v>
      </c>
      <c r="AM813" s="77" t="str">
        <f t="shared" si="142"/>
        <v>Lower Range</v>
      </c>
      <c r="AN813" s="78" t="s">
        <v>76</v>
      </c>
      <c r="AO813" s="78"/>
      <c r="AP813" s="78" t="s">
        <v>76</v>
      </c>
      <c r="AQ813" s="49"/>
      <c r="AR813" s="79"/>
      <c r="AS813" s="79"/>
      <c r="AT813" s="80"/>
      <c r="AU813" s="52">
        <f t="shared" si="136"/>
        <v>0</v>
      </c>
    </row>
    <row r="814" spans="1:47" ht="15" customHeight="1">
      <c r="A814" s="53" t="s">
        <v>66</v>
      </c>
      <c r="B814" s="54">
        <v>803</v>
      </c>
      <c r="C814" s="55" t="s">
        <v>116</v>
      </c>
      <c r="D814" s="56" t="s">
        <v>117</v>
      </c>
      <c r="E814" s="55" t="s">
        <v>111</v>
      </c>
      <c r="F814" s="57">
        <v>44569</v>
      </c>
      <c r="G814" s="58">
        <v>31042</v>
      </c>
      <c r="H814" s="59">
        <f t="shared" si="137"/>
        <v>34.282191780821918</v>
      </c>
      <c r="I814" s="60" t="s">
        <v>169</v>
      </c>
      <c r="J814" s="61">
        <v>0</v>
      </c>
      <c r="K814" s="62">
        <v>0</v>
      </c>
      <c r="L814" s="63" t="s">
        <v>71</v>
      </c>
      <c r="M814" s="64" t="str">
        <f t="shared" si="138"/>
        <v>0-0-2</v>
      </c>
      <c r="N814" s="81" t="s">
        <v>72</v>
      </c>
      <c r="O814" s="62" t="s">
        <v>72</v>
      </c>
      <c r="P814" s="67">
        <v>0</v>
      </c>
      <c r="Q814" s="68" t="s">
        <v>113</v>
      </c>
      <c r="R814" s="68" t="s">
        <v>114</v>
      </c>
      <c r="S814" s="68" t="s">
        <v>115</v>
      </c>
      <c r="T814" s="69">
        <v>50</v>
      </c>
      <c r="U814" s="68"/>
      <c r="V814" s="70">
        <v>309816</v>
      </c>
      <c r="W814" s="70">
        <v>0</v>
      </c>
      <c r="X814" s="70">
        <v>90000</v>
      </c>
      <c r="Y814" s="70">
        <v>77460</v>
      </c>
      <c r="Z814" s="70">
        <v>30000</v>
      </c>
      <c r="AA814" s="70">
        <v>863961</v>
      </c>
      <c r="AB814" s="71">
        <f t="shared" si="139"/>
        <v>786501</v>
      </c>
      <c r="AC814" s="71">
        <f t="shared" si="132"/>
        <v>786501</v>
      </c>
      <c r="AD814" s="72">
        <f t="shared" si="133"/>
        <v>365</v>
      </c>
      <c r="AE814" s="73">
        <f>ROUND(VLOOKUP(Q814,'[1]Average Cost'!$A$3:$V$26,HLOOKUP('[1]Master Sheet'!E814,'[1]Average Cost'!$B$1:$V$2,2,0)),0)</f>
        <v>1001963</v>
      </c>
      <c r="AF814" s="74">
        <f t="shared" si="134"/>
        <v>0.78496012327800524</v>
      </c>
      <c r="AG814" s="68" t="str">
        <f t="shared" si="140"/>
        <v>60%-80%</v>
      </c>
      <c r="AH814" s="75">
        <v>1261805.4918750001</v>
      </c>
      <c r="AI814" s="75">
        <v>1261805.4918750001</v>
      </c>
      <c r="AJ814" s="75">
        <v>1169974</v>
      </c>
      <c r="AK814" s="76">
        <f t="shared" si="135"/>
        <v>0.62331397752222983</v>
      </c>
      <c r="AL814" s="39" t="str">
        <f t="shared" si="141"/>
        <v>50% - 70%</v>
      </c>
      <c r="AM814" s="77" t="str">
        <f t="shared" si="142"/>
        <v>Lower Range</v>
      </c>
      <c r="AN814" s="78" t="s">
        <v>76</v>
      </c>
      <c r="AO814" s="78"/>
      <c r="AP814" s="78" t="s">
        <v>76</v>
      </c>
      <c r="AQ814" s="49"/>
      <c r="AR814" s="79"/>
      <c r="AS814" s="79"/>
      <c r="AT814" s="80"/>
      <c r="AU814" s="52">
        <f t="shared" si="136"/>
        <v>0</v>
      </c>
    </row>
    <row r="815" spans="1:47" ht="15" customHeight="1">
      <c r="A815" s="53" t="s">
        <v>66</v>
      </c>
      <c r="B815" s="54">
        <v>804</v>
      </c>
      <c r="C815" s="55" t="s">
        <v>67</v>
      </c>
      <c r="D815" s="56" t="s">
        <v>68</v>
      </c>
      <c r="E815" s="55" t="s">
        <v>506</v>
      </c>
      <c r="F815" s="57">
        <v>44478</v>
      </c>
      <c r="G815" s="58">
        <v>30998</v>
      </c>
      <c r="H815" s="59">
        <f t="shared" si="137"/>
        <v>34.402739726027399</v>
      </c>
      <c r="I815" s="60" t="s">
        <v>703</v>
      </c>
      <c r="J815" s="61">
        <v>0</v>
      </c>
      <c r="K815" s="62">
        <v>0</v>
      </c>
      <c r="L815" s="63" t="s">
        <v>85</v>
      </c>
      <c r="M815" s="64" t="str">
        <f t="shared" si="138"/>
        <v>0-0-3</v>
      </c>
      <c r="N815" s="81" t="s">
        <v>121</v>
      </c>
      <c r="O815" s="62" t="s">
        <v>72</v>
      </c>
      <c r="P815" s="67">
        <v>0</v>
      </c>
      <c r="Q815" s="68" t="s">
        <v>177</v>
      </c>
      <c r="R815" s="68" t="s">
        <v>178</v>
      </c>
      <c r="S815" s="68" t="s">
        <v>179</v>
      </c>
      <c r="T815" s="69">
        <v>48</v>
      </c>
      <c r="U815" s="68"/>
      <c r="V815" s="70">
        <v>338184</v>
      </c>
      <c r="W815" s="70">
        <v>0</v>
      </c>
      <c r="X815" s="70">
        <v>0</v>
      </c>
      <c r="Y815" s="70">
        <v>84540</v>
      </c>
      <c r="Z815" s="70">
        <v>0</v>
      </c>
      <c r="AA815" s="70">
        <v>941958</v>
      </c>
      <c r="AB815" s="71">
        <f t="shared" si="139"/>
        <v>857418</v>
      </c>
      <c r="AC815" s="71">
        <f t="shared" si="132"/>
        <v>857418</v>
      </c>
      <c r="AD815" s="72">
        <f t="shared" si="133"/>
        <v>365</v>
      </c>
      <c r="AE815" s="73">
        <f>ROUND(VLOOKUP(Q815,'[1]Average Cost'!$A$3:$V$26,HLOOKUP('[1]Master Sheet'!E815,'[1]Average Cost'!$B$1:$V$2,2,0)),0)</f>
        <v>876337</v>
      </c>
      <c r="AF815" s="74">
        <f t="shared" si="134"/>
        <v>0.97841127328870059</v>
      </c>
      <c r="AG815" s="68" t="str">
        <f t="shared" si="140"/>
        <v>80%-100%</v>
      </c>
      <c r="AH815" s="75">
        <v>1031401.0812</v>
      </c>
      <c r="AI815" s="75">
        <v>1031401.0812</v>
      </c>
      <c r="AJ815" s="75">
        <v>1020726</v>
      </c>
      <c r="AK815" s="76">
        <f t="shared" si="135"/>
        <v>0.83131384640631112</v>
      </c>
      <c r="AL815" s="39" t="str">
        <f t="shared" si="141"/>
        <v>70% - 90%</v>
      </c>
      <c r="AM815" s="77" t="str">
        <f t="shared" si="142"/>
        <v>Lower Middle Range</v>
      </c>
      <c r="AN815" s="78" t="s">
        <v>118</v>
      </c>
      <c r="AO815" s="78" t="s">
        <v>704</v>
      </c>
      <c r="AP815" s="78" t="s">
        <v>76</v>
      </c>
      <c r="AQ815" s="49"/>
      <c r="AR815" s="79"/>
      <c r="AS815" s="79"/>
      <c r="AT815" s="80"/>
      <c r="AU815" s="52">
        <f t="shared" si="136"/>
        <v>0</v>
      </c>
    </row>
    <row r="816" spans="1:47" ht="15" customHeight="1">
      <c r="A816" s="53" t="s">
        <v>66</v>
      </c>
      <c r="B816" s="25">
        <v>805</v>
      </c>
      <c r="C816" s="55" t="s">
        <v>197</v>
      </c>
      <c r="D816" s="56" t="s">
        <v>216</v>
      </c>
      <c r="E816" s="55" t="s">
        <v>79</v>
      </c>
      <c r="F816" s="57">
        <v>41867</v>
      </c>
      <c r="G816" s="58">
        <v>26441</v>
      </c>
      <c r="H816" s="59">
        <f t="shared" si="137"/>
        <v>46.887671232876713</v>
      </c>
      <c r="I816" s="60" t="s">
        <v>182</v>
      </c>
      <c r="J816" s="61" t="s">
        <v>71</v>
      </c>
      <c r="K816" s="62" t="s">
        <v>129</v>
      </c>
      <c r="L816" s="63" t="s">
        <v>129</v>
      </c>
      <c r="M816" s="64" t="str">
        <f t="shared" si="138"/>
        <v>2-1-1</v>
      </c>
      <c r="N816" s="65" t="s">
        <v>86</v>
      </c>
      <c r="O816" s="66">
        <v>43191</v>
      </c>
      <c r="P816" s="67">
        <v>3.875E-2</v>
      </c>
      <c r="Q816" s="68" t="s">
        <v>107</v>
      </c>
      <c r="R816" s="68" t="s">
        <v>108</v>
      </c>
      <c r="S816" s="68" t="s">
        <v>109</v>
      </c>
      <c r="T816" s="69">
        <v>53</v>
      </c>
      <c r="U816" s="68"/>
      <c r="V816" s="70">
        <v>387900</v>
      </c>
      <c r="W816" s="70">
        <v>0</v>
      </c>
      <c r="X816" s="70">
        <v>0</v>
      </c>
      <c r="Y816" s="70">
        <v>157260</v>
      </c>
      <c r="Z816" s="70">
        <v>0</v>
      </c>
      <c r="AA816" s="70">
        <v>1221595</v>
      </c>
      <c r="AB816" s="71">
        <f t="shared" si="139"/>
        <v>1064335</v>
      </c>
      <c r="AC816" s="71">
        <f t="shared" si="132"/>
        <v>1064335</v>
      </c>
      <c r="AD816" s="72">
        <f t="shared" si="133"/>
        <v>365</v>
      </c>
      <c r="AE816" s="73">
        <f>ROUND(VLOOKUP(Q816,'[1]Average Cost'!$A$3:$V$26,HLOOKUP('[1]Master Sheet'!E816,'[1]Average Cost'!$B$1:$V$2,2,0)),0)</f>
        <v>1260319</v>
      </c>
      <c r="AF816" s="74">
        <f t="shared" si="134"/>
        <v>0.8444965123909105</v>
      </c>
      <c r="AG816" s="68" t="str">
        <f t="shared" si="140"/>
        <v>80%-100%</v>
      </c>
      <c r="AH816" s="75">
        <v>2382739.38</v>
      </c>
      <c r="AI816" s="75">
        <v>2382739.38</v>
      </c>
      <c r="AJ816" s="75">
        <v>1905100</v>
      </c>
      <c r="AK816" s="76">
        <f t="shared" si="135"/>
        <v>0.44668544488487033</v>
      </c>
      <c r="AL816" s="39" t="str">
        <f t="shared" si="141"/>
        <v>25% - 50%</v>
      </c>
      <c r="AM816" s="77" t="str">
        <f t="shared" si="142"/>
        <v>Lower Range</v>
      </c>
      <c r="AN816" s="78" t="s">
        <v>76</v>
      </c>
      <c r="AO816" s="78"/>
      <c r="AP816" s="78" t="s">
        <v>118</v>
      </c>
      <c r="AQ816" s="49"/>
      <c r="AR816" s="79"/>
      <c r="AS816" s="79"/>
      <c r="AT816" s="80"/>
      <c r="AU816" s="52">
        <f t="shared" si="136"/>
        <v>0</v>
      </c>
    </row>
    <row r="817" spans="1:47" ht="15" customHeight="1">
      <c r="A817" s="53" t="s">
        <v>66</v>
      </c>
      <c r="B817" s="54">
        <v>806</v>
      </c>
      <c r="C817" s="55" t="s">
        <v>198</v>
      </c>
      <c r="D817" s="56" t="s">
        <v>331</v>
      </c>
      <c r="E817" s="55" t="s">
        <v>79</v>
      </c>
      <c r="F817" s="57">
        <v>41629</v>
      </c>
      <c r="G817" s="58">
        <v>27038</v>
      </c>
      <c r="H817" s="59">
        <f t="shared" si="137"/>
        <v>45.252054794520546</v>
      </c>
      <c r="I817" s="60" t="s">
        <v>223</v>
      </c>
      <c r="J817" s="61" t="s">
        <v>85</v>
      </c>
      <c r="K817" s="62" t="s">
        <v>71</v>
      </c>
      <c r="L817" s="63" t="s">
        <v>85</v>
      </c>
      <c r="M817" s="64" t="str">
        <f t="shared" si="138"/>
        <v>3-2-3</v>
      </c>
      <c r="N817" s="65">
        <v>42095</v>
      </c>
      <c r="O817" s="66">
        <v>43191</v>
      </c>
      <c r="P817" s="67">
        <v>5.7500000000000002E-2</v>
      </c>
      <c r="Q817" s="68" t="s">
        <v>224</v>
      </c>
      <c r="R817" s="68" t="s">
        <v>108</v>
      </c>
      <c r="S817" s="68" t="s">
        <v>109</v>
      </c>
      <c r="T817" s="69">
        <v>55</v>
      </c>
      <c r="U817" s="68"/>
      <c r="V817" s="70">
        <v>1138032</v>
      </c>
      <c r="W817" s="70">
        <v>0</v>
      </c>
      <c r="X817" s="70">
        <v>0</v>
      </c>
      <c r="Y817" s="70">
        <v>502068</v>
      </c>
      <c r="Z817" s="70">
        <v>0</v>
      </c>
      <c r="AA817" s="70">
        <v>3865160</v>
      </c>
      <c r="AB817" s="71">
        <f t="shared" si="139"/>
        <v>3363092</v>
      </c>
      <c r="AC817" s="71">
        <f t="shared" si="132"/>
        <v>3363092</v>
      </c>
      <c r="AD817" s="72">
        <f t="shared" si="133"/>
        <v>365</v>
      </c>
      <c r="AE817" s="73">
        <f>ROUND(VLOOKUP(Q817,'[1]Average Cost'!$A$3:$V$26,HLOOKUP('[1]Master Sheet'!E817,'[1]Average Cost'!$B$1:$V$2,2,0)),0)</f>
        <v>3062183</v>
      </c>
      <c r="AF817" s="74">
        <f t="shared" si="134"/>
        <v>1.0982661715514717</v>
      </c>
      <c r="AG817" s="68" t="str">
        <f t="shared" si="140"/>
        <v>Greater than 100%</v>
      </c>
      <c r="AH817" s="75">
        <v>3515618.1614399999</v>
      </c>
      <c r="AI817" s="75">
        <v>3515618.1614399999</v>
      </c>
      <c r="AJ817" s="75">
        <v>2974107</v>
      </c>
      <c r="AK817" s="76">
        <f t="shared" si="135"/>
        <v>0.95661469635327945</v>
      </c>
      <c r="AL817" s="39" t="str">
        <f t="shared" si="141"/>
        <v>90% - 110%</v>
      </c>
      <c r="AM817" s="77" t="str">
        <f t="shared" si="142"/>
        <v>Close to Market Reference</v>
      </c>
      <c r="AN817" s="78" t="s">
        <v>118</v>
      </c>
      <c r="AO817" s="78" t="s">
        <v>705</v>
      </c>
      <c r="AP817" s="78" t="s">
        <v>76</v>
      </c>
      <c r="AQ817" s="49"/>
      <c r="AR817" s="79"/>
      <c r="AS817" s="79"/>
      <c r="AT817" s="80"/>
      <c r="AU817" s="52">
        <f t="shared" si="136"/>
        <v>0</v>
      </c>
    </row>
    <row r="818" spans="1:47" ht="15" customHeight="1">
      <c r="A818" s="53" t="s">
        <v>66</v>
      </c>
      <c r="B818" s="54">
        <v>807</v>
      </c>
      <c r="C818" s="55" t="s">
        <v>172</v>
      </c>
      <c r="D818" s="56" t="s">
        <v>173</v>
      </c>
      <c r="E818" s="55" t="s">
        <v>111</v>
      </c>
      <c r="F818" s="57">
        <v>41974</v>
      </c>
      <c r="G818" s="58">
        <v>32553</v>
      </c>
      <c r="H818" s="59">
        <f t="shared" si="137"/>
        <v>30.142465753424659</v>
      </c>
      <c r="I818" s="60" t="s">
        <v>401</v>
      </c>
      <c r="J818" s="61">
        <v>0</v>
      </c>
      <c r="K818" s="62" t="s">
        <v>71</v>
      </c>
      <c r="L818" s="63" t="s">
        <v>71</v>
      </c>
      <c r="M818" s="64" t="str">
        <f t="shared" si="138"/>
        <v>0-2-2</v>
      </c>
      <c r="N818" s="65">
        <v>42826</v>
      </c>
      <c r="O818" s="66">
        <v>43191</v>
      </c>
      <c r="P818" s="67">
        <v>0.06</v>
      </c>
      <c r="Q818" s="68" t="s">
        <v>151</v>
      </c>
      <c r="R818" s="68" t="s">
        <v>126</v>
      </c>
      <c r="S818" s="68" t="s">
        <v>127</v>
      </c>
      <c r="T818" s="69">
        <v>44</v>
      </c>
      <c r="U818" s="68"/>
      <c r="V818" s="70">
        <v>118020</v>
      </c>
      <c r="W818" s="70">
        <v>0</v>
      </c>
      <c r="X818" s="70">
        <v>22500</v>
      </c>
      <c r="Y818" s="70">
        <v>0</v>
      </c>
      <c r="Z818" s="70">
        <v>7500</v>
      </c>
      <c r="AA818" s="70">
        <v>264893.33999999997</v>
      </c>
      <c r="AB818" s="71">
        <f t="shared" si="139"/>
        <v>264893.33999999997</v>
      </c>
      <c r="AC818" s="71">
        <f t="shared" si="132"/>
        <v>264893.33999999997</v>
      </c>
      <c r="AD818" s="72">
        <f t="shared" si="133"/>
        <v>365</v>
      </c>
      <c r="AE818" s="73">
        <f>ROUND(VLOOKUP(Q818,'[1]Average Cost'!$A$3:$V$26,HLOOKUP('[1]Master Sheet'!E818,'[1]Average Cost'!$B$1:$V$2,2,0)),0)</f>
        <v>349645</v>
      </c>
      <c r="AF818" s="74">
        <f t="shared" si="134"/>
        <v>0.75760654378011971</v>
      </c>
      <c r="AG818" s="68" t="str">
        <f t="shared" si="140"/>
        <v>60%-80%</v>
      </c>
      <c r="AH818" s="75">
        <v>338646.37994999997</v>
      </c>
      <c r="AI818" s="75">
        <v>338646.37994999997</v>
      </c>
      <c r="AJ818" s="75">
        <v>309807</v>
      </c>
      <c r="AK818" s="76">
        <f t="shared" si="135"/>
        <v>0.78221222987563188</v>
      </c>
      <c r="AL818" s="39" t="str">
        <f t="shared" si="141"/>
        <v>70% - 90%</v>
      </c>
      <c r="AM818" s="77" t="str">
        <f t="shared" si="142"/>
        <v>Lower Middle Range</v>
      </c>
      <c r="AN818" s="78" t="s">
        <v>76</v>
      </c>
      <c r="AO818" s="78"/>
      <c r="AP818" s="78" t="s">
        <v>76</v>
      </c>
      <c r="AQ818" s="49"/>
      <c r="AR818" s="79"/>
      <c r="AS818" s="79"/>
      <c r="AT818" s="80"/>
      <c r="AU818" s="52">
        <f t="shared" si="136"/>
        <v>0</v>
      </c>
    </row>
    <row r="819" spans="1:47" ht="15" customHeight="1">
      <c r="A819" s="53" t="s">
        <v>66</v>
      </c>
      <c r="B819" s="54">
        <v>808</v>
      </c>
      <c r="C819" s="55" t="s">
        <v>136</v>
      </c>
      <c r="D819" s="56" t="s">
        <v>91</v>
      </c>
      <c r="E819" s="55" t="s">
        <v>149</v>
      </c>
      <c r="F819" s="57">
        <v>40245</v>
      </c>
      <c r="G819" s="58">
        <v>27277</v>
      </c>
      <c r="H819" s="59">
        <f t="shared" si="137"/>
        <v>44.597260273972601</v>
      </c>
      <c r="I819" s="60" t="s">
        <v>229</v>
      </c>
      <c r="J819" s="61" t="s">
        <v>71</v>
      </c>
      <c r="K819" s="62" t="s">
        <v>71</v>
      </c>
      <c r="L819" s="63" t="s">
        <v>71</v>
      </c>
      <c r="M819" s="64" t="str">
        <f t="shared" si="138"/>
        <v>2-2-2</v>
      </c>
      <c r="N819" s="65">
        <v>42370</v>
      </c>
      <c r="O819" s="66">
        <v>43191</v>
      </c>
      <c r="P819" s="67">
        <v>0.06</v>
      </c>
      <c r="Q819" s="68" t="s">
        <v>151</v>
      </c>
      <c r="R819" s="68" t="s">
        <v>126</v>
      </c>
      <c r="S819" s="68" t="s">
        <v>127</v>
      </c>
      <c r="T819" s="69">
        <v>49</v>
      </c>
      <c r="U819" s="68"/>
      <c r="V819" s="70">
        <v>304080</v>
      </c>
      <c r="W819" s="70">
        <v>0</v>
      </c>
      <c r="X819" s="70">
        <v>0</v>
      </c>
      <c r="Y819" s="70">
        <v>76020</v>
      </c>
      <c r="Z819" s="70">
        <v>0</v>
      </c>
      <c r="AA819" s="70">
        <v>848181</v>
      </c>
      <c r="AB819" s="71">
        <f t="shared" si="139"/>
        <v>772161</v>
      </c>
      <c r="AC819" s="71">
        <f t="shared" si="132"/>
        <v>772161</v>
      </c>
      <c r="AD819" s="72">
        <f t="shared" si="133"/>
        <v>365</v>
      </c>
      <c r="AE819" s="73">
        <f>ROUND(VLOOKUP(Q819,'[1]Average Cost'!$A$3:$V$26,HLOOKUP('[1]Master Sheet'!E819,'[1]Average Cost'!$B$1:$V$2,2,0)),0)</f>
        <v>751974</v>
      </c>
      <c r="AF819" s="74">
        <f t="shared" si="134"/>
        <v>1.0268453430570739</v>
      </c>
      <c r="AG819" s="68" t="str">
        <f t="shared" si="140"/>
        <v>Greater than 100%</v>
      </c>
      <c r="AH819" s="75">
        <v>1041277</v>
      </c>
      <c r="AI819" s="75">
        <v>1009027.2368437501</v>
      </c>
      <c r="AJ819" s="75">
        <v>1041277</v>
      </c>
      <c r="AK819" s="76">
        <f t="shared" si="135"/>
        <v>0.74155195975710597</v>
      </c>
      <c r="AL819" s="39" t="str">
        <f t="shared" si="141"/>
        <v>70% - 90%</v>
      </c>
      <c r="AM819" s="77" t="str">
        <f t="shared" si="142"/>
        <v>Lower Middle Range</v>
      </c>
      <c r="AN819" s="78" t="s">
        <v>76</v>
      </c>
      <c r="AO819" s="78"/>
      <c r="AP819" s="78" t="s">
        <v>76</v>
      </c>
      <c r="AQ819" s="49"/>
      <c r="AR819" s="79"/>
      <c r="AS819" s="79"/>
      <c r="AT819" s="80"/>
      <c r="AU819" s="52">
        <f t="shared" si="136"/>
        <v>0</v>
      </c>
    </row>
    <row r="820" spans="1:47" ht="15" customHeight="1">
      <c r="A820" s="53" t="s">
        <v>66</v>
      </c>
      <c r="B820" s="54">
        <v>809</v>
      </c>
      <c r="C820" s="55" t="s">
        <v>134</v>
      </c>
      <c r="D820" s="56" t="s">
        <v>68</v>
      </c>
      <c r="E820" s="55" t="s">
        <v>149</v>
      </c>
      <c r="F820" s="57">
        <v>41063</v>
      </c>
      <c r="G820" s="58">
        <v>30983</v>
      </c>
      <c r="H820" s="59">
        <f t="shared" si="137"/>
        <v>34.443835616438356</v>
      </c>
      <c r="I820" s="60" t="s">
        <v>482</v>
      </c>
      <c r="J820" s="61" t="s">
        <v>71</v>
      </c>
      <c r="K820" s="62" t="s">
        <v>85</v>
      </c>
      <c r="L820" s="63" t="s">
        <v>71</v>
      </c>
      <c r="M820" s="64" t="str">
        <f t="shared" si="138"/>
        <v>2-3-2</v>
      </c>
      <c r="N820" s="65">
        <v>43191</v>
      </c>
      <c r="O820" s="66">
        <v>43191</v>
      </c>
      <c r="P820" s="67">
        <v>0.11875044234678342</v>
      </c>
      <c r="Q820" s="68" t="s">
        <v>151</v>
      </c>
      <c r="R820" s="68" t="s">
        <v>126</v>
      </c>
      <c r="S820" s="68" t="s">
        <v>127</v>
      </c>
      <c r="T820" s="69">
        <v>48</v>
      </c>
      <c r="U820" s="68"/>
      <c r="V820" s="70">
        <v>197736</v>
      </c>
      <c r="W820" s="70">
        <v>0</v>
      </c>
      <c r="X820" s="70">
        <v>0</v>
      </c>
      <c r="Y820" s="70">
        <v>49428</v>
      </c>
      <c r="Z820" s="70">
        <v>0</v>
      </c>
      <c r="AA820" s="70">
        <v>555720</v>
      </c>
      <c r="AB820" s="71">
        <f t="shared" si="139"/>
        <v>506292</v>
      </c>
      <c r="AC820" s="71">
        <f t="shared" si="132"/>
        <v>506292</v>
      </c>
      <c r="AD820" s="72">
        <f t="shared" si="133"/>
        <v>365</v>
      </c>
      <c r="AE820" s="73">
        <f>ROUND(VLOOKUP(Q820,'[1]Average Cost'!$A$3:$V$26,HLOOKUP('[1]Master Sheet'!E820,'[1]Average Cost'!$B$1:$V$2,2,0)),0)</f>
        <v>640507</v>
      </c>
      <c r="AF820" s="74">
        <f t="shared" si="134"/>
        <v>0.79045506138106214</v>
      </c>
      <c r="AG820" s="68" t="str">
        <f t="shared" si="140"/>
        <v>60%-80%</v>
      </c>
      <c r="AH820" s="75">
        <v>784257.75</v>
      </c>
      <c r="AI820" s="75">
        <v>784257.75</v>
      </c>
      <c r="AJ820" s="75">
        <v>563077</v>
      </c>
      <c r="AK820" s="76">
        <f t="shared" si="135"/>
        <v>0.64556837340784967</v>
      </c>
      <c r="AL820" s="39" t="str">
        <f t="shared" si="141"/>
        <v>50% - 70%</v>
      </c>
      <c r="AM820" s="77" t="str">
        <f t="shared" si="142"/>
        <v>Lower Range</v>
      </c>
      <c r="AN820" s="78" t="s">
        <v>76</v>
      </c>
      <c r="AO820" s="78"/>
      <c r="AP820" s="78" t="s">
        <v>76</v>
      </c>
      <c r="AQ820" s="49"/>
      <c r="AR820" s="79"/>
      <c r="AS820" s="79"/>
      <c r="AT820" s="80"/>
      <c r="AU820" s="52">
        <f t="shared" si="136"/>
        <v>0</v>
      </c>
    </row>
    <row r="821" spans="1:47" ht="15" customHeight="1">
      <c r="A821" s="53" t="s">
        <v>66</v>
      </c>
      <c r="B821" s="54">
        <v>810</v>
      </c>
      <c r="C821" s="55" t="s">
        <v>197</v>
      </c>
      <c r="D821" s="56" t="s">
        <v>432</v>
      </c>
      <c r="E821" s="55" t="s">
        <v>79</v>
      </c>
      <c r="F821" s="57">
        <v>44424</v>
      </c>
      <c r="G821" s="58">
        <v>32619</v>
      </c>
      <c r="H821" s="59">
        <f t="shared" si="137"/>
        <v>29.961643835616439</v>
      </c>
      <c r="I821" s="60" t="s">
        <v>439</v>
      </c>
      <c r="J821" s="61">
        <v>0</v>
      </c>
      <c r="K821" s="62" t="s">
        <v>71</v>
      </c>
      <c r="L821" s="63" t="s">
        <v>81</v>
      </c>
      <c r="M821" s="64" t="str">
        <f t="shared" si="138"/>
        <v>0-2-4</v>
      </c>
      <c r="N821" s="81" t="s">
        <v>121</v>
      </c>
      <c r="O821" s="66">
        <v>43191</v>
      </c>
      <c r="P821" s="67">
        <v>4.3321917808219174E-2</v>
      </c>
      <c r="Q821" s="68" t="s">
        <v>131</v>
      </c>
      <c r="R821" s="68" t="s">
        <v>132</v>
      </c>
      <c r="S821" s="68" t="s">
        <v>133</v>
      </c>
      <c r="T821" s="69">
        <v>52</v>
      </c>
      <c r="U821" s="68"/>
      <c r="V821" s="70">
        <v>798372</v>
      </c>
      <c r="W821" s="70">
        <v>0</v>
      </c>
      <c r="X821" s="70">
        <v>0</v>
      </c>
      <c r="Y821" s="70">
        <v>299388</v>
      </c>
      <c r="Z821" s="70">
        <v>0</v>
      </c>
      <c r="AA821" s="70">
        <v>2311244</v>
      </c>
      <c r="AB821" s="71">
        <f t="shared" si="139"/>
        <v>2011856</v>
      </c>
      <c r="AC821" s="71">
        <f t="shared" si="132"/>
        <v>2011856</v>
      </c>
      <c r="AD821" s="72">
        <f t="shared" si="133"/>
        <v>365</v>
      </c>
      <c r="AE821" s="73">
        <f>ROUND(VLOOKUP(Q821,'[1]Average Cost'!$A$3:$V$26,HLOOKUP('[1]Master Sheet'!E821,'[1]Average Cost'!$B$1:$V$2,2,0)),0)</f>
        <v>1719558</v>
      </c>
      <c r="AF821" s="74">
        <f t="shared" si="134"/>
        <v>1.1699843797068781</v>
      </c>
      <c r="AG821" s="68" t="str">
        <f t="shared" si="140"/>
        <v>Greater than 100%</v>
      </c>
      <c r="AH821" s="75">
        <v>2087474.6283</v>
      </c>
      <c r="AI821" s="75">
        <v>2087474.6283</v>
      </c>
      <c r="AJ821" s="75">
        <v>1685880</v>
      </c>
      <c r="AK821" s="76">
        <f t="shared" si="135"/>
        <v>0.96377506711945893</v>
      </c>
      <c r="AL821" s="39" t="str">
        <f t="shared" si="141"/>
        <v>90% - 110%</v>
      </c>
      <c r="AM821" s="77" t="str">
        <f t="shared" si="142"/>
        <v>Close to Market Reference</v>
      </c>
      <c r="AN821" s="78" t="s">
        <v>76</v>
      </c>
      <c r="AO821" s="78"/>
      <c r="AP821" s="78" t="s">
        <v>135</v>
      </c>
      <c r="AQ821" s="49"/>
      <c r="AR821" s="79"/>
      <c r="AS821" s="79"/>
      <c r="AT821" s="80"/>
      <c r="AU821" s="52">
        <f t="shared" si="136"/>
        <v>0</v>
      </c>
    </row>
    <row r="822" spans="1:47" ht="15" customHeight="1">
      <c r="A822" s="53" t="s">
        <v>66</v>
      </c>
      <c r="B822" s="25">
        <v>811</v>
      </c>
      <c r="C822" s="55" t="s">
        <v>67</v>
      </c>
      <c r="D822" s="56" t="s">
        <v>68</v>
      </c>
      <c r="E822" s="55" t="s">
        <v>706</v>
      </c>
      <c r="F822" s="57">
        <v>44803</v>
      </c>
      <c r="G822" s="58">
        <v>30693</v>
      </c>
      <c r="H822" s="59">
        <f t="shared" si="137"/>
        <v>35.238356164383561</v>
      </c>
      <c r="I822" s="60" t="s">
        <v>277</v>
      </c>
      <c r="J822" s="61">
        <v>0</v>
      </c>
      <c r="K822" s="62">
        <v>0</v>
      </c>
      <c r="L822" s="63" t="s">
        <v>85</v>
      </c>
      <c r="M822" s="64" t="str">
        <f t="shared" si="138"/>
        <v>0-0-3</v>
      </c>
      <c r="N822" s="81" t="s">
        <v>72</v>
      </c>
      <c r="O822" s="62" t="s">
        <v>72</v>
      </c>
      <c r="P822" s="67">
        <v>0</v>
      </c>
      <c r="Q822" s="68" t="s">
        <v>73</v>
      </c>
      <c r="R822" s="38" t="s">
        <v>74</v>
      </c>
      <c r="S822" s="38" t="s">
        <v>75</v>
      </c>
      <c r="T822" s="69">
        <v>48</v>
      </c>
      <c r="U822" s="68"/>
      <c r="V822" s="70">
        <v>254544</v>
      </c>
      <c r="W822" s="70">
        <v>0</v>
      </c>
      <c r="X822" s="70">
        <v>0</v>
      </c>
      <c r="Y822" s="70">
        <v>63636</v>
      </c>
      <c r="Z822" s="70">
        <v>0</v>
      </c>
      <c r="AA822" s="70">
        <v>711946</v>
      </c>
      <c r="AB822" s="71">
        <f t="shared" si="139"/>
        <v>648310</v>
      </c>
      <c r="AC822" s="71">
        <f t="shared" si="132"/>
        <v>648310</v>
      </c>
      <c r="AD822" s="72">
        <f t="shared" si="133"/>
        <v>214</v>
      </c>
      <c r="AE822" s="73">
        <f>ROUND(VLOOKUP(Q822,'[1]Average Cost'!$A$3:$V$26,HLOOKUP('[1]Master Sheet'!E822,'[1]Average Cost'!$B$1:$V$2,2,0)),0)</f>
        <v>646385</v>
      </c>
      <c r="AF822" s="74">
        <f t="shared" si="134"/>
        <v>1.002978101286385</v>
      </c>
      <c r="AG822" s="68" t="str">
        <f t="shared" si="140"/>
        <v>Greater than 100%</v>
      </c>
      <c r="AH822" s="75">
        <v>1040452</v>
      </c>
      <c r="AI822" s="75">
        <v>1031401.0812</v>
      </c>
      <c r="AJ822" s="75">
        <v>1040452</v>
      </c>
      <c r="AK822" s="76">
        <f t="shared" si="135"/>
        <v>0.62310418933309752</v>
      </c>
      <c r="AL822" s="39" t="str">
        <f t="shared" si="141"/>
        <v>50% - 70%</v>
      </c>
      <c r="AM822" s="77" t="str">
        <f t="shared" si="142"/>
        <v>Lower Range</v>
      </c>
      <c r="AN822" s="78" t="s">
        <v>76</v>
      </c>
      <c r="AO822" s="78"/>
      <c r="AP822" s="78" t="s">
        <v>76</v>
      </c>
      <c r="AQ822" s="49"/>
      <c r="AR822" s="79"/>
      <c r="AS822" s="79"/>
      <c r="AT822" s="80"/>
      <c r="AU822" s="52">
        <f t="shared" si="136"/>
        <v>0</v>
      </c>
    </row>
    <row r="823" spans="1:47" ht="15" customHeight="1">
      <c r="A823" s="53" t="s">
        <v>66</v>
      </c>
      <c r="B823" s="54">
        <v>812</v>
      </c>
      <c r="C823" s="55" t="s">
        <v>104</v>
      </c>
      <c r="D823" s="56" t="s">
        <v>145</v>
      </c>
      <c r="E823" s="55" t="s">
        <v>253</v>
      </c>
      <c r="F823" s="57">
        <v>40664</v>
      </c>
      <c r="G823" s="58">
        <v>27810</v>
      </c>
      <c r="H823" s="59">
        <f t="shared" si="137"/>
        <v>43.136986301369866</v>
      </c>
      <c r="I823" s="60" t="s">
        <v>644</v>
      </c>
      <c r="J823" s="61" t="s">
        <v>71</v>
      </c>
      <c r="K823" s="62" t="s">
        <v>129</v>
      </c>
      <c r="L823" s="63" t="s">
        <v>71</v>
      </c>
      <c r="M823" s="64" t="str">
        <f t="shared" si="138"/>
        <v>2-1-2</v>
      </c>
      <c r="N823" s="65" t="s">
        <v>86</v>
      </c>
      <c r="O823" s="66">
        <v>43191</v>
      </c>
      <c r="P823" s="67">
        <v>2.775E-2</v>
      </c>
      <c r="Q823" s="68" t="s">
        <v>87</v>
      </c>
      <c r="R823" s="68" t="s">
        <v>88</v>
      </c>
      <c r="S823" s="68" t="s">
        <v>89</v>
      </c>
      <c r="T823" s="69">
        <v>45</v>
      </c>
      <c r="U823" s="68"/>
      <c r="V823" s="70">
        <v>127392</v>
      </c>
      <c r="W823" s="70">
        <v>0</v>
      </c>
      <c r="X823" s="70">
        <v>0</v>
      </c>
      <c r="Y823" s="70">
        <v>0</v>
      </c>
      <c r="Z823" s="70">
        <v>0</v>
      </c>
      <c r="AA823" s="70">
        <v>202667.24</v>
      </c>
      <c r="AB823" s="71">
        <f t="shared" si="139"/>
        <v>202667.24</v>
      </c>
      <c r="AC823" s="71">
        <f t="shared" si="132"/>
        <v>202667.24</v>
      </c>
      <c r="AD823" s="72">
        <f t="shared" si="133"/>
        <v>365</v>
      </c>
      <c r="AE823" s="73">
        <f>ROUND(VLOOKUP(Q823,'[1]Average Cost'!$A$3:$V$26,HLOOKUP('[1]Master Sheet'!E823,'[1]Average Cost'!$B$1:$V$2,2,0)),0)</f>
        <v>233903</v>
      </c>
      <c r="AF823" s="74">
        <f t="shared" si="134"/>
        <v>0.86645848920278912</v>
      </c>
      <c r="AG823" s="68" t="str">
        <f t="shared" si="140"/>
        <v>80%-100%</v>
      </c>
      <c r="AH823" s="75">
        <v>457695</v>
      </c>
      <c r="AI823" s="75">
        <v>382087.75</v>
      </c>
      <c r="AJ823" s="75">
        <v>457695</v>
      </c>
      <c r="AK823" s="76">
        <f t="shared" si="135"/>
        <v>0.44279976840472363</v>
      </c>
      <c r="AL823" s="39" t="str">
        <f t="shared" si="141"/>
        <v>25% - 50%</v>
      </c>
      <c r="AM823" s="77" t="str">
        <f t="shared" si="142"/>
        <v>Lower Range</v>
      </c>
      <c r="AN823" s="78" t="s">
        <v>76</v>
      </c>
      <c r="AO823" s="78"/>
      <c r="AP823" s="78" t="s">
        <v>76</v>
      </c>
      <c r="AQ823" s="49"/>
      <c r="AR823" s="79"/>
      <c r="AS823" s="79"/>
      <c r="AT823" s="80"/>
      <c r="AU823" s="52">
        <f t="shared" si="136"/>
        <v>0</v>
      </c>
    </row>
    <row r="824" spans="1:47" ht="15" customHeight="1">
      <c r="A824" s="53" t="s">
        <v>66</v>
      </c>
      <c r="B824" s="54">
        <v>813</v>
      </c>
      <c r="C824" s="55" t="s">
        <v>707</v>
      </c>
      <c r="D824" s="56" t="s">
        <v>91</v>
      </c>
      <c r="E824" s="55" t="s">
        <v>244</v>
      </c>
      <c r="F824" s="57">
        <v>41183</v>
      </c>
      <c r="G824" s="58">
        <v>25606</v>
      </c>
      <c r="H824" s="59">
        <f t="shared" si="137"/>
        <v>49.175342465753424</v>
      </c>
      <c r="I824" s="60" t="s">
        <v>635</v>
      </c>
      <c r="J824" s="61" t="s">
        <v>71</v>
      </c>
      <c r="K824" s="62" t="s">
        <v>129</v>
      </c>
      <c r="L824" s="63" t="s">
        <v>129</v>
      </c>
      <c r="M824" s="64" t="str">
        <f t="shared" si="138"/>
        <v>2-1-1</v>
      </c>
      <c r="N824" s="65">
        <v>42095</v>
      </c>
      <c r="O824" s="66">
        <v>43191</v>
      </c>
      <c r="P824" s="67">
        <v>0.02</v>
      </c>
      <c r="Q824" s="68" t="s">
        <v>87</v>
      </c>
      <c r="R824" s="68" t="s">
        <v>88</v>
      </c>
      <c r="S824" s="68" t="s">
        <v>89</v>
      </c>
      <c r="T824" s="69">
        <v>49</v>
      </c>
      <c r="U824" s="68"/>
      <c r="V824" s="70">
        <v>225672</v>
      </c>
      <c r="W824" s="70">
        <v>0</v>
      </c>
      <c r="X824" s="70">
        <v>0</v>
      </c>
      <c r="Y824" s="70">
        <v>56412</v>
      </c>
      <c r="Z824" s="70">
        <v>0</v>
      </c>
      <c r="AA824" s="70">
        <v>632549</v>
      </c>
      <c r="AB824" s="71">
        <f t="shared" si="139"/>
        <v>576137</v>
      </c>
      <c r="AC824" s="71">
        <f t="shared" si="132"/>
        <v>576137</v>
      </c>
      <c r="AD824" s="72">
        <f t="shared" si="133"/>
        <v>365</v>
      </c>
      <c r="AE824" s="73">
        <f>ROUND(VLOOKUP(Q824,'[1]Average Cost'!$A$3:$V$26,HLOOKUP('[1]Master Sheet'!E824,'[1]Average Cost'!$B$1:$V$2,2,0)),0)</f>
        <v>681533</v>
      </c>
      <c r="AF824" s="74">
        <f t="shared" si="134"/>
        <v>0.84535451694928931</v>
      </c>
      <c r="AG824" s="68" t="str">
        <f t="shared" si="140"/>
        <v>80%-100%</v>
      </c>
      <c r="AH824" s="75">
        <v>1139404.175</v>
      </c>
      <c r="AI824" s="75">
        <v>1139404.175</v>
      </c>
      <c r="AJ824" s="75">
        <v>737398</v>
      </c>
      <c r="AK824" s="76">
        <f t="shared" si="135"/>
        <v>0.50564761183185936</v>
      </c>
      <c r="AL824" s="39" t="str">
        <f t="shared" si="141"/>
        <v>50% - 70%</v>
      </c>
      <c r="AM824" s="77" t="str">
        <f t="shared" si="142"/>
        <v>Lower Range</v>
      </c>
      <c r="AN824" s="78" t="s">
        <v>76</v>
      </c>
      <c r="AO824" s="78"/>
      <c r="AP824" s="78" t="s">
        <v>118</v>
      </c>
      <c r="AQ824" s="49"/>
      <c r="AR824" s="79"/>
      <c r="AS824" s="79"/>
      <c r="AT824" s="80"/>
      <c r="AU824" s="52">
        <f t="shared" si="136"/>
        <v>0</v>
      </c>
    </row>
    <row r="825" spans="1:47" ht="15" customHeight="1">
      <c r="A825" s="53" t="s">
        <v>66</v>
      </c>
      <c r="B825" s="54">
        <v>814</v>
      </c>
      <c r="C825" s="55" t="s">
        <v>116</v>
      </c>
      <c r="D825" s="56" t="s">
        <v>117</v>
      </c>
      <c r="E825" s="55" t="s">
        <v>105</v>
      </c>
      <c r="F825" s="57">
        <v>41986</v>
      </c>
      <c r="G825" s="58">
        <v>29752</v>
      </c>
      <c r="H825" s="59">
        <f t="shared" si="137"/>
        <v>37.816438356164383</v>
      </c>
      <c r="I825" s="60" t="s">
        <v>236</v>
      </c>
      <c r="J825" s="61" t="s">
        <v>85</v>
      </c>
      <c r="K825" s="62" t="s">
        <v>85</v>
      </c>
      <c r="L825" s="63" t="s">
        <v>85</v>
      </c>
      <c r="M825" s="64" t="str">
        <f t="shared" si="138"/>
        <v>3-3-3</v>
      </c>
      <c r="N825" s="65">
        <v>42736</v>
      </c>
      <c r="O825" s="66">
        <v>43191</v>
      </c>
      <c r="P825" s="67">
        <v>0.13750000000000009</v>
      </c>
      <c r="Q825" s="68" t="s">
        <v>87</v>
      </c>
      <c r="R825" s="68" t="s">
        <v>88</v>
      </c>
      <c r="S825" s="68" t="s">
        <v>89</v>
      </c>
      <c r="T825" s="69">
        <v>50</v>
      </c>
      <c r="U825" s="68"/>
      <c r="V825" s="70">
        <v>245736</v>
      </c>
      <c r="W825" s="70">
        <v>0</v>
      </c>
      <c r="X825" s="70">
        <v>0</v>
      </c>
      <c r="Y825" s="70">
        <v>66420</v>
      </c>
      <c r="Z825" s="70">
        <v>0</v>
      </c>
      <c r="AA825" s="70">
        <v>742525</v>
      </c>
      <c r="AB825" s="71">
        <f t="shared" si="139"/>
        <v>676105</v>
      </c>
      <c r="AC825" s="71">
        <f t="shared" si="132"/>
        <v>676105</v>
      </c>
      <c r="AD825" s="72">
        <f t="shared" si="133"/>
        <v>365</v>
      </c>
      <c r="AE825" s="73">
        <f>ROUND(VLOOKUP(Q825,'[1]Average Cost'!$A$3:$V$26,HLOOKUP('[1]Master Sheet'!E825,'[1]Average Cost'!$B$1:$V$2,2,0)),0)</f>
        <v>775623</v>
      </c>
      <c r="AF825" s="74">
        <f t="shared" si="134"/>
        <v>0.8716928198364412</v>
      </c>
      <c r="AG825" s="68" t="str">
        <f t="shared" si="140"/>
        <v>80%-100%</v>
      </c>
      <c r="AH825" s="75">
        <v>1340475.5</v>
      </c>
      <c r="AI825" s="75">
        <v>1340475.5</v>
      </c>
      <c r="AJ825" s="75">
        <v>1058532</v>
      </c>
      <c r="AK825" s="76">
        <f t="shared" si="135"/>
        <v>0.50437699159738469</v>
      </c>
      <c r="AL825" s="39" t="str">
        <f t="shared" si="141"/>
        <v>50% - 70%</v>
      </c>
      <c r="AM825" s="77" t="str">
        <f t="shared" si="142"/>
        <v>Lower Range</v>
      </c>
      <c r="AN825" s="78" t="s">
        <v>118</v>
      </c>
      <c r="AO825" s="78" t="s">
        <v>708</v>
      </c>
      <c r="AP825" s="78" t="s">
        <v>76</v>
      </c>
      <c r="AQ825" s="49"/>
      <c r="AR825" s="79"/>
      <c r="AS825" s="79"/>
      <c r="AT825" s="80"/>
      <c r="AU825" s="52">
        <f t="shared" si="136"/>
        <v>0</v>
      </c>
    </row>
    <row r="826" spans="1:47" ht="15" customHeight="1">
      <c r="A826" s="53" t="s">
        <v>66</v>
      </c>
      <c r="B826" s="54">
        <v>815</v>
      </c>
      <c r="C826" s="55" t="s">
        <v>215</v>
      </c>
      <c r="D826" s="56" t="s">
        <v>68</v>
      </c>
      <c r="E826" s="55" t="s">
        <v>273</v>
      </c>
      <c r="F826" s="57">
        <v>44142</v>
      </c>
      <c r="G826" s="58">
        <v>31605</v>
      </c>
      <c r="H826" s="59">
        <f t="shared" si="137"/>
        <v>32.739726027397261</v>
      </c>
      <c r="I826" s="60" t="s">
        <v>578</v>
      </c>
      <c r="J826" s="61">
        <v>0</v>
      </c>
      <c r="K826" s="62" t="s">
        <v>71</v>
      </c>
      <c r="L826" s="63" t="s">
        <v>85</v>
      </c>
      <c r="M826" s="64" t="str">
        <f t="shared" si="138"/>
        <v>0-2-3</v>
      </c>
      <c r="N826" s="65">
        <v>43497</v>
      </c>
      <c r="O826" s="66">
        <v>43497</v>
      </c>
      <c r="P826" s="67">
        <v>0.36</v>
      </c>
      <c r="Q826" s="68" t="s">
        <v>87</v>
      </c>
      <c r="R826" s="68" t="s">
        <v>88</v>
      </c>
      <c r="S826" s="68" t="s">
        <v>89</v>
      </c>
      <c r="T826" s="69">
        <v>47</v>
      </c>
      <c r="U826" s="68"/>
      <c r="V826" s="70">
        <v>221412</v>
      </c>
      <c r="W826" s="70">
        <v>41124</v>
      </c>
      <c r="X826" s="70">
        <v>0</v>
      </c>
      <c r="Y826" s="70">
        <v>55356</v>
      </c>
      <c r="Z826" s="70">
        <v>0</v>
      </c>
      <c r="AA826" s="70">
        <v>661952</v>
      </c>
      <c r="AB826" s="71">
        <f t="shared" si="139"/>
        <v>606596</v>
      </c>
      <c r="AC826" s="71">
        <f t="shared" si="132"/>
        <v>565472</v>
      </c>
      <c r="AD826" s="72">
        <f t="shared" si="133"/>
        <v>365</v>
      </c>
      <c r="AE826" s="73">
        <f>ROUND(VLOOKUP(Q826,'[1]Average Cost'!$A$3:$V$26,HLOOKUP('[1]Master Sheet'!E826,'[1]Average Cost'!$B$1:$V$2,2,0)),0)</f>
        <v>494548</v>
      </c>
      <c r="AF826" s="74">
        <f t="shared" si="134"/>
        <v>1.2265664809078189</v>
      </c>
      <c r="AG826" s="68" t="str">
        <f t="shared" si="140"/>
        <v>Greater than 100%</v>
      </c>
      <c r="AH826" s="75">
        <v>752202.61250000005</v>
      </c>
      <c r="AI826" s="75">
        <v>752202.61250000005</v>
      </c>
      <c r="AJ826" s="75">
        <v>648969</v>
      </c>
      <c r="AK826" s="76">
        <f t="shared" si="135"/>
        <v>0.80642634034988803</v>
      </c>
      <c r="AL826" s="39" t="str">
        <f t="shared" si="141"/>
        <v>70% - 90%</v>
      </c>
      <c r="AM826" s="77" t="str">
        <f t="shared" si="142"/>
        <v>Lower Middle Range</v>
      </c>
      <c r="AN826" s="78" t="s">
        <v>118</v>
      </c>
      <c r="AO826" s="78" t="s">
        <v>672</v>
      </c>
      <c r="AP826" s="78" t="s">
        <v>76</v>
      </c>
      <c r="AQ826" s="49"/>
      <c r="AR826" s="79"/>
      <c r="AS826" s="79"/>
      <c r="AT826" s="80"/>
      <c r="AU826" s="52">
        <f t="shared" si="136"/>
        <v>0</v>
      </c>
    </row>
    <row r="827" spans="1:47" ht="15" customHeight="1">
      <c r="A827" s="53" t="s">
        <v>66</v>
      </c>
      <c r="B827" s="54">
        <v>816</v>
      </c>
      <c r="C827" s="55" t="s">
        <v>136</v>
      </c>
      <c r="D827" s="56" t="s">
        <v>91</v>
      </c>
      <c r="E827" s="55" t="s">
        <v>105</v>
      </c>
      <c r="F827" s="57">
        <v>44359</v>
      </c>
      <c r="G827" s="58">
        <v>28759</v>
      </c>
      <c r="H827" s="59">
        <f t="shared" si="137"/>
        <v>40.536986301369865</v>
      </c>
      <c r="I827" s="60" t="s">
        <v>106</v>
      </c>
      <c r="J827" s="61">
        <v>0</v>
      </c>
      <c r="K827" s="62" t="s">
        <v>129</v>
      </c>
      <c r="L827" s="63" t="s">
        <v>71</v>
      </c>
      <c r="M827" s="64" t="str">
        <f t="shared" si="138"/>
        <v>0-1-2</v>
      </c>
      <c r="N827" s="81" t="s">
        <v>121</v>
      </c>
      <c r="O827" s="66">
        <v>43191</v>
      </c>
      <c r="P827" s="67">
        <v>6.9999999999999965E-2</v>
      </c>
      <c r="Q827" s="68" t="s">
        <v>107</v>
      </c>
      <c r="R827" s="68" t="s">
        <v>108</v>
      </c>
      <c r="S827" s="68" t="s">
        <v>109</v>
      </c>
      <c r="T827" s="69">
        <v>49</v>
      </c>
      <c r="U827" s="68"/>
      <c r="V827" s="70">
        <v>311268</v>
      </c>
      <c r="W827" s="70">
        <v>0</v>
      </c>
      <c r="X827" s="70">
        <v>0</v>
      </c>
      <c r="Y827" s="70">
        <v>77820</v>
      </c>
      <c r="Z827" s="70">
        <v>0</v>
      </c>
      <c r="AA827" s="70">
        <v>867953</v>
      </c>
      <c r="AB827" s="71">
        <f t="shared" si="139"/>
        <v>790133</v>
      </c>
      <c r="AC827" s="71">
        <f t="shared" si="132"/>
        <v>790133</v>
      </c>
      <c r="AD827" s="72">
        <f t="shared" si="133"/>
        <v>365</v>
      </c>
      <c r="AE827" s="73">
        <f>ROUND(VLOOKUP(Q827,'[1]Average Cost'!$A$3:$V$26,HLOOKUP('[1]Master Sheet'!E827,'[1]Average Cost'!$B$1:$V$2,2,0)),0)</f>
        <v>856413</v>
      </c>
      <c r="AF827" s="74">
        <f t="shared" si="134"/>
        <v>0.92260743356301222</v>
      </c>
      <c r="AG827" s="68" t="str">
        <f t="shared" si="140"/>
        <v>80%-100%</v>
      </c>
      <c r="AH827" s="75">
        <v>1226730.16328</v>
      </c>
      <c r="AI827" s="75">
        <v>1226730.16328</v>
      </c>
      <c r="AJ827" s="75">
        <v>974591</v>
      </c>
      <c r="AK827" s="76">
        <f t="shared" si="135"/>
        <v>0.6440968223096124</v>
      </c>
      <c r="AL827" s="39" t="str">
        <f t="shared" si="141"/>
        <v>50% - 70%</v>
      </c>
      <c r="AM827" s="77" t="str">
        <f t="shared" si="142"/>
        <v>Lower Range</v>
      </c>
      <c r="AN827" s="78" t="s">
        <v>76</v>
      </c>
      <c r="AO827" s="78"/>
      <c r="AP827" s="78" t="s">
        <v>76</v>
      </c>
      <c r="AQ827" s="49"/>
      <c r="AR827" s="79"/>
      <c r="AS827" s="79"/>
      <c r="AT827" s="80"/>
      <c r="AU827" s="52">
        <f t="shared" si="136"/>
        <v>0</v>
      </c>
    </row>
    <row r="828" spans="1:47" ht="15" customHeight="1">
      <c r="A828" s="53" t="s">
        <v>66</v>
      </c>
      <c r="B828" s="25">
        <v>817</v>
      </c>
      <c r="C828" s="55" t="s">
        <v>82</v>
      </c>
      <c r="D828" s="56" t="s">
        <v>95</v>
      </c>
      <c r="E828" s="55" t="s">
        <v>79</v>
      </c>
      <c r="F828" s="57">
        <v>41153</v>
      </c>
      <c r="G828" s="58">
        <v>26828</v>
      </c>
      <c r="H828" s="59">
        <f t="shared" si="137"/>
        <v>45.827397260273976</v>
      </c>
      <c r="I828" s="60" t="s">
        <v>189</v>
      </c>
      <c r="J828" s="61" t="s">
        <v>71</v>
      </c>
      <c r="K828" s="62" t="s">
        <v>71</v>
      </c>
      <c r="L828" s="63" t="s">
        <v>71</v>
      </c>
      <c r="M828" s="64" t="str">
        <f t="shared" si="138"/>
        <v>2-2-2</v>
      </c>
      <c r="N828" s="65">
        <v>42095</v>
      </c>
      <c r="O828" s="66">
        <v>43191</v>
      </c>
      <c r="P828" s="67">
        <v>0.19999999999999993</v>
      </c>
      <c r="Q828" s="68" t="s">
        <v>190</v>
      </c>
      <c r="R828" s="68" t="s">
        <v>108</v>
      </c>
      <c r="S828" s="68" t="s">
        <v>109</v>
      </c>
      <c r="T828" s="69">
        <v>47</v>
      </c>
      <c r="U828" s="68"/>
      <c r="V828" s="70">
        <v>163536</v>
      </c>
      <c r="W828" s="70">
        <v>0</v>
      </c>
      <c r="X828" s="70">
        <v>0</v>
      </c>
      <c r="Y828" s="70">
        <v>40884</v>
      </c>
      <c r="Z828" s="70">
        <v>0</v>
      </c>
      <c r="AA828" s="70">
        <v>461675</v>
      </c>
      <c r="AB828" s="71">
        <f t="shared" si="139"/>
        <v>420791</v>
      </c>
      <c r="AC828" s="71">
        <f t="shared" si="132"/>
        <v>420791</v>
      </c>
      <c r="AD828" s="72">
        <f t="shared" si="133"/>
        <v>365</v>
      </c>
      <c r="AE828" s="73">
        <f>ROUND(VLOOKUP(Q828,'[1]Average Cost'!$A$3:$V$26,HLOOKUP('[1]Master Sheet'!E828,'[1]Average Cost'!$B$1:$V$2,2,0)),0)</f>
        <v>546974</v>
      </c>
      <c r="AF828" s="74">
        <f t="shared" si="134"/>
        <v>0.76930713342864565</v>
      </c>
      <c r="AG828" s="68" t="str">
        <f t="shared" si="140"/>
        <v>60%-80%</v>
      </c>
      <c r="AH828" s="75">
        <v>692263.45230749995</v>
      </c>
      <c r="AI828" s="75">
        <v>692263.45230749995</v>
      </c>
      <c r="AJ828" s="75">
        <v>678774</v>
      </c>
      <c r="AK828" s="76">
        <f t="shared" si="135"/>
        <v>0.60784806506452227</v>
      </c>
      <c r="AL828" s="39" t="str">
        <f t="shared" si="141"/>
        <v>50% - 70%</v>
      </c>
      <c r="AM828" s="77" t="str">
        <f t="shared" si="142"/>
        <v>Lower Range</v>
      </c>
      <c r="AN828" s="78" t="s">
        <v>76</v>
      </c>
      <c r="AO828" s="78"/>
      <c r="AP828" s="78" t="s">
        <v>76</v>
      </c>
      <c r="AQ828" s="49"/>
      <c r="AR828" s="79"/>
      <c r="AS828" s="79"/>
      <c r="AT828" s="80"/>
      <c r="AU828" s="52">
        <f t="shared" si="136"/>
        <v>0</v>
      </c>
    </row>
    <row r="829" spans="1:47" ht="15" customHeight="1">
      <c r="A829" s="53" t="s">
        <v>66</v>
      </c>
      <c r="B829" s="54">
        <v>818</v>
      </c>
      <c r="C829" s="55" t="s">
        <v>377</v>
      </c>
      <c r="D829" s="56" t="s">
        <v>145</v>
      </c>
      <c r="E829" s="55" t="s">
        <v>111</v>
      </c>
      <c r="F829" s="57">
        <v>43435</v>
      </c>
      <c r="G829" s="58">
        <v>33445</v>
      </c>
      <c r="H829" s="59">
        <f t="shared" si="137"/>
        <v>27.698630136986303</v>
      </c>
      <c r="I829" s="60" t="s">
        <v>191</v>
      </c>
      <c r="J829" s="61" t="s">
        <v>71</v>
      </c>
      <c r="K829" s="62" t="s">
        <v>71</v>
      </c>
      <c r="L829" s="63" t="s">
        <v>71</v>
      </c>
      <c r="M829" s="64" t="str">
        <f t="shared" si="138"/>
        <v>2-2-2</v>
      </c>
      <c r="N829" s="65">
        <v>42339</v>
      </c>
      <c r="O829" s="66">
        <v>43191</v>
      </c>
      <c r="P829" s="67">
        <v>9.5446912272571793E-2</v>
      </c>
      <c r="Q829" s="68" t="s">
        <v>113</v>
      </c>
      <c r="R829" s="68" t="s">
        <v>114</v>
      </c>
      <c r="S829" s="68" t="s">
        <v>115</v>
      </c>
      <c r="T829" s="69">
        <v>45</v>
      </c>
      <c r="U829" s="68"/>
      <c r="V829" s="70">
        <v>119136</v>
      </c>
      <c r="W829" s="70">
        <v>0</v>
      </c>
      <c r="X829" s="70">
        <v>27000</v>
      </c>
      <c r="Y829" s="70">
        <v>0</v>
      </c>
      <c r="Z829" s="70">
        <v>9000</v>
      </c>
      <c r="AA829" s="70">
        <v>309791</v>
      </c>
      <c r="AB829" s="71">
        <f t="shared" si="139"/>
        <v>309791</v>
      </c>
      <c r="AC829" s="71">
        <f t="shared" si="132"/>
        <v>309791</v>
      </c>
      <c r="AD829" s="72">
        <f t="shared" si="133"/>
        <v>365</v>
      </c>
      <c r="AE829" s="73">
        <f>ROUND(VLOOKUP(Q829,'[1]Average Cost'!$A$3:$V$26,HLOOKUP('[1]Master Sheet'!E829,'[1]Average Cost'!$B$1:$V$2,2,0)),0)</f>
        <v>313202</v>
      </c>
      <c r="AF829" s="74">
        <f t="shared" si="134"/>
        <v>0.98910926494722251</v>
      </c>
      <c r="AG829" s="68" t="str">
        <f t="shared" si="140"/>
        <v>80%-100%</v>
      </c>
      <c r="AH829" s="75">
        <v>499185.67754499998</v>
      </c>
      <c r="AI829" s="75">
        <v>499185.67754499998</v>
      </c>
      <c r="AJ829" s="75">
        <v>334149</v>
      </c>
      <c r="AK829" s="76">
        <f t="shared" si="135"/>
        <v>0.62059272518305242</v>
      </c>
      <c r="AL829" s="39" t="str">
        <f t="shared" si="141"/>
        <v>50% - 70%</v>
      </c>
      <c r="AM829" s="77" t="str">
        <f t="shared" si="142"/>
        <v>Lower Range</v>
      </c>
      <c r="AN829" s="78" t="s">
        <v>76</v>
      </c>
      <c r="AO829" s="78"/>
      <c r="AP829" s="78" t="s">
        <v>76</v>
      </c>
      <c r="AQ829" s="49"/>
      <c r="AR829" s="79"/>
      <c r="AS829" s="79"/>
      <c r="AT829" s="80"/>
      <c r="AU829" s="52">
        <f t="shared" si="136"/>
        <v>0</v>
      </c>
    </row>
    <row r="830" spans="1:47" ht="15" customHeight="1">
      <c r="A830" s="53" t="s">
        <v>66</v>
      </c>
      <c r="B830" s="54">
        <v>819</v>
      </c>
      <c r="C830" s="55" t="s">
        <v>110</v>
      </c>
      <c r="D830" s="56" t="s">
        <v>95</v>
      </c>
      <c r="E830" s="55" t="s">
        <v>111</v>
      </c>
      <c r="F830" s="57">
        <v>40370</v>
      </c>
      <c r="G830" s="58">
        <v>25430</v>
      </c>
      <c r="H830" s="59">
        <f t="shared" si="137"/>
        <v>49.657534246575345</v>
      </c>
      <c r="I830" s="60" t="s">
        <v>449</v>
      </c>
      <c r="J830" s="61" t="s">
        <v>85</v>
      </c>
      <c r="K830" s="62" t="s">
        <v>71</v>
      </c>
      <c r="L830" s="63" t="s">
        <v>85</v>
      </c>
      <c r="M830" s="64" t="str">
        <f t="shared" si="138"/>
        <v>3-2-3</v>
      </c>
      <c r="N830" s="65" t="s">
        <v>86</v>
      </c>
      <c r="O830" s="66">
        <v>43191</v>
      </c>
      <c r="P830" s="67">
        <v>5.819449682935323E-2</v>
      </c>
      <c r="Q830" s="68" t="s">
        <v>113</v>
      </c>
      <c r="R830" s="68" t="s">
        <v>114</v>
      </c>
      <c r="S830" s="68" t="s">
        <v>115</v>
      </c>
      <c r="T830" s="69">
        <v>47</v>
      </c>
      <c r="U830" s="68"/>
      <c r="V830" s="70">
        <v>239748</v>
      </c>
      <c r="W830" s="70">
        <v>0</v>
      </c>
      <c r="X830" s="70">
        <v>31500</v>
      </c>
      <c r="Y830" s="70">
        <v>59940</v>
      </c>
      <c r="Z830" s="70">
        <v>10500</v>
      </c>
      <c r="AA830" s="70">
        <v>671275</v>
      </c>
      <c r="AB830" s="71">
        <f t="shared" si="139"/>
        <v>611335</v>
      </c>
      <c r="AC830" s="71">
        <f t="shared" si="132"/>
        <v>611335</v>
      </c>
      <c r="AD830" s="72">
        <f t="shared" si="133"/>
        <v>365</v>
      </c>
      <c r="AE830" s="73">
        <f>ROUND(VLOOKUP(Q830,'[1]Average Cost'!$A$3:$V$26,HLOOKUP('[1]Master Sheet'!E830,'[1]Average Cost'!$B$1:$V$2,2,0)),0)</f>
        <v>450224</v>
      </c>
      <c r="AF830" s="74">
        <f t="shared" si="134"/>
        <v>1.357846316500231</v>
      </c>
      <c r="AG830" s="68" t="str">
        <f t="shared" si="140"/>
        <v>Greater than 100%</v>
      </c>
      <c r="AH830" s="75">
        <v>696432.82198750007</v>
      </c>
      <c r="AI830" s="75">
        <v>696432.82198750007</v>
      </c>
      <c r="AJ830" s="75">
        <v>495248</v>
      </c>
      <c r="AK830" s="76">
        <f t="shared" si="135"/>
        <v>0.87780900138416018</v>
      </c>
      <c r="AL830" s="39" t="str">
        <f t="shared" si="141"/>
        <v>70% - 90%</v>
      </c>
      <c r="AM830" s="77" t="str">
        <f t="shared" si="142"/>
        <v>Close to Market Reference</v>
      </c>
      <c r="AN830" s="78" t="s">
        <v>118</v>
      </c>
      <c r="AO830" s="78" t="s">
        <v>709</v>
      </c>
      <c r="AP830" s="78" t="s">
        <v>135</v>
      </c>
      <c r="AQ830" s="49"/>
      <c r="AR830" s="79"/>
      <c r="AS830" s="79"/>
      <c r="AT830" s="80"/>
      <c r="AU830" s="52">
        <f t="shared" si="136"/>
        <v>0</v>
      </c>
    </row>
    <row r="831" spans="1:47" ht="15" customHeight="1">
      <c r="A831" s="53" t="s">
        <v>66</v>
      </c>
      <c r="B831" s="54">
        <v>820</v>
      </c>
      <c r="C831" s="55" t="s">
        <v>710</v>
      </c>
      <c r="D831" s="56" t="s">
        <v>83</v>
      </c>
      <c r="E831" s="55" t="s">
        <v>96</v>
      </c>
      <c r="F831" s="57">
        <v>44716</v>
      </c>
      <c r="G831" s="58">
        <v>27839</v>
      </c>
      <c r="H831" s="59">
        <f t="shared" si="137"/>
        <v>43.057534246575344</v>
      </c>
      <c r="I831" s="60" t="s">
        <v>97</v>
      </c>
      <c r="J831" s="61">
        <v>0</v>
      </c>
      <c r="K831" s="62">
        <v>0</v>
      </c>
      <c r="L831" s="63" t="s">
        <v>85</v>
      </c>
      <c r="M831" s="64" t="str">
        <f t="shared" si="138"/>
        <v>0-0-3</v>
      </c>
      <c r="N831" s="81" t="s">
        <v>72</v>
      </c>
      <c r="O831" s="62" t="s">
        <v>72</v>
      </c>
      <c r="P831" s="67">
        <v>0</v>
      </c>
      <c r="Q831" s="68" t="s">
        <v>87</v>
      </c>
      <c r="R831" s="68" t="s">
        <v>88</v>
      </c>
      <c r="S831" s="68" t="s">
        <v>89</v>
      </c>
      <c r="T831" s="69">
        <v>46</v>
      </c>
      <c r="U831" s="68"/>
      <c r="V831" s="70">
        <v>140004</v>
      </c>
      <c r="W831" s="70">
        <v>0</v>
      </c>
      <c r="X831" s="70">
        <v>0</v>
      </c>
      <c r="Y831" s="70">
        <v>0</v>
      </c>
      <c r="Z831" s="70">
        <v>0</v>
      </c>
      <c r="AA831" s="70">
        <v>361959</v>
      </c>
      <c r="AB831" s="71">
        <f t="shared" si="139"/>
        <v>361959</v>
      </c>
      <c r="AC831" s="71">
        <f t="shared" si="132"/>
        <v>361959</v>
      </c>
      <c r="AD831" s="72">
        <f t="shared" si="133"/>
        <v>301</v>
      </c>
      <c r="AE831" s="73">
        <f>ROUND(VLOOKUP(Q831,'[1]Average Cost'!$A$3:$V$26,HLOOKUP('[1]Master Sheet'!E831,'[1]Average Cost'!$B$1:$V$2,2,0)),0)</f>
        <v>293696</v>
      </c>
      <c r="AF831" s="74">
        <f t="shared" si="134"/>
        <v>1.2324274079320112</v>
      </c>
      <c r="AG831" s="68" t="str">
        <f t="shared" si="140"/>
        <v>Greater than 100%</v>
      </c>
      <c r="AH831" s="75">
        <v>512626</v>
      </c>
      <c r="AI831" s="75">
        <v>449515</v>
      </c>
      <c r="AJ831" s="75">
        <v>512626</v>
      </c>
      <c r="AK831" s="76">
        <f t="shared" si="135"/>
        <v>0.70608786912876054</v>
      </c>
      <c r="AL831" s="39" t="str">
        <f t="shared" si="141"/>
        <v>70% - 90%</v>
      </c>
      <c r="AM831" s="77" t="str">
        <f t="shared" si="142"/>
        <v>Lower Middle Range</v>
      </c>
      <c r="AN831" s="78" t="s">
        <v>76</v>
      </c>
      <c r="AO831" s="78"/>
      <c r="AP831" s="78" t="s">
        <v>76</v>
      </c>
      <c r="AQ831" s="49"/>
      <c r="AR831" s="79"/>
      <c r="AS831" s="79"/>
      <c r="AT831" s="80"/>
      <c r="AU831" s="52">
        <f t="shared" si="136"/>
        <v>0</v>
      </c>
    </row>
    <row r="832" spans="1:47" ht="15" customHeight="1">
      <c r="A832" s="53" t="s">
        <v>66</v>
      </c>
      <c r="B832" s="54">
        <v>821</v>
      </c>
      <c r="C832" s="55" t="s">
        <v>198</v>
      </c>
      <c r="D832" s="56" t="s">
        <v>199</v>
      </c>
      <c r="E832" s="55" t="s">
        <v>111</v>
      </c>
      <c r="F832" s="57">
        <v>44786</v>
      </c>
      <c r="G832" s="58">
        <v>26394</v>
      </c>
      <c r="H832" s="59">
        <f t="shared" si="137"/>
        <v>47.016438356164386</v>
      </c>
      <c r="I832" s="60" t="s">
        <v>615</v>
      </c>
      <c r="J832" s="61">
        <v>0</v>
      </c>
      <c r="K832" s="62">
        <v>0</v>
      </c>
      <c r="L832" s="63" t="s">
        <v>85</v>
      </c>
      <c r="M832" s="64" t="str">
        <f t="shared" si="138"/>
        <v>0-0-3</v>
      </c>
      <c r="N832" s="81" t="s">
        <v>72</v>
      </c>
      <c r="O832" s="62" t="s">
        <v>72</v>
      </c>
      <c r="P832" s="67">
        <v>0</v>
      </c>
      <c r="Q832" s="68" t="s">
        <v>125</v>
      </c>
      <c r="R832" s="68" t="s">
        <v>126</v>
      </c>
      <c r="S832" s="68" t="s">
        <v>127</v>
      </c>
      <c r="T832" s="69">
        <v>56</v>
      </c>
      <c r="U832" s="68"/>
      <c r="V832" s="70">
        <v>1460868</v>
      </c>
      <c r="W832" s="70">
        <v>0</v>
      </c>
      <c r="X832" s="70">
        <v>180000</v>
      </c>
      <c r="Y832" s="70">
        <v>547824</v>
      </c>
      <c r="Z832" s="70">
        <v>60000</v>
      </c>
      <c r="AA832" s="70">
        <v>4219922</v>
      </c>
      <c r="AB832" s="71">
        <f t="shared" si="139"/>
        <v>3672098</v>
      </c>
      <c r="AC832" s="71">
        <f t="shared" si="132"/>
        <v>3672098</v>
      </c>
      <c r="AD832" s="72">
        <f t="shared" si="133"/>
        <v>231</v>
      </c>
      <c r="AE832" s="73">
        <f>ROUND(VLOOKUP(Q832,'[1]Average Cost'!$A$3:$V$26,HLOOKUP('[1]Master Sheet'!E832,'[1]Average Cost'!$B$1:$V$2,2,0)),0)</f>
        <v>4200000</v>
      </c>
      <c r="AF832" s="74">
        <f t="shared" si="134"/>
        <v>0.8743090476190476</v>
      </c>
      <c r="AG832" s="68" t="str">
        <f t="shared" si="140"/>
        <v>80%-100%</v>
      </c>
      <c r="AH832" s="75">
        <v>4028833.5</v>
      </c>
      <c r="AI832" s="75">
        <v>4028833.5</v>
      </c>
      <c r="AJ832" s="75">
        <v>2939823</v>
      </c>
      <c r="AK832" s="76">
        <f t="shared" si="135"/>
        <v>0.91145439492597546</v>
      </c>
      <c r="AL832" s="39" t="str">
        <f t="shared" si="141"/>
        <v>90% - 110%</v>
      </c>
      <c r="AM832" s="77" t="str">
        <f t="shared" si="142"/>
        <v>Close to Market Reference</v>
      </c>
      <c r="AN832" s="78" t="s">
        <v>76</v>
      </c>
      <c r="AO832" s="78"/>
      <c r="AP832" s="78" t="s">
        <v>76</v>
      </c>
      <c r="AQ832" s="49"/>
      <c r="AR832" s="79"/>
      <c r="AS832" s="79"/>
      <c r="AT832" s="80"/>
      <c r="AU832" s="52">
        <f t="shared" si="136"/>
        <v>0</v>
      </c>
    </row>
    <row r="833" spans="1:47" ht="15" customHeight="1">
      <c r="A833" s="53" t="s">
        <v>66</v>
      </c>
      <c r="B833" s="54">
        <v>822</v>
      </c>
      <c r="C833" s="55" t="s">
        <v>116</v>
      </c>
      <c r="D833" s="56" t="s">
        <v>117</v>
      </c>
      <c r="E833" s="55" t="s">
        <v>79</v>
      </c>
      <c r="F833" s="57">
        <v>44604</v>
      </c>
      <c r="G833" s="58">
        <v>30951</v>
      </c>
      <c r="H833" s="59">
        <f t="shared" si="137"/>
        <v>34.531506849315072</v>
      </c>
      <c r="I833" s="60" t="s">
        <v>362</v>
      </c>
      <c r="J833" s="61">
        <v>0</v>
      </c>
      <c r="K833" s="62">
        <v>0</v>
      </c>
      <c r="L833" s="63" t="s">
        <v>71</v>
      </c>
      <c r="M833" s="64" t="str">
        <f t="shared" si="138"/>
        <v>0-0-2</v>
      </c>
      <c r="N833" s="81" t="s">
        <v>72</v>
      </c>
      <c r="O833" s="62" t="s">
        <v>72</v>
      </c>
      <c r="P833" s="67">
        <v>0</v>
      </c>
      <c r="Q833" s="68" t="s">
        <v>363</v>
      </c>
      <c r="R833" s="68" t="s">
        <v>108</v>
      </c>
      <c r="S833" s="68" t="s">
        <v>109</v>
      </c>
      <c r="T833" s="69">
        <v>50</v>
      </c>
      <c r="U833" s="68"/>
      <c r="V833" s="70">
        <v>472728</v>
      </c>
      <c r="W833" s="70">
        <v>0</v>
      </c>
      <c r="X833" s="70">
        <v>0</v>
      </c>
      <c r="Y833" s="70">
        <v>118188</v>
      </c>
      <c r="Z833" s="70">
        <v>0</v>
      </c>
      <c r="AA833" s="70">
        <v>1311970</v>
      </c>
      <c r="AB833" s="71">
        <f t="shared" si="139"/>
        <v>1193782</v>
      </c>
      <c r="AC833" s="71">
        <f t="shared" si="132"/>
        <v>1193782</v>
      </c>
      <c r="AD833" s="72">
        <f t="shared" si="133"/>
        <v>365</v>
      </c>
      <c r="AE833" s="73">
        <f>ROUND(VLOOKUP(Q833,'[1]Average Cost'!$A$3:$V$26,HLOOKUP('[1]Master Sheet'!E833,'[1]Average Cost'!$B$1:$V$2,2,0)),0)</f>
        <v>1370008</v>
      </c>
      <c r="AF833" s="74">
        <f t="shared" si="134"/>
        <v>0.87136863434374101</v>
      </c>
      <c r="AG833" s="68" t="str">
        <f t="shared" si="140"/>
        <v>80%-100%</v>
      </c>
      <c r="AH833" s="75">
        <v>1421468.3862999999</v>
      </c>
      <c r="AI833" s="75">
        <v>1421468.3862999999</v>
      </c>
      <c r="AJ833" s="75">
        <v>1315347</v>
      </c>
      <c r="AK833" s="76">
        <f t="shared" si="135"/>
        <v>0.83982310933227688</v>
      </c>
      <c r="AL833" s="39" t="str">
        <f t="shared" si="141"/>
        <v>70% - 90%</v>
      </c>
      <c r="AM833" s="77" t="str">
        <f t="shared" si="142"/>
        <v>Lower Middle Range</v>
      </c>
      <c r="AN833" s="78" t="s">
        <v>76</v>
      </c>
      <c r="AO833" s="78"/>
      <c r="AP833" s="78" t="s">
        <v>76</v>
      </c>
      <c r="AQ833" s="49"/>
      <c r="AR833" s="79"/>
      <c r="AS833" s="79"/>
      <c r="AT833" s="80"/>
      <c r="AU833" s="52">
        <f t="shared" si="136"/>
        <v>0</v>
      </c>
    </row>
    <row r="834" spans="1:47" ht="15" customHeight="1">
      <c r="A834" s="53" t="s">
        <v>66</v>
      </c>
      <c r="B834" s="25">
        <v>823</v>
      </c>
      <c r="C834" s="55" t="s">
        <v>354</v>
      </c>
      <c r="D834" s="56" t="s">
        <v>355</v>
      </c>
      <c r="E834" s="55" t="s">
        <v>79</v>
      </c>
      <c r="F834" s="57">
        <v>43709</v>
      </c>
      <c r="G834" s="58">
        <v>24513</v>
      </c>
      <c r="H834" s="59">
        <f t="shared" si="137"/>
        <v>52.169863013698631</v>
      </c>
      <c r="I834" s="60" t="s">
        <v>248</v>
      </c>
      <c r="J834" s="61" t="s">
        <v>71</v>
      </c>
      <c r="K834" s="62" t="s">
        <v>71</v>
      </c>
      <c r="L834" s="63" t="s">
        <v>81</v>
      </c>
      <c r="M834" s="64" t="str">
        <f t="shared" si="138"/>
        <v>2-2-4</v>
      </c>
      <c r="N834" s="81" t="s">
        <v>121</v>
      </c>
      <c r="O834" s="66">
        <v>43191</v>
      </c>
      <c r="P834" s="67">
        <v>4.6000000000000006E-2</v>
      </c>
      <c r="Q834" s="68" t="s">
        <v>177</v>
      </c>
      <c r="R834" s="68" t="s">
        <v>178</v>
      </c>
      <c r="S834" s="68" t="s">
        <v>179</v>
      </c>
      <c r="T834" s="69">
        <v>58</v>
      </c>
      <c r="U834" s="68"/>
      <c r="V834" s="70">
        <v>2432148</v>
      </c>
      <c r="W834" s="70">
        <v>0</v>
      </c>
      <c r="X834" s="70">
        <v>0</v>
      </c>
      <c r="Y834" s="70">
        <v>1600092</v>
      </c>
      <c r="Z834" s="70">
        <v>0</v>
      </c>
      <c r="AA834" s="70">
        <v>8020394</v>
      </c>
      <c r="AB834" s="71">
        <f t="shared" si="139"/>
        <v>6420302</v>
      </c>
      <c r="AC834" s="71">
        <f t="shared" si="132"/>
        <v>6420302</v>
      </c>
      <c r="AD834" s="72">
        <f t="shared" si="133"/>
        <v>365</v>
      </c>
      <c r="AE834" s="73">
        <f>ROUND(VLOOKUP(Q834,'[1]Average Cost'!$A$3:$V$26,HLOOKUP('[1]Master Sheet'!E834,'[1]Average Cost'!$B$1:$V$2,2,0)),0)</f>
        <v>8000472</v>
      </c>
      <c r="AF834" s="74">
        <f t="shared" si="134"/>
        <v>0.8024904030662191</v>
      </c>
      <c r="AG834" s="68" t="str">
        <f t="shared" si="140"/>
        <v>80%-100%</v>
      </c>
      <c r="AH834" s="75">
        <v>9098460.1685249992</v>
      </c>
      <c r="AI834" s="75">
        <v>9098460.1685249992</v>
      </c>
      <c r="AJ834" s="75">
        <v>4941986</v>
      </c>
      <c r="AK834" s="76">
        <f t="shared" si="135"/>
        <v>0.7056470964405871</v>
      </c>
      <c r="AL834" s="39" t="str">
        <f t="shared" si="141"/>
        <v>70% - 90%</v>
      </c>
      <c r="AM834" s="77" t="str">
        <f t="shared" si="142"/>
        <v>Lower Middle Range</v>
      </c>
      <c r="AN834" s="78" t="s">
        <v>118</v>
      </c>
      <c r="AO834" s="78" t="s">
        <v>711</v>
      </c>
      <c r="AP834" s="78" t="s">
        <v>76</v>
      </c>
      <c r="AQ834" s="49"/>
      <c r="AR834" s="79"/>
      <c r="AS834" s="79"/>
      <c r="AT834" s="80"/>
      <c r="AU834" s="52">
        <f t="shared" si="136"/>
        <v>0</v>
      </c>
    </row>
    <row r="835" spans="1:47" ht="15" customHeight="1">
      <c r="A835" s="53" t="s">
        <v>66</v>
      </c>
      <c r="B835" s="54">
        <v>824</v>
      </c>
      <c r="C835" s="55" t="s">
        <v>265</v>
      </c>
      <c r="D835" s="56" t="s">
        <v>331</v>
      </c>
      <c r="E835" s="55" t="s">
        <v>79</v>
      </c>
      <c r="F835" s="57">
        <v>42345</v>
      </c>
      <c r="G835" s="58">
        <v>28350</v>
      </c>
      <c r="H835" s="59">
        <f t="shared" si="137"/>
        <v>41.657534246575345</v>
      </c>
      <c r="I835" s="60" t="s">
        <v>223</v>
      </c>
      <c r="J835" s="61" t="s">
        <v>85</v>
      </c>
      <c r="K835" s="62" t="s">
        <v>85</v>
      </c>
      <c r="L835" s="63" t="s">
        <v>85</v>
      </c>
      <c r="M835" s="64" t="str">
        <f t="shared" si="138"/>
        <v>3-3-3</v>
      </c>
      <c r="N835" s="65">
        <v>42095</v>
      </c>
      <c r="O835" s="66">
        <v>43191</v>
      </c>
      <c r="P835" s="67">
        <v>9.9999999999999992E-2</v>
      </c>
      <c r="Q835" s="68" t="s">
        <v>224</v>
      </c>
      <c r="R835" s="68" t="s">
        <v>108</v>
      </c>
      <c r="S835" s="68" t="s">
        <v>109</v>
      </c>
      <c r="T835" s="69">
        <v>55</v>
      </c>
      <c r="U835" s="68"/>
      <c r="V835" s="70">
        <v>766488</v>
      </c>
      <c r="W835" s="70">
        <v>0</v>
      </c>
      <c r="X835" s="70">
        <v>0</v>
      </c>
      <c r="Y835" s="70">
        <v>310740</v>
      </c>
      <c r="Z835" s="70">
        <v>0</v>
      </c>
      <c r="AA835" s="70">
        <v>2398272</v>
      </c>
      <c r="AB835" s="71">
        <f t="shared" si="139"/>
        <v>2087532</v>
      </c>
      <c r="AC835" s="71">
        <f t="shared" si="132"/>
        <v>2087532</v>
      </c>
      <c r="AD835" s="72">
        <f t="shared" si="133"/>
        <v>365</v>
      </c>
      <c r="AE835" s="73">
        <f>ROUND(VLOOKUP(Q835,'[1]Average Cost'!$A$3:$V$26,HLOOKUP('[1]Master Sheet'!E835,'[1]Average Cost'!$B$1:$V$2,2,0)),0)</f>
        <v>3062183</v>
      </c>
      <c r="AF835" s="74">
        <f t="shared" si="134"/>
        <v>0.68171366636154662</v>
      </c>
      <c r="AG835" s="68" t="str">
        <f t="shared" si="140"/>
        <v>60%-80%</v>
      </c>
      <c r="AH835" s="75">
        <v>3245961.9099599998</v>
      </c>
      <c r="AI835" s="75">
        <v>3245961.9099599998</v>
      </c>
      <c r="AJ835" s="75">
        <v>2974107</v>
      </c>
      <c r="AK835" s="76">
        <f t="shared" si="135"/>
        <v>0.6431166039239582</v>
      </c>
      <c r="AL835" s="39" t="str">
        <f t="shared" si="141"/>
        <v>50% - 70%</v>
      </c>
      <c r="AM835" s="77" t="str">
        <f t="shared" si="142"/>
        <v>Lower Range</v>
      </c>
      <c r="AN835" s="78" t="s">
        <v>118</v>
      </c>
      <c r="AO835" s="78" t="s">
        <v>712</v>
      </c>
      <c r="AP835" s="78" t="s">
        <v>76</v>
      </c>
      <c r="AQ835" s="49"/>
      <c r="AR835" s="79"/>
      <c r="AS835" s="79"/>
      <c r="AT835" s="80"/>
      <c r="AU835" s="52">
        <f t="shared" si="136"/>
        <v>0</v>
      </c>
    </row>
    <row r="836" spans="1:47" ht="15" customHeight="1">
      <c r="A836" s="53" t="s">
        <v>66</v>
      </c>
      <c r="B836" s="54">
        <v>825</v>
      </c>
      <c r="C836" s="55" t="s">
        <v>172</v>
      </c>
      <c r="D836" s="56" t="s">
        <v>173</v>
      </c>
      <c r="E836" s="55" t="s">
        <v>149</v>
      </c>
      <c r="F836" s="57">
        <v>40148</v>
      </c>
      <c r="G836" s="58">
        <v>28095</v>
      </c>
      <c r="H836" s="59">
        <f t="shared" si="137"/>
        <v>42.356164383561641</v>
      </c>
      <c r="I836" s="60" t="s">
        <v>251</v>
      </c>
      <c r="J836" s="61">
        <v>0</v>
      </c>
      <c r="K836" s="62">
        <v>0</v>
      </c>
      <c r="L836" s="63" t="s">
        <v>71</v>
      </c>
      <c r="M836" s="64" t="str">
        <f t="shared" si="138"/>
        <v>0-0-2</v>
      </c>
      <c r="N836" s="65">
        <v>43191</v>
      </c>
      <c r="O836" s="66">
        <v>43191</v>
      </c>
      <c r="P836" s="67">
        <v>0.12915388176781087</v>
      </c>
      <c r="Q836" s="68" t="s">
        <v>151</v>
      </c>
      <c r="R836" s="68" t="s">
        <v>126</v>
      </c>
      <c r="S836" s="68" t="s">
        <v>127</v>
      </c>
      <c r="T836" s="69">
        <v>44</v>
      </c>
      <c r="U836" s="68"/>
      <c r="V836" s="70">
        <v>140160</v>
      </c>
      <c r="W836" s="70">
        <v>0</v>
      </c>
      <c r="X836" s="70">
        <v>0</v>
      </c>
      <c r="Y836" s="70">
        <v>0</v>
      </c>
      <c r="Z836" s="70">
        <v>0</v>
      </c>
      <c r="AA836" s="70">
        <v>361974</v>
      </c>
      <c r="AB836" s="71">
        <f t="shared" si="139"/>
        <v>361974</v>
      </c>
      <c r="AC836" s="71">
        <f t="shared" si="132"/>
        <v>361974</v>
      </c>
      <c r="AD836" s="72">
        <f t="shared" si="133"/>
        <v>365</v>
      </c>
      <c r="AE836" s="73">
        <f>ROUND(VLOOKUP(Q836,'[1]Average Cost'!$A$3:$V$26,HLOOKUP('[1]Master Sheet'!E836,'[1]Average Cost'!$B$1:$V$2,2,0)),0)</f>
        <v>349645</v>
      </c>
      <c r="AF836" s="74">
        <f t="shared" si="134"/>
        <v>1.0352614795006363</v>
      </c>
      <c r="AG836" s="68" t="str">
        <f t="shared" si="140"/>
        <v>Greater than 100%</v>
      </c>
      <c r="AH836" s="75">
        <v>338646.37994999997</v>
      </c>
      <c r="AI836" s="75">
        <v>338646.37994999997</v>
      </c>
      <c r="AJ836" s="75">
        <v>309807</v>
      </c>
      <c r="AK836" s="76">
        <f t="shared" si="135"/>
        <v>1.0688848941879854</v>
      </c>
      <c r="AL836" s="39" t="str">
        <f t="shared" si="141"/>
        <v>90% - 110%</v>
      </c>
      <c r="AM836" s="77" t="str">
        <f t="shared" si="142"/>
        <v>Upper Middle Range</v>
      </c>
      <c r="AN836" s="78" t="s">
        <v>76</v>
      </c>
      <c r="AO836" s="78"/>
      <c r="AP836" s="78" t="s">
        <v>76</v>
      </c>
      <c r="AQ836" s="49"/>
      <c r="AR836" s="79"/>
      <c r="AS836" s="79"/>
      <c r="AT836" s="80"/>
      <c r="AU836" s="52">
        <f t="shared" si="136"/>
        <v>0</v>
      </c>
    </row>
    <row r="837" spans="1:47" ht="15" customHeight="1">
      <c r="A837" s="53" t="s">
        <v>66</v>
      </c>
      <c r="B837" s="54">
        <v>826</v>
      </c>
      <c r="C837" s="55" t="s">
        <v>116</v>
      </c>
      <c r="D837" s="56" t="s">
        <v>117</v>
      </c>
      <c r="E837" s="55" t="s">
        <v>79</v>
      </c>
      <c r="F837" s="57">
        <v>44352</v>
      </c>
      <c r="G837" s="58">
        <v>32908</v>
      </c>
      <c r="H837" s="59">
        <f t="shared" si="137"/>
        <v>29.169863013698631</v>
      </c>
      <c r="I837" s="60" t="s">
        <v>713</v>
      </c>
      <c r="J837" s="61">
        <v>0</v>
      </c>
      <c r="K837" s="62" t="s">
        <v>71</v>
      </c>
      <c r="L837" s="63" t="s">
        <v>85</v>
      </c>
      <c r="M837" s="64" t="str">
        <f t="shared" si="138"/>
        <v>0-2-3</v>
      </c>
      <c r="N837" s="81" t="s">
        <v>121</v>
      </c>
      <c r="O837" s="66">
        <v>43191</v>
      </c>
      <c r="P837" s="67">
        <v>7.0977907440420346E-2</v>
      </c>
      <c r="Q837" s="68" t="s">
        <v>177</v>
      </c>
      <c r="R837" s="68" t="s">
        <v>178</v>
      </c>
      <c r="S837" s="68" t="s">
        <v>179</v>
      </c>
      <c r="T837" s="69">
        <v>50</v>
      </c>
      <c r="U837" s="68"/>
      <c r="V837" s="70">
        <v>627012</v>
      </c>
      <c r="W837" s="70">
        <v>0</v>
      </c>
      <c r="X837" s="70">
        <v>0</v>
      </c>
      <c r="Y837" s="70">
        <v>156756</v>
      </c>
      <c r="Z837" s="70">
        <v>0</v>
      </c>
      <c r="AA837" s="70">
        <v>1736233</v>
      </c>
      <c r="AB837" s="71">
        <f t="shared" si="139"/>
        <v>1579477</v>
      </c>
      <c r="AC837" s="71">
        <f t="shared" si="132"/>
        <v>1579477</v>
      </c>
      <c r="AD837" s="72">
        <f t="shared" si="133"/>
        <v>365</v>
      </c>
      <c r="AE837" s="73">
        <f>ROUND(VLOOKUP(Q837,'[1]Average Cost'!$A$3:$V$26,HLOOKUP('[1]Master Sheet'!E837,'[1]Average Cost'!$B$1:$V$2,2,0)),0)</f>
        <v>1216988</v>
      </c>
      <c r="AF837" s="74">
        <f t="shared" si="134"/>
        <v>1.2978574973623405</v>
      </c>
      <c r="AG837" s="68" t="str">
        <f t="shared" si="140"/>
        <v>Greater than 100%</v>
      </c>
      <c r="AH837" s="75">
        <v>1274585</v>
      </c>
      <c r="AI837" s="75">
        <v>1263235.5</v>
      </c>
      <c r="AJ837" s="75">
        <v>1274585</v>
      </c>
      <c r="AK837" s="76">
        <f t="shared" si="135"/>
        <v>1.2392088405245629</v>
      </c>
      <c r="AL837" s="39" t="str">
        <f t="shared" si="141"/>
        <v>110% - 130%</v>
      </c>
      <c r="AM837" s="77" t="str">
        <f t="shared" si="142"/>
        <v>Upper Range</v>
      </c>
      <c r="AN837" s="78" t="s">
        <v>118</v>
      </c>
      <c r="AO837" s="78" t="s">
        <v>714</v>
      </c>
      <c r="AP837" s="78" t="s">
        <v>76</v>
      </c>
      <c r="AQ837" s="49"/>
      <c r="AR837" s="79"/>
      <c r="AS837" s="79"/>
      <c r="AT837" s="80"/>
      <c r="AU837" s="52">
        <f t="shared" si="136"/>
        <v>0</v>
      </c>
    </row>
    <row r="838" spans="1:47" ht="15" customHeight="1">
      <c r="A838" s="53" t="s">
        <v>66</v>
      </c>
      <c r="B838" s="54">
        <v>827</v>
      </c>
      <c r="C838" s="55" t="s">
        <v>67</v>
      </c>
      <c r="D838" s="56" t="s">
        <v>68</v>
      </c>
      <c r="E838" s="55" t="s">
        <v>372</v>
      </c>
      <c r="F838" s="57">
        <v>44758</v>
      </c>
      <c r="G838" s="58">
        <v>30168</v>
      </c>
      <c r="H838" s="59">
        <f t="shared" si="137"/>
        <v>36.676712328767124</v>
      </c>
      <c r="I838" s="60" t="s">
        <v>284</v>
      </c>
      <c r="J838" s="61">
        <v>0</v>
      </c>
      <c r="K838" s="62">
        <v>0</v>
      </c>
      <c r="L838" s="63" t="s">
        <v>85</v>
      </c>
      <c r="M838" s="64" t="str">
        <f t="shared" si="138"/>
        <v>0-0-3</v>
      </c>
      <c r="N838" s="81" t="s">
        <v>72</v>
      </c>
      <c r="O838" s="62" t="s">
        <v>72</v>
      </c>
      <c r="P838" s="67">
        <v>0</v>
      </c>
      <c r="Q838" s="68" t="s">
        <v>73</v>
      </c>
      <c r="R838" s="38" t="s">
        <v>74</v>
      </c>
      <c r="S838" s="38" t="s">
        <v>75</v>
      </c>
      <c r="T838" s="69">
        <v>48</v>
      </c>
      <c r="U838" s="68"/>
      <c r="V838" s="70">
        <v>300000</v>
      </c>
      <c r="W838" s="70">
        <v>0</v>
      </c>
      <c r="X838" s="70">
        <v>0</v>
      </c>
      <c r="Y838" s="70">
        <v>75000</v>
      </c>
      <c r="Z838" s="70">
        <v>0</v>
      </c>
      <c r="AA838" s="70">
        <v>836959</v>
      </c>
      <c r="AB838" s="71">
        <f t="shared" si="139"/>
        <v>761959</v>
      </c>
      <c r="AC838" s="71">
        <f t="shared" si="132"/>
        <v>761959</v>
      </c>
      <c r="AD838" s="72">
        <f t="shared" si="133"/>
        <v>259</v>
      </c>
      <c r="AE838" s="73">
        <f>ROUND(VLOOKUP(Q838,'[1]Average Cost'!$A$3:$V$26,HLOOKUP('[1]Master Sheet'!E838,'[1]Average Cost'!$B$1:$V$2,2,0)),0)</f>
        <v>646385</v>
      </c>
      <c r="AF838" s="74">
        <f t="shared" si="134"/>
        <v>1.1788005600377485</v>
      </c>
      <c r="AG838" s="68" t="str">
        <f t="shared" si="140"/>
        <v>Greater than 100%</v>
      </c>
      <c r="AH838" s="75">
        <v>1040452</v>
      </c>
      <c r="AI838" s="75">
        <v>1031401.0812</v>
      </c>
      <c r="AJ838" s="75">
        <v>1040452</v>
      </c>
      <c r="AK838" s="76">
        <f t="shared" si="135"/>
        <v>0.7323346007312207</v>
      </c>
      <c r="AL838" s="39" t="str">
        <f t="shared" si="141"/>
        <v>70% - 90%</v>
      </c>
      <c r="AM838" s="77" t="str">
        <f t="shared" si="142"/>
        <v>Lower Middle Range</v>
      </c>
      <c r="AN838" s="78" t="s">
        <v>76</v>
      </c>
      <c r="AO838" s="78"/>
      <c r="AP838" s="78" t="s">
        <v>76</v>
      </c>
      <c r="AQ838" s="49"/>
      <c r="AR838" s="79"/>
      <c r="AS838" s="79"/>
      <c r="AT838" s="80"/>
      <c r="AU838" s="52">
        <f t="shared" si="136"/>
        <v>0</v>
      </c>
    </row>
    <row r="839" spans="1:47" ht="15" customHeight="1">
      <c r="A839" s="53" t="s">
        <v>66</v>
      </c>
      <c r="B839" s="54">
        <v>828</v>
      </c>
      <c r="C839" s="55" t="s">
        <v>265</v>
      </c>
      <c r="D839" s="56" t="s">
        <v>148</v>
      </c>
      <c r="E839" s="55" t="s">
        <v>278</v>
      </c>
      <c r="F839" s="57">
        <v>39480</v>
      </c>
      <c r="G839" s="58">
        <v>30293</v>
      </c>
      <c r="H839" s="59">
        <f t="shared" si="137"/>
        <v>36.334246575342469</v>
      </c>
      <c r="I839" s="60" t="s">
        <v>204</v>
      </c>
      <c r="J839" s="61" t="s">
        <v>81</v>
      </c>
      <c r="K839" s="62" t="s">
        <v>81</v>
      </c>
      <c r="L839" s="63" t="s">
        <v>85</v>
      </c>
      <c r="M839" s="64" t="str">
        <f t="shared" si="138"/>
        <v>4-4-3</v>
      </c>
      <c r="N839" s="65">
        <v>43191</v>
      </c>
      <c r="O839" s="66">
        <v>43191</v>
      </c>
      <c r="P839" s="67">
        <v>0.14999971870808249</v>
      </c>
      <c r="Q839" s="68" t="s">
        <v>73</v>
      </c>
      <c r="R839" s="38" t="s">
        <v>74</v>
      </c>
      <c r="S839" s="38" t="s">
        <v>75</v>
      </c>
      <c r="T839" s="69">
        <v>54</v>
      </c>
      <c r="U839" s="68"/>
      <c r="V839" s="70">
        <v>906240</v>
      </c>
      <c r="W839" s="70">
        <v>154872</v>
      </c>
      <c r="X839" s="70">
        <v>0</v>
      </c>
      <c r="Y839" s="70">
        <v>476964</v>
      </c>
      <c r="Z839" s="70">
        <v>0</v>
      </c>
      <c r="AA839" s="70">
        <v>3032612</v>
      </c>
      <c r="AB839" s="71">
        <f t="shared" si="139"/>
        <v>2555648</v>
      </c>
      <c r="AC839" s="71">
        <f t="shared" si="132"/>
        <v>2400776</v>
      </c>
      <c r="AD839" s="72">
        <f t="shared" si="133"/>
        <v>365</v>
      </c>
      <c r="AE839" s="73">
        <f>ROUND(VLOOKUP(Q839,'[1]Average Cost'!$A$3:$V$26,HLOOKUP('[1]Master Sheet'!E839,'[1]Average Cost'!$B$1:$V$2,2,0)),0)</f>
        <v>2657244</v>
      </c>
      <c r="AF839" s="74">
        <f t="shared" si="134"/>
        <v>0.96176640157998283</v>
      </c>
      <c r="AG839" s="68" t="str">
        <f t="shared" si="140"/>
        <v>80%-100%</v>
      </c>
      <c r="AH839" s="75">
        <v>2771803.02</v>
      </c>
      <c r="AI839" s="75">
        <v>2771803.02</v>
      </c>
      <c r="AJ839" s="75">
        <v>2753526</v>
      </c>
      <c r="AK839" s="76">
        <f t="shared" si="135"/>
        <v>0.92201645699917012</v>
      </c>
      <c r="AL839" s="39" t="str">
        <f t="shared" si="141"/>
        <v>90% - 110%</v>
      </c>
      <c r="AM839" s="77" t="str">
        <f t="shared" si="142"/>
        <v>Close to Market Reference</v>
      </c>
      <c r="AN839" s="78" t="s">
        <v>118</v>
      </c>
      <c r="AO839" s="78" t="s">
        <v>715</v>
      </c>
      <c r="AP839" s="78" t="s">
        <v>76</v>
      </c>
      <c r="AQ839" s="49"/>
      <c r="AR839" s="79"/>
      <c r="AS839" s="79"/>
      <c r="AT839" s="80"/>
      <c r="AU839" s="52">
        <f t="shared" si="136"/>
        <v>0</v>
      </c>
    </row>
    <row r="840" spans="1:47" ht="15" customHeight="1">
      <c r="A840" s="53" t="s">
        <v>66</v>
      </c>
      <c r="B840" s="25">
        <v>829</v>
      </c>
      <c r="C840" s="55" t="s">
        <v>94</v>
      </c>
      <c r="D840" s="56" t="s">
        <v>95</v>
      </c>
      <c r="E840" s="55" t="s">
        <v>253</v>
      </c>
      <c r="F840" s="57">
        <v>40544</v>
      </c>
      <c r="G840" s="58">
        <v>27057</v>
      </c>
      <c r="H840" s="59">
        <f t="shared" si="137"/>
        <v>45.2</v>
      </c>
      <c r="I840" s="60" t="s">
        <v>644</v>
      </c>
      <c r="J840" s="61" t="s">
        <v>71</v>
      </c>
      <c r="K840" s="62" t="s">
        <v>71</v>
      </c>
      <c r="L840" s="63" t="s">
        <v>71</v>
      </c>
      <c r="M840" s="64" t="str">
        <f t="shared" si="138"/>
        <v>2-2-2</v>
      </c>
      <c r="N840" s="65" t="s">
        <v>86</v>
      </c>
      <c r="O840" s="66">
        <v>43191</v>
      </c>
      <c r="P840" s="67">
        <v>1.85694398823768E-2</v>
      </c>
      <c r="Q840" s="68" t="s">
        <v>87</v>
      </c>
      <c r="R840" s="68" t="s">
        <v>88</v>
      </c>
      <c r="S840" s="68" t="s">
        <v>89</v>
      </c>
      <c r="T840" s="69">
        <v>47</v>
      </c>
      <c r="U840" s="68"/>
      <c r="V840" s="70">
        <v>127392</v>
      </c>
      <c r="W840" s="70">
        <v>0</v>
      </c>
      <c r="X840" s="70">
        <v>0</v>
      </c>
      <c r="Y840" s="70">
        <v>29604</v>
      </c>
      <c r="Z840" s="70">
        <v>0</v>
      </c>
      <c r="AA840" s="70">
        <v>337556</v>
      </c>
      <c r="AB840" s="71">
        <f t="shared" si="139"/>
        <v>307952</v>
      </c>
      <c r="AC840" s="71">
        <f t="shared" si="132"/>
        <v>307952</v>
      </c>
      <c r="AD840" s="72">
        <f t="shared" si="133"/>
        <v>365</v>
      </c>
      <c r="AE840" s="73">
        <f>ROUND(VLOOKUP(Q840,'[1]Average Cost'!$A$3:$V$26,HLOOKUP('[1]Master Sheet'!E840,'[1]Average Cost'!$B$1:$V$2,2,0)),0)</f>
        <v>436990</v>
      </c>
      <c r="AF840" s="74">
        <f t="shared" si="134"/>
        <v>0.70471177830156295</v>
      </c>
      <c r="AG840" s="68" t="str">
        <f t="shared" si="140"/>
        <v>60%-80%</v>
      </c>
      <c r="AH840" s="75">
        <v>752202.61250000005</v>
      </c>
      <c r="AI840" s="75">
        <v>752202.61250000005</v>
      </c>
      <c r="AJ840" s="75">
        <v>532918</v>
      </c>
      <c r="AK840" s="76">
        <f t="shared" si="135"/>
        <v>0.4094003329455333</v>
      </c>
      <c r="AL840" s="39" t="str">
        <f t="shared" si="141"/>
        <v>25% - 50%</v>
      </c>
      <c r="AM840" s="77" t="str">
        <f t="shared" si="142"/>
        <v>Lower Range</v>
      </c>
      <c r="AN840" s="78" t="s">
        <v>76</v>
      </c>
      <c r="AO840" s="78"/>
      <c r="AP840" s="78" t="s">
        <v>76</v>
      </c>
      <c r="AQ840" s="49"/>
      <c r="AR840" s="79"/>
      <c r="AS840" s="79"/>
      <c r="AT840" s="80"/>
      <c r="AU840" s="52">
        <f t="shared" si="136"/>
        <v>0</v>
      </c>
    </row>
    <row r="841" spans="1:47" ht="15" customHeight="1">
      <c r="A841" s="53" t="s">
        <v>66</v>
      </c>
      <c r="B841" s="54">
        <v>830</v>
      </c>
      <c r="C841" s="55" t="s">
        <v>82</v>
      </c>
      <c r="D841" s="56" t="s">
        <v>83</v>
      </c>
      <c r="E841" s="55" t="s">
        <v>314</v>
      </c>
      <c r="F841" s="57">
        <v>41944</v>
      </c>
      <c r="G841" s="58">
        <v>31936</v>
      </c>
      <c r="H841" s="59">
        <f t="shared" si="137"/>
        <v>31.832876712328765</v>
      </c>
      <c r="I841" s="60" t="s">
        <v>716</v>
      </c>
      <c r="J841" s="61" t="s">
        <v>85</v>
      </c>
      <c r="K841" s="62" t="s">
        <v>85</v>
      </c>
      <c r="L841" s="63" t="s">
        <v>71</v>
      </c>
      <c r="M841" s="64" t="str">
        <f t="shared" si="138"/>
        <v>3-3-2</v>
      </c>
      <c r="N841" s="65">
        <v>42736</v>
      </c>
      <c r="O841" s="66">
        <v>43191</v>
      </c>
      <c r="P841" s="67">
        <v>0.12249999999999998</v>
      </c>
      <c r="Q841" s="68" t="s">
        <v>87</v>
      </c>
      <c r="R841" s="68" t="s">
        <v>88</v>
      </c>
      <c r="S841" s="68" t="s">
        <v>89</v>
      </c>
      <c r="T841" s="69">
        <v>46</v>
      </c>
      <c r="U841" s="68"/>
      <c r="V841" s="70">
        <v>176448</v>
      </c>
      <c r="W841" s="70">
        <v>0</v>
      </c>
      <c r="X841" s="70">
        <v>0</v>
      </c>
      <c r="Y841" s="70">
        <v>0</v>
      </c>
      <c r="Z841" s="70">
        <v>0</v>
      </c>
      <c r="AA841" s="70">
        <v>250873.27</v>
      </c>
      <c r="AB841" s="71">
        <f t="shared" si="139"/>
        <v>250873.27</v>
      </c>
      <c r="AC841" s="71">
        <f t="shared" si="132"/>
        <v>250873.27</v>
      </c>
      <c r="AD841" s="72">
        <f t="shared" si="133"/>
        <v>365</v>
      </c>
      <c r="AE841" s="73">
        <f>ROUND(VLOOKUP(Q841,'[1]Average Cost'!$A$3:$V$26,HLOOKUP('[1]Master Sheet'!E841,'[1]Average Cost'!$B$1:$V$2,2,0)),0)</f>
        <v>293696</v>
      </c>
      <c r="AF841" s="74">
        <f t="shared" si="134"/>
        <v>0.85419369007409018</v>
      </c>
      <c r="AG841" s="68" t="str">
        <f t="shared" si="140"/>
        <v>80%-100%</v>
      </c>
      <c r="AH841" s="75">
        <v>512626</v>
      </c>
      <c r="AI841" s="75">
        <v>449515</v>
      </c>
      <c r="AJ841" s="75">
        <v>512626</v>
      </c>
      <c r="AK841" s="76">
        <f t="shared" si="135"/>
        <v>0.48938850155864116</v>
      </c>
      <c r="AL841" s="39" t="str">
        <f t="shared" si="141"/>
        <v>25% - 50%</v>
      </c>
      <c r="AM841" s="77" t="str">
        <f t="shared" si="142"/>
        <v>Lower Range</v>
      </c>
      <c r="AN841" s="78" t="s">
        <v>118</v>
      </c>
      <c r="AO841" s="78" t="s">
        <v>717</v>
      </c>
      <c r="AP841" s="78" t="s">
        <v>76</v>
      </c>
      <c r="AQ841" s="49"/>
      <c r="AR841" s="79"/>
      <c r="AS841" s="79"/>
      <c r="AT841" s="80"/>
      <c r="AU841" s="52">
        <f t="shared" si="136"/>
        <v>0</v>
      </c>
    </row>
    <row r="842" spans="1:47" ht="15" customHeight="1">
      <c r="A842" s="53" t="s">
        <v>66</v>
      </c>
      <c r="B842" s="54">
        <v>831</v>
      </c>
      <c r="C842" s="55" t="s">
        <v>94</v>
      </c>
      <c r="D842" s="56" t="s">
        <v>95</v>
      </c>
      <c r="E842" s="55" t="s">
        <v>253</v>
      </c>
      <c r="F842" s="57">
        <v>43659</v>
      </c>
      <c r="G842" s="58">
        <v>28883</v>
      </c>
      <c r="H842" s="59">
        <f t="shared" si="137"/>
        <v>40.197260273972603</v>
      </c>
      <c r="I842" s="60" t="s">
        <v>644</v>
      </c>
      <c r="J842" s="61" t="s">
        <v>85</v>
      </c>
      <c r="K842" s="62" t="s">
        <v>71</v>
      </c>
      <c r="L842" s="63" t="s">
        <v>85</v>
      </c>
      <c r="M842" s="64" t="str">
        <f t="shared" si="138"/>
        <v>3-2-3</v>
      </c>
      <c r="N842" s="81" t="s">
        <v>121</v>
      </c>
      <c r="O842" s="66">
        <v>43191</v>
      </c>
      <c r="P842" s="67">
        <v>9.0943856161174355E-2</v>
      </c>
      <c r="Q842" s="68" t="s">
        <v>87</v>
      </c>
      <c r="R842" s="68" t="s">
        <v>88</v>
      </c>
      <c r="S842" s="68" t="s">
        <v>89</v>
      </c>
      <c r="T842" s="69">
        <v>47</v>
      </c>
      <c r="U842" s="68"/>
      <c r="V842" s="70">
        <v>150900</v>
      </c>
      <c r="W842" s="70">
        <v>0</v>
      </c>
      <c r="X842" s="70">
        <v>0</v>
      </c>
      <c r="Y842" s="70">
        <v>37728</v>
      </c>
      <c r="Z842" s="70">
        <v>0</v>
      </c>
      <c r="AA842" s="70">
        <v>426923</v>
      </c>
      <c r="AB842" s="71">
        <f t="shared" si="139"/>
        <v>389195</v>
      </c>
      <c r="AC842" s="71">
        <f t="shared" si="132"/>
        <v>389195</v>
      </c>
      <c r="AD842" s="72">
        <f t="shared" si="133"/>
        <v>365</v>
      </c>
      <c r="AE842" s="73">
        <f>ROUND(VLOOKUP(Q842,'[1]Average Cost'!$A$3:$V$26,HLOOKUP('[1]Master Sheet'!E842,'[1]Average Cost'!$B$1:$V$2,2,0)),0)</f>
        <v>436990</v>
      </c>
      <c r="AF842" s="74">
        <f t="shared" si="134"/>
        <v>0.89062678779834781</v>
      </c>
      <c r="AG842" s="68" t="str">
        <f t="shared" si="140"/>
        <v>80%-100%</v>
      </c>
      <c r="AH842" s="75">
        <v>752202.61250000005</v>
      </c>
      <c r="AI842" s="75">
        <v>752202.61250000005</v>
      </c>
      <c r="AJ842" s="75">
        <v>532918</v>
      </c>
      <c r="AK842" s="76">
        <f t="shared" si="135"/>
        <v>0.51740713676396599</v>
      </c>
      <c r="AL842" s="39" t="str">
        <f t="shared" si="141"/>
        <v>50% - 70%</v>
      </c>
      <c r="AM842" s="77" t="str">
        <f t="shared" si="142"/>
        <v>Lower Range</v>
      </c>
      <c r="AN842" s="78" t="s">
        <v>76</v>
      </c>
      <c r="AO842" s="78"/>
      <c r="AP842" s="78" t="s">
        <v>76</v>
      </c>
      <c r="AQ842" s="49"/>
      <c r="AR842" s="79"/>
      <c r="AS842" s="79"/>
      <c r="AT842" s="80"/>
      <c r="AU842" s="52">
        <f t="shared" si="136"/>
        <v>0</v>
      </c>
    </row>
    <row r="843" spans="1:47" ht="15" customHeight="1">
      <c r="A843" s="53" t="s">
        <v>66</v>
      </c>
      <c r="B843" s="54">
        <v>832</v>
      </c>
      <c r="C843" s="55" t="s">
        <v>82</v>
      </c>
      <c r="D843" s="56" t="s">
        <v>83</v>
      </c>
      <c r="E843" s="55" t="s">
        <v>314</v>
      </c>
      <c r="F843" s="57">
        <v>41890</v>
      </c>
      <c r="G843" s="58">
        <v>30839</v>
      </c>
      <c r="H843" s="59">
        <f t="shared" si="137"/>
        <v>34.838356164383562</v>
      </c>
      <c r="I843" s="60" t="s">
        <v>260</v>
      </c>
      <c r="J843" s="61" t="s">
        <v>81</v>
      </c>
      <c r="K843" s="62" t="s">
        <v>81</v>
      </c>
      <c r="L843" s="63" t="s">
        <v>85</v>
      </c>
      <c r="M843" s="64" t="str">
        <f t="shared" si="138"/>
        <v>4-4-3</v>
      </c>
      <c r="N843" s="65">
        <v>42826</v>
      </c>
      <c r="O843" s="66">
        <v>43191</v>
      </c>
      <c r="P843" s="67">
        <v>0.11249999999999999</v>
      </c>
      <c r="Q843" s="68" t="s">
        <v>87</v>
      </c>
      <c r="R843" s="68" t="s">
        <v>88</v>
      </c>
      <c r="S843" s="68" t="s">
        <v>89</v>
      </c>
      <c r="T843" s="69">
        <v>46</v>
      </c>
      <c r="U843" s="68"/>
      <c r="V843" s="70">
        <v>189492</v>
      </c>
      <c r="W843" s="70">
        <v>0</v>
      </c>
      <c r="X843" s="70">
        <v>0</v>
      </c>
      <c r="Y843" s="70">
        <v>0</v>
      </c>
      <c r="Z843" s="70">
        <v>0</v>
      </c>
      <c r="AA843" s="70">
        <v>305797.42</v>
      </c>
      <c r="AB843" s="71">
        <f t="shared" si="139"/>
        <v>305797.42</v>
      </c>
      <c r="AC843" s="71">
        <f t="shared" si="132"/>
        <v>305797.42</v>
      </c>
      <c r="AD843" s="72">
        <f t="shared" si="133"/>
        <v>365</v>
      </c>
      <c r="AE843" s="73">
        <f>ROUND(VLOOKUP(Q843,'[1]Average Cost'!$A$3:$V$26,HLOOKUP('[1]Master Sheet'!E843,'[1]Average Cost'!$B$1:$V$2,2,0)),0)</f>
        <v>293696</v>
      </c>
      <c r="AF843" s="74">
        <f t="shared" si="134"/>
        <v>1.0412038979080409</v>
      </c>
      <c r="AG843" s="68" t="str">
        <f t="shared" si="140"/>
        <v>Greater than 100%</v>
      </c>
      <c r="AH843" s="75">
        <v>512626</v>
      </c>
      <c r="AI843" s="75">
        <v>449515</v>
      </c>
      <c r="AJ843" s="75">
        <v>512626</v>
      </c>
      <c r="AK843" s="76">
        <f t="shared" si="135"/>
        <v>0.59653123329678948</v>
      </c>
      <c r="AL843" s="39" t="str">
        <f t="shared" si="141"/>
        <v>50% - 70%</v>
      </c>
      <c r="AM843" s="77" t="str">
        <f t="shared" si="142"/>
        <v>Lower Range</v>
      </c>
      <c r="AN843" s="78" t="s">
        <v>118</v>
      </c>
      <c r="AO843" s="78" t="s">
        <v>718</v>
      </c>
      <c r="AP843" s="78" t="s">
        <v>135</v>
      </c>
      <c r="AQ843" s="49"/>
      <c r="AR843" s="79"/>
      <c r="AS843" s="79"/>
      <c r="AT843" s="80"/>
      <c r="AU843" s="52">
        <f t="shared" si="136"/>
        <v>0</v>
      </c>
    </row>
    <row r="844" spans="1:47" ht="15" customHeight="1">
      <c r="A844" s="53" t="s">
        <v>66</v>
      </c>
      <c r="B844" s="54">
        <v>833</v>
      </c>
      <c r="C844" s="55" t="s">
        <v>82</v>
      </c>
      <c r="D844" s="56" t="s">
        <v>83</v>
      </c>
      <c r="E844" s="55" t="s">
        <v>137</v>
      </c>
      <c r="F844" s="57">
        <v>41365</v>
      </c>
      <c r="G844" s="58">
        <v>30991</v>
      </c>
      <c r="H844" s="59">
        <f t="shared" si="137"/>
        <v>34.421917808219177</v>
      </c>
      <c r="I844" s="60" t="s">
        <v>324</v>
      </c>
      <c r="J844" s="61" t="s">
        <v>71</v>
      </c>
      <c r="K844" s="62" t="s">
        <v>129</v>
      </c>
      <c r="L844" s="63" t="s">
        <v>71</v>
      </c>
      <c r="M844" s="64" t="str">
        <f t="shared" si="138"/>
        <v>2-1-2</v>
      </c>
      <c r="N844" s="65">
        <v>42095</v>
      </c>
      <c r="O844" s="66">
        <v>43191</v>
      </c>
      <c r="P844" s="67">
        <v>5.7750000000000051E-2</v>
      </c>
      <c r="Q844" s="68" t="s">
        <v>87</v>
      </c>
      <c r="R844" s="68" t="s">
        <v>88</v>
      </c>
      <c r="S844" s="68" t="s">
        <v>89</v>
      </c>
      <c r="T844" s="69">
        <v>46</v>
      </c>
      <c r="U844" s="68"/>
      <c r="V844" s="70">
        <v>100464</v>
      </c>
      <c r="W844" s="70">
        <v>0</v>
      </c>
      <c r="X844" s="70">
        <v>0</v>
      </c>
      <c r="Y844" s="70">
        <v>0</v>
      </c>
      <c r="Z844" s="70">
        <v>0</v>
      </c>
      <c r="AA844" s="70">
        <v>237434.06</v>
      </c>
      <c r="AB844" s="71">
        <f t="shared" si="139"/>
        <v>237434.06</v>
      </c>
      <c r="AC844" s="71">
        <f t="shared" ref="AC844:AC907" si="143">AB844-W844</f>
        <v>237434.06</v>
      </c>
      <c r="AD844" s="72">
        <f t="shared" ref="AD844:AD907" si="144">IF(($AE$10-F844)+1&gt;365,365,($AE$10-F844)+1)</f>
        <v>365</v>
      </c>
      <c r="AE844" s="73">
        <f>ROUND(VLOOKUP(Q844,'[1]Average Cost'!$A$3:$V$26,HLOOKUP('[1]Master Sheet'!E844,'[1]Average Cost'!$B$1:$V$2,2,0)),0)</f>
        <v>293696</v>
      </c>
      <c r="AF844" s="74">
        <f t="shared" ref="AF844:AF907" si="145">AB844/AE844</f>
        <v>0.8084347760950098</v>
      </c>
      <c r="AG844" s="68" t="str">
        <f t="shared" si="140"/>
        <v>80%-100%</v>
      </c>
      <c r="AH844" s="75">
        <v>512626</v>
      </c>
      <c r="AI844" s="75">
        <v>449515</v>
      </c>
      <c r="AJ844" s="75">
        <v>512626</v>
      </c>
      <c r="AK844" s="76">
        <f t="shared" ref="AK844:AK907" si="146">AB844/AH844</f>
        <v>0.46317209817683846</v>
      </c>
      <c r="AL844" s="39" t="str">
        <f t="shared" si="141"/>
        <v>25% - 50%</v>
      </c>
      <c r="AM844" s="77" t="str">
        <f t="shared" si="142"/>
        <v>Lower Range</v>
      </c>
      <c r="AN844" s="78" t="s">
        <v>76</v>
      </c>
      <c r="AO844" s="78"/>
      <c r="AP844" s="78" t="s">
        <v>76</v>
      </c>
      <c r="AQ844" s="49"/>
      <c r="AR844" s="79"/>
      <c r="AS844" s="79"/>
      <c r="AT844" s="80"/>
      <c r="AU844" s="52">
        <f t="shared" ref="AU844:AU907" si="147">AT844/AH844</f>
        <v>0</v>
      </c>
    </row>
    <row r="845" spans="1:47" ht="15" customHeight="1">
      <c r="A845" s="53" t="s">
        <v>66</v>
      </c>
      <c r="B845" s="54">
        <v>834</v>
      </c>
      <c r="C845" s="55" t="s">
        <v>167</v>
      </c>
      <c r="D845" s="56" t="s">
        <v>83</v>
      </c>
      <c r="E845" s="55" t="s">
        <v>111</v>
      </c>
      <c r="F845" s="57">
        <v>41449</v>
      </c>
      <c r="G845" s="58">
        <v>30307</v>
      </c>
      <c r="H845" s="59">
        <f t="shared" ref="H845:H908" si="148">($I$10-G845)/365</f>
        <v>36.295890410958904</v>
      </c>
      <c r="I845" s="60" t="s">
        <v>112</v>
      </c>
      <c r="J845" s="61" t="s">
        <v>81</v>
      </c>
      <c r="K845" s="62" t="s">
        <v>71</v>
      </c>
      <c r="L845" s="63" t="s">
        <v>71</v>
      </c>
      <c r="M845" s="64" t="str">
        <f t="shared" ref="M845:M908" si="149">LEFT(J845,1)&amp;"-"&amp;LEFT(K845,1)&amp;"-"&amp;LEFT(L845,1)</f>
        <v>4-2-2</v>
      </c>
      <c r="N845" s="65">
        <v>42826</v>
      </c>
      <c r="O845" s="66">
        <v>43191</v>
      </c>
      <c r="P845" s="67">
        <v>7.7108307452281963E-2</v>
      </c>
      <c r="Q845" s="68" t="s">
        <v>113</v>
      </c>
      <c r="R845" s="68" t="s">
        <v>114</v>
      </c>
      <c r="S845" s="68" t="s">
        <v>115</v>
      </c>
      <c r="T845" s="69">
        <v>46</v>
      </c>
      <c r="U845" s="68"/>
      <c r="V845" s="70">
        <v>147468</v>
      </c>
      <c r="W845" s="70">
        <v>0</v>
      </c>
      <c r="X845" s="70">
        <v>31500</v>
      </c>
      <c r="Y845" s="70">
        <v>0</v>
      </c>
      <c r="Z845" s="70">
        <v>10500</v>
      </c>
      <c r="AA845" s="70">
        <v>380614</v>
      </c>
      <c r="AB845" s="71">
        <f t="shared" ref="AB845:AB908" si="150">AA845-Y845</f>
        <v>380614</v>
      </c>
      <c r="AC845" s="71">
        <f t="shared" si="143"/>
        <v>380614</v>
      </c>
      <c r="AD845" s="72">
        <f t="shared" si="144"/>
        <v>365</v>
      </c>
      <c r="AE845" s="73">
        <f>ROUND(VLOOKUP(Q845,'[1]Average Cost'!$A$3:$V$26,HLOOKUP('[1]Master Sheet'!E845,'[1]Average Cost'!$B$1:$V$2,2,0)),0)</f>
        <v>362968</v>
      </c>
      <c r="AF845" s="74">
        <f t="shared" si="145"/>
        <v>1.0486158559432237</v>
      </c>
      <c r="AG845" s="68" t="str">
        <f t="shared" ref="AG845:AG908" si="151">IF(AF845&lt;60%,"Less than 60%",IF(AF845&lt;80%,"60%-80%",IF(AF845&lt;100%,"80%-100%","Greater than 100%")))</f>
        <v>Greater than 100%</v>
      </c>
      <c r="AH845" s="75">
        <v>573555.75</v>
      </c>
      <c r="AI845" s="75">
        <v>573555.75</v>
      </c>
      <c r="AJ845" s="75">
        <v>404172</v>
      </c>
      <c r="AK845" s="76">
        <f t="shared" si="146"/>
        <v>0.66360419192031461</v>
      </c>
      <c r="AL845" s="39" t="str">
        <f t="shared" ref="AL845:AL908" si="152">IF(AK845&lt;50%,"25% - 50%",IF(AK845&lt;70%,"50% - 70%",IF(AK845&lt;90%,"70% - 90%",IF(AK845&lt;110%,"90% - 110%",IF(AK845&lt;130%,"110% - 130%","&gt;130%")))))</f>
        <v>50% - 70%</v>
      </c>
      <c r="AM845" s="77" t="str">
        <f t="shared" ref="AM845:AM908" si="153">IF(AK845&lt;70%,"Lower Range",IF(AK845&lt;85%,"Lower Middle Range",IF(AK845&lt;100%,"Close to Market Reference",IF(AK845&lt;115%,"Upper Middle Range","Upper Range"))))</f>
        <v>Lower Range</v>
      </c>
      <c r="AN845" s="78" t="s">
        <v>76</v>
      </c>
      <c r="AO845" s="78"/>
      <c r="AP845" s="78" t="s">
        <v>76</v>
      </c>
      <c r="AQ845" s="49"/>
      <c r="AR845" s="79"/>
      <c r="AS845" s="79"/>
      <c r="AT845" s="80"/>
      <c r="AU845" s="52">
        <f t="shared" si="147"/>
        <v>0</v>
      </c>
    </row>
    <row r="846" spans="1:47" ht="15" customHeight="1">
      <c r="A846" s="53" t="s">
        <v>66</v>
      </c>
      <c r="B846" s="25">
        <v>835</v>
      </c>
      <c r="C846" s="55" t="s">
        <v>116</v>
      </c>
      <c r="D846" s="56" t="s">
        <v>117</v>
      </c>
      <c r="E846" s="55" t="s">
        <v>111</v>
      </c>
      <c r="F846" s="57">
        <v>39949</v>
      </c>
      <c r="G846" s="58">
        <v>28285</v>
      </c>
      <c r="H846" s="59">
        <f t="shared" si="148"/>
        <v>41.835616438356162</v>
      </c>
      <c r="I846" s="60" t="s">
        <v>328</v>
      </c>
      <c r="J846" s="61" t="s">
        <v>85</v>
      </c>
      <c r="K846" s="62" t="s">
        <v>71</v>
      </c>
      <c r="L846" s="63" t="s">
        <v>85</v>
      </c>
      <c r="M846" s="64" t="str">
        <f t="shared" si="149"/>
        <v>3-2-3</v>
      </c>
      <c r="N846" s="65">
        <v>42826</v>
      </c>
      <c r="O846" s="66">
        <v>43191</v>
      </c>
      <c r="P846" s="67">
        <v>6.9999999999999993E-2</v>
      </c>
      <c r="Q846" s="68" t="s">
        <v>113</v>
      </c>
      <c r="R846" s="68" t="s">
        <v>114</v>
      </c>
      <c r="S846" s="68" t="s">
        <v>115</v>
      </c>
      <c r="T846" s="69">
        <v>50</v>
      </c>
      <c r="U846" s="68"/>
      <c r="V846" s="70">
        <v>298512</v>
      </c>
      <c r="W846" s="70">
        <v>0</v>
      </c>
      <c r="X846" s="70">
        <v>90000</v>
      </c>
      <c r="Y846" s="70">
        <v>74628</v>
      </c>
      <c r="Z846" s="70">
        <v>30000</v>
      </c>
      <c r="AA846" s="70">
        <v>832864</v>
      </c>
      <c r="AB846" s="71">
        <f t="shared" si="150"/>
        <v>758236</v>
      </c>
      <c r="AC846" s="71">
        <f t="shared" si="143"/>
        <v>758236</v>
      </c>
      <c r="AD846" s="72">
        <f t="shared" si="144"/>
        <v>365</v>
      </c>
      <c r="AE846" s="73">
        <f>ROUND(VLOOKUP(Q846,'[1]Average Cost'!$A$3:$V$26,HLOOKUP('[1]Master Sheet'!E846,'[1]Average Cost'!$B$1:$V$2,2,0)),0)</f>
        <v>1001963</v>
      </c>
      <c r="AF846" s="74">
        <f t="shared" si="145"/>
        <v>0.75675049877091272</v>
      </c>
      <c r="AG846" s="68" t="str">
        <f t="shared" si="151"/>
        <v>60%-80%</v>
      </c>
      <c r="AH846" s="75">
        <v>1261805.4918750001</v>
      </c>
      <c r="AI846" s="75">
        <v>1261805.4918750001</v>
      </c>
      <c r="AJ846" s="75">
        <v>1169974</v>
      </c>
      <c r="AK846" s="76">
        <f t="shared" si="146"/>
        <v>0.60091353610554277</v>
      </c>
      <c r="AL846" s="39" t="str">
        <f t="shared" si="152"/>
        <v>50% - 70%</v>
      </c>
      <c r="AM846" s="77" t="str">
        <f t="shared" si="153"/>
        <v>Lower Range</v>
      </c>
      <c r="AN846" s="78" t="s">
        <v>76</v>
      </c>
      <c r="AO846" s="78"/>
      <c r="AP846" s="78" t="s">
        <v>76</v>
      </c>
      <c r="AQ846" s="49"/>
      <c r="AR846" s="79"/>
      <c r="AS846" s="79"/>
      <c r="AT846" s="80"/>
      <c r="AU846" s="52">
        <f t="shared" si="147"/>
        <v>0</v>
      </c>
    </row>
    <row r="847" spans="1:47" ht="15" customHeight="1">
      <c r="A847" s="53" t="s">
        <v>66</v>
      </c>
      <c r="B847" s="54">
        <v>836</v>
      </c>
      <c r="C847" s="55" t="s">
        <v>265</v>
      </c>
      <c r="D847" s="56" t="s">
        <v>331</v>
      </c>
      <c r="E847" s="55" t="s">
        <v>79</v>
      </c>
      <c r="F847" s="57">
        <v>41951</v>
      </c>
      <c r="G847" s="58">
        <v>25369</v>
      </c>
      <c r="H847" s="59">
        <f t="shared" si="148"/>
        <v>49.824657534246576</v>
      </c>
      <c r="I847" s="60" t="s">
        <v>128</v>
      </c>
      <c r="J847" s="61" t="s">
        <v>71</v>
      </c>
      <c r="K847" s="62" t="s">
        <v>85</v>
      </c>
      <c r="L847" s="63" t="s">
        <v>85</v>
      </c>
      <c r="M847" s="64" t="str">
        <f t="shared" si="149"/>
        <v>2-3-3</v>
      </c>
      <c r="N847" s="65">
        <v>42095</v>
      </c>
      <c r="O847" s="66">
        <v>43191</v>
      </c>
      <c r="P847" s="67">
        <v>9.7499999999999989E-2</v>
      </c>
      <c r="Q847" s="68" t="s">
        <v>131</v>
      </c>
      <c r="R847" s="68" t="s">
        <v>132</v>
      </c>
      <c r="S847" s="68" t="s">
        <v>133</v>
      </c>
      <c r="T847" s="69">
        <v>55</v>
      </c>
      <c r="U847" s="68"/>
      <c r="V847" s="70">
        <v>702300</v>
      </c>
      <c r="W847" s="70">
        <v>0</v>
      </c>
      <c r="X847" s="70">
        <v>0</v>
      </c>
      <c r="Y847" s="70">
        <v>284712</v>
      </c>
      <c r="Z847" s="70">
        <v>0</v>
      </c>
      <c r="AA847" s="70">
        <v>2198746</v>
      </c>
      <c r="AB847" s="71">
        <f t="shared" si="150"/>
        <v>1914034</v>
      </c>
      <c r="AC847" s="71">
        <f t="shared" si="143"/>
        <v>1914034</v>
      </c>
      <c r="AD847" s="72">
        <f t="shared" si="144"/>
        <v>365</v>
      </c>
      <c r="AE847" s="73">
        <f>ROUND(VLOOKUP(Q847,'[1]Average Cost'!$A$3:$V$26,HLOOKUP('[1]Master Sheet'!E847,'[1]Average Cost'!$B$1:$V$2,2,0)),0)</f>
        <v>2926963</v>
      </c>
      <c r="AF847" s="74">
        <f t="shared" si="145"/>
        <v>0.65393173743569699</v>
      </c>
      <c r="AG847" s="68" t="str">
        <f t="shared" si="151"/>
        <v>60%-80%</v>
      </c>
      <c r="AH847" s="75">
        <v>3717790.8931500004</v>
      </c>
      <c r="AI847" s="75">
        <v>3717790.8931500004</v>
      </c>
      <c r="AJ847" s="75">
        <v>3467264</v>
      </c>
      <c r="AK847" s="76">
        <f t="shared" si="146"/>
        <v>0.51483099910933461</v>
      </c>
      <c r="AL847" s="39" t="str">
        <f t="shared" si="152"/>
        <v>50% - 70%</v>
      </c>
      <c r="AM847" s="77" t="str">
        <f t="shared" si="153"/>
        <v>Lower Range</v>
      </c>
      <c r="AN847" s="78" t="s">
        <v>76</v>
      </c>
      <c r="AO847" s="78"/>
      <c r="AP847" s="78" t="s">
        <v>135</v>
      </c>
      <c r="AQ847" s="49"/>
      <c r="AR847" s="79"/>
      <c r="AS847" s="79"/>
      <c r="AT847" s="80"/>
      <c r="AU847" s="52">
        <f t="shared" si="147"/>
        <v>0</v>
      </c>
    </row>
    <row r="848" spans="1:47" ht="15" customHeight="1">
      <c r="A848" s="53" t="s">
        <v>66</v>
      </c>
      <c r="B848" s="54">
        <v>837</v>
      </c>
      <c r="C848" s="55" t="s">
        <v>67</v>
      </c>
      <c r="D848" s="56" t="s">
        <v>68</v>
      </c>
      <c r="E848" s="55" t="s">
        <v>524</v>
      </c>
      <c r="F848" s="57">
        <v>44716</v>
      </c>
      <c r="G848" s="58">
        <v>29796</v>
      </c>
      <c r="H848" s="59">
        <f t="shared" si="148"/>
        <v>37.695890410958903</v>
      </c>
      <c r="I848" s="60" t="s">
        <v>593</v>
      </c>
      <c r="J848" s="61">
        <v>0</v>
      </c>
      <c r="K848" s="62">
        <v>0</v>
      </c>
      <c r="L848" s="63" t="s">
        <v>71</v>
      </c>
      <c r="M848" s="64" t="str">
        <f t="shared" si="149"/>
        <v>0-0-2</v>
      </c>
      <c r="N848" s="81" t="s">
        <v>72</v>
      </c>
      <c r="O848" s="62" t="s">
        <v>72</v>
      </c>
      <c r="P848" s="67">
        <v>0</v>
      </c>
      <c r="Q848" s="68" t="s">
        <v>177</v>
      </c>
      <c r="R848" s="68" t="s">
        <v>178</v>
      </c>
      <c r="S848" s="68" t="s">
        <v>179</v>
      </c>
      <c r="T848" s="69">
        <v>48</v>
      </c>
      <c r="U848" s="68"/>
      <c r="V848" s="70">
        <v>327276</v>
      </c>
      <c r="W848" s="70">
        <v>0</v>
      </c>
      <c r="X848" s="70">
        <v>0</v>
      </c>
      <c r="Y848" s="70">
        <v>81816</v>
      </c>
      <c r="Z848" s="70">
        <v>0</v>
      </c>
      <c r="AA848" s="70">
        <v>911948</v>
      </c>
      <c r="AB848" s="71">
        <f t="shared" si="150"/>
        <v>830132</v>
      </c>
      <c r="AC848" s="71">
        <f t="shared" si="143"/>
        <v>830132</v>
      </c>
      <c r="AD848" s="72">
        <f t="shared" si="144"/>
        <v>301</v>
      </c>
      <c r="AE848" s="73">
        <f>ROUND(VLOOKUP(Q848,'[1]Average Cost'!$A$3:$V$26,HLOOKUP('[1]Master Sheet'!E848,'[1]Average Cost'!$B$1:$V$2,2,0)),0)</f>
        <v>876337</v>
      </c>
      <c r="AF848" s="74">
        <f t="shared" si="145"/>
        <v>0.9472748497438771</v>
      </c>
      <c r="AG848" s="68" t="str">
        <f t="shared" si="151"/>
        <v>80%-100%</v>
      </c>
      <c r="AH848" s="75">
        <v>1031401.0812</v>
      </c>
      <c r="AI848" s="75">
        <v>1031401.0812</v>
      </c>
      <c r="AJ848" s="75">
        <v>1020726</v>
      </c>
      <c r="AK848" s="76">
        <f t="shared" si="146"/>
        <v>0.80485857066794009</v>
      </c>
      <c r="AL848" s="39" t="str">
        <f t="shared" si="152"/>
        <v>70% - 90%</v>
      </c>
      <c r="AM848" s="77" t="str">
        <f t="shared" si="153"/>
        <v>Lower Middle Range</v>
      </c>
      <c r="AN848" s="78" t="s">
        <v>76</v>
      </c>
      <c r="AO848" s="78"/>
      <c r="AP848" s="78" t="s">
        <v>76</v>
      </c>
      <c r="AQ848" s="49"/>
      <c r="AR848" s="79"/>
      <c r="AS848" s="79"/>
      <c r="AT848" s="80"/>
      <c r="AU848" s="52">
        <f t="shared" si="147"/>
        <v>0</v>
      </c>
    </row>
    <row r="849" spans="1:47" ht="15" customHeight="1">
      <c r="A849" s="53" t="s">
        <v>66</v>
      </c>
      <c r="B849" s="54">
        <v>838</v>
      </c>
      <c r="C849" s="55" t="s">
        <v>172</v>
      </c>
      <c r="D849" s="56" t="s">
        <v>173</v>
      </c>
      <c r="E849" s="55" t="s">
        <v>149</v>
      </c>
      <c r="F849" s="57">
        <v>40513</v>
      </c>
      <c r="G849" s="58">
        <v>31566</v>
      </c>
      <c r="H849" s="59">
        <f t="shared" si="148"/>
        <v>32.846575342465755</v>
      </c>
      <c r="I849" s="60" t="s">
        <v>150</v>
      </c>
      <c r="J849" s="61" t="s">
        <v>71</v>
      </c>
      <c r="K849" s="62" t="s">
        <v>71</v>
      </c>
      <c r="L849" s="63" t="s">
        <v>85</v>
      </c>
      <c r="M849" s="64" t="str">
        <f t="shared" si="149"/>
        <v>2-2-3</v>
      </c>
      <c r="N849" s="65">
        <v>42095</v>
      </c>
      <c r="O849" s="66">
        <v>43191</v>
      </c>
      <c r="P849" s="67">
        <v>7.2499999999999995E-2</v>
      </c>
      <c r="Q849" s="68" t="s">
        <v>151</v>
      </c>
      <c r="R849" s="68" t="s">
        <v>126</v>
      </c>
      <c r="S849" s="68" t="s">
        <v>127</v>
      </c>
      <c r="T849" s="69">
        <v>44</v>
      </c>
      <c r="U849" s="68"/>
      <c r="V849" s="70">
        <v>127236</v>
      </c>
      <c r="W849" s="70">
        <v>0</v>
      </c>
      <c r="X849" s="70">
        <v>0</v>
      </c>
      <c r="Y849" s="70">
        <v>0</v>
      </c>
      <c r="Z849" s="70">
        <v>0</v>
      </c>
      <c r="AA849" s="70">
        <v>330053</v>
      </c>
      <c r="AB849" s="71">
        <f t="shared" si="150"/>
        <v>330053</v>
      </c>
      <c r="AC849" s="71">
        <f t="shared" si="143"/>
        <v>330053</v>
      </c>
      <c r="AD849" s="72">
        <f t="shared" si="144"/>
        <v>365</v>
      </c>
      <c r="AE849" s="73">
        <f>ROUND(VLOOKUP(Q849,'[1]Average Cost'!$A$3:$V$26,HLOOKUP('[1]Master Sheet'!E849,'[1]Average Cost'!$B$1:$V$2,2,0)),0)</f>
        <v>349645</v>
      </c>
      <c r="AF849" s="74">
        <f t="shared" si="145"/>
        <v>0.94396602268014695</v>
      </c>
      <c r="AG849" s="68" t="str">
        <f t="shared" si="151"/>
        <v>80%-100%</v>
      </c>
      <c r="AH849" s="75">
        <v>338646.37994999997</v>
      </c>
      <c r="AI849" s="75">
        <v>338646.37994999997</v>
      </c>
      <c r="AJ849" s="75">
        <v>309807</v>
      </c>
      <c r="AK849" s="76">
        <f t="shared" si="146"/>
        <v>0.97462432655778353</v>
      </c>
      <c r="AL849" s="39" t="str">
        <f t="shared" si="152"/>
        <v>90% - 110%</v>
      </c>
      <c r="AM849" s="77" t="str">
        <f t="shared" si="153"/>
        <v>Close to Market Reference</v>
      </c>
      <c r="AN849" s="78" t="s">
        <v>76</v>
      </c>
      <c r="AO849" s="78"/>
      <c r="AP849" s="78" t="s">
        <v>76</v>
      </c>
      <c r="AQ849" s="49"/>
      <c r="AR849" s="79"/>
      <c r="AS849" s="79"/>
      <c r="AT849" s="80"/>
      <c r="AU849" s="52">
        <f t="shared" si="147"/>
        <v>0</v>
      </c>
    </row>
    <row r="850" spans="1:47" ht="15" customHeight="1">
      <c r="A850" s="53" t="s">
        <v>66</v>
      </c>
      <c r="B850" s="54">
        <v>839</v>
      </c>
      <c r="C850" s="55" t="s">
        <v>134</v>
      </c>
      <c r="D850" s="56" t="s">
        <v>68</v>
      </c>
      <c r="E850" s="55" t="s">
        <v>149</v>
      </c>
      <c r="F850" s="57">
        <v>41791</v>
      </c>
      <c r="G850" s="58">
        <v>31274</v>
      </c>
      <c r="H850" s="59">
        <f t="shared" si="148"/>
        <v>33.646575342465752</v>
      </c>
      <c r="I850" s="60" t="s">
        <v>251</v>
      </c>
      <c r="J850" s="61" t="s">
        <v>85</v>
      </c>
      <c r="K850" s="62" t="s">
        <v>85</v>
      </c>
      <c r="L850" s="63" t="s">
        <v>85</v>
      </c>
      <c r="M850" s="64" t="str">
        <f t="shared" si="149"/>
        <v>3-3-3</v>
      </c>
      <c r="N850" s="65">
        <v>42826</v>
      </c>
      <c r="O850" s="66">
        <v>43191</v>
      </c>
      <c r="P850" s="67">
        <v>0.13166683159498882</v>
      </c>
      <c r="Q850" s="68" t="s">
        <v>151</v>
      </c>
      <c r="R850" s="68" t="s">
        <v>126</v>
      </c>
      <c r="S850" s="68" t="s">
        <v>127</v>
      </c>
      <c r="T850" s="69">
        <v>48</v>
      </c>
      <c r="U850" s="68"/>
      <c r="V850" s="70">
        <v>187140</v>
      </c>
      <c r="W850" s="70">
        <v>0</v>
      </c>
      <c r="X850" s="70">
        <v>0</v>
      </c>
      <c r="Y850" s="70">
        <v>46788</v>
      </c>
      <c r="Z850" s="70">
        <v>0</v>
      </c>
      <c r="AA850" s="70">
        <v>526579</v>
      </c>
      <c r="AB850" s="71">
        <f t="shared" si="150"/>
        <v>479791</v>
      </c>
      <c r="AC850" s="71">
        <f t="shared" si="143"/>
        <v>479791</v>
      </c>
      <c r="AD850" s="72">
        <f t="shared" si="144"/>
        <v>365</v>
      </c>
      <c r="AE850" s="73">
        <f>ROUND(VLOOKUP(Q850,'[1]Average Cost'!$A$3:$V$26,HLOOKUP('[1]Master Sheet'!E850,'[1]Average Cost'!$B$1:$V$2,2,0)),0)</f>
        <v>640507</v>
      </c>
      <c r="AF850" s="74">
        <f t="shared" si="145"/>
        <v>0.7490800256671668</v>
      </c>
      <c r="AG850" s="68" t="str">
        <f t="shared" si="151"/>
        <v>60%-80%</v>
      </c>
      <c r="AH850" s="75">
        <v>811167.42264999996</v>
      </c>
      <c r="AI850" s="75">
        <v>811167.42264999996</v>
      </c>
      <c r="AJ850" s="75">
        <v>563077</v>
      </c>
      <c r="AK850" s="76">
        <f t="shared" si="146"/>
        <v>0.5914820869316626</v>
      </c>
      <c r="AL850" s="39" t="str">
        <f t="shared" si="152"/>
        <v>50% - 70%</v>
      </c>
      <c r="AM850" s="77" t="str">
        <f t="shared" si="153"/>
        <v>Lower Range</v>
      </c>
      <c r="AN850" s="78" t="s">
        <v>76</v>
      </c>
      <c r="AO850" s="78"/>
      <c r="AP850" s="78" t="s">
        <v>76</v>
      </c>
      <c r="AQ850" s="49"/>
      <c r="AR850" s="79"/>
      <c r="AS850" s="79"/>
      <c r="AT850" s="80"/>
      <c r="AU850" s="52">
        <f t="shared" si="147"/>
        <v>0</v>
      </c>
    </row>
    <row r="851" spans="1:47" ht="15" customHeight="1">
      <c r="A851" s="53" t="s">
        <v>66</v>
      </c>
      <c r="B851" s="54">
        <v>840</v>
      </c>
      <c r="C851" s="55" t="s">
        <v>228</v>
      </c>
      <c r="D851" s="56" t="s">
        <v>173</v>
      </c>
      <c r="E851" s="55" t="s">
        <v>111</v>
      </c>
      <c r="F851" s="57">
        <v>42186</v>
      </c>
      <c r="G851" s="58">
        <v>32720</v>
      </c>
      <c r="H851" s="59">
        <f t="shared" si="148"/>
        <v>29.684931506849313</v>
      </c>
      <c r="I851" s="60" t="s">
        <v>640</v>
      </c>
      <c r="J851" s="61" t="s">
        <v>85</v>
      </c>
      <c r="K851" s="62" t="s">
        <v>85</v>
      </c>
      <c r="L851" s="63" t="s">
        <v>85</v>
      </c>
      <c r="M851" s="64" t="str">
        <f t="shared" si="149"/>
        <v>3-3-3</v>
      </c>
      <c r="N851" s="65">
        <v>43191</v>
      </c>
      <c r="O851" s="66">
        <v>43191</v>
      </c>
      <c r="P851" s="67">
        <v>0.30750000000000005</v>
      </c>
      <c r="Q851" s="68" t="s">
        <v>299</v>
      </c>
      <c r="R851" s="68" t="s">
        <v>108</v>
      </c>
      <c r="S851" s="68" t="s">
        <v>109</v>
      </c>
      <c r="T851" s="69">
        <v>44</v>
      </c>
      <c r="U851" s="68"/>
      <c r="V851" s="70">
        <v>101700</v>
      </c>
      <c r="W851" s="70">
        <v>0</v>
      </c>
      <c r="X851" s="70">
        <v>9000</v>
      </c>
      <c r="Y851" s="70">
        <v>0</v>
      </c>
      <c r="Z851" s="70">
        <v>3000</v>
      </c>
      <c r="AA851" s="70">
        <v>269302.73</v>
      </c>
      <c r="AB851" s="71">
        <f t="shared" si="150"/>
        <v>269302.73</v>
      </c>
      <c r="AC851" s="71">
        <f t="shared" si="143"/>
        <v>269302.73</v>
      </c>
      <c r="AD851" s="72">
        <f t="shared" si="144"/>
        <v>365</v>
      </c>
      <c r="AE851" s="73">
        <f>ROUND(VLOOKUP(Q851,'[1]Average Cost'!$A$3:$V$26,HLOOKUP('[1]Master Sheet'!E851,'[1]Average Cost'!$B$1:$V$2,2,0)),0)</f>
        <v>269303</v>
      </c>
      <c r="AF851" s="74">
        <f t="shared" si="145"/>
        <v>0.99999899741183718</v>
      </c>
      <c r="AG851" s="68" t="str">
        <f t="shared" si="151"/>
        <v>80%-100%</v>
      </c>
      <c r="AH851" s="75">
        <v>353525</v>
      </c>
      <c r="AI851" s="75">
        <v>353525</v>
      </c>
      <c r="AJ851" s="75">
        <v>324075</v>
      </c>
      <c r="AK851" s="76">
        <f t="shared" si="146"/>
        <v>0.76176431652641252</v>
      </c>
      <c r="AL851" s="39" t="str">
        <f t="shared" si="152"/>
        <v>70% - 90%</v>
      </c>
      <c r="AM851" s="77" t="str">
        <f t="shared" si="153"/>
        <v>Lower Middle Range</v>
      </c>
      <c r="AN851" s="78" t="s">
        <v>76</v>
      </c>
      <c r="AO851" s="78"/>
      <c r="AP851" s="78" t="s">
        <v>76</v>
      </c>
      <c r="AQ851" s="49"/>
      <c r="AR851" s="79"/>
      <c r="AS851" s="79"/>
      <c r="AT851" s="80"/>
      <c r="AU851" s="52">
        <f t="shared" si="147"/>
        <v>0</v>
      </c>
    </row>
    <row r="852" spans="1:47" ht="15" customHeight="1">
      <c r="A852" s="53" t="s">
        <v>66</v>
      </c>
      <c r="B852" s="25">
        <v>841</v>
      </c>
      <c r="C852" s="55" t="s">
        <v>205</v>
      </c>
      <c r="D852" s="56" t="s">
        <v>117</v>
      </c>
      <c r="E852" s="55" t="s">
        <v>92</v>
      </c>
      <c r="F852" s="57">
        <v>41883</v>
      </c>
      <c r="G852" s="58">
        <v>29739</v>
      </c>
      <c r="H852" s="59">
        <f t="shared" si="148"/>
        <v>37.852054794520548</v>
      </c>
      <c r="I852" s="60" t="s">
        <v>566</v>
      </c>
      <c r="J852" s="61" t="s">
        <v>85</v>
      </c>
      <c r="K852" s="62" t="s">
        <v>81</v>
      </c>
      <c r="L852" s="63" t="s">
        <v>81</v>
      </c>
      <c r="M852" s="64" t="str">
        <f t="shared" si="149"/>
        <v>3-4-4</v>
      </c>
      <c r="N852" s="65">
        <v>43191</v>
      </c>
      <c r="O852" s="66">
        <v>43191</v>
      </c>
      <c r="P852" s="67">
        <v>0.3</v>
      </c>
      <c r="Q852" s="68" t="s">
        <v>73</v>
      </c>
      <c r="R852" s="38" t="s">
        <v>74</v>
      </c>
      <c r="S852" s="38" t="s">
        <v>75</v>
      </c>
      <c r="T852" s="69">
        <v>50</v>
      </c>
      <c r="U852" s="68"/>
      <c r="V852" s="70">
        <v>415140</v>
      </c>
      <c r="W852" s="70">
        <v>43044</v>
      </c>
      <c r="X852" s="70">
        <v>0</v>
      </c>
      <c r="Y852" s="70">
        <v>103788</v>
      </c>
      <c r="Z852" s="70">
        <v>0</v>
      </c>
      <c r="AA852" s="70">
        <v>1196642</v>
      </c>
      <c r="AB852" s="71">
        <f t="shared" si="150"/>
        <v>1092854</v>
      </c>
      <c r="AC852" s="71">
        <f t="shared" si="143"/>
        <v>1049810</v>
      </c>
      <c r="AD852" s="72">
        <f t="shared" si="144"/>
        <v>365</v>
      </c>
      <c r="AE852" s="73">
        <f>ROUND(VLOOKUP(Q852,'[1]Average Cost'!$A$3:$V$26,HLOOKUP('[1]Master Sheet'!E852,'[1]Average Cost'!$B$1:$V$2,2,0)),0)</f>
        <v>1206158</v>
      </c>
      <c r="AF852" s="74">
        <f t="shared" si="145"/>
        <v>0.90606205820464647</v>
      </c>
      <c r="AG852" s="68" t="str">
        <f t="shared" si="151"/>
        <v>80%-100%</v>
      </c>
      <c r="AH852" s="75">
        <v>1653959.6702999999</v>
      </c>
      <c r="AI852" s="75">
        <v>1653959.6702999999</v>
      </c>
      <c r="AJ852" s="75">
        <v>1268031</v>
      </c>
      <c r="AK852" s="76">
        <f t="shared" si="146"/>
        <v>0.66075008939110047</v>
      </c>
      <c r="AL852" s="39" t="str">
        <f t="shared" si="152"/>
        <v>50% - 70%</v>
      </c>
      <c r="AM852" s="77" t="str">
        <f t="shared" si="153"/>
        <v>Lower Range</v>
      </c>
      <c r="AN852" s="78" t="s">
        <v>118</v>
      </c>
      <c r="AO852" s="78" t="s">
        <v>719</v>
      </c>
      <c r="AP852" s="78" t="s">
        <v>76</v>
      </c>
      <c r="AQ852" s="49"/>
      <c r="AR852" s="79"/>
      <c r="AS852" s="79"/>
      <c r="AT852" s="80"/>
      <c r="AU852" s="52">
        <f t="shared" si="147"/>
        <v>0</v>
      </c>
    </row>
    <row r="853" spans="1:47" ht="15" customHeight="1">
      <c r="A853" s="53" t="s">
        <v>66</v>
      </c>
      <c r="B853" s="54">
        <v>842</v>
      </c>
      <c r="C853" s="55" t="s">
        <v>508</v>
      </c>
      <c r="D853" s="56" t="s">
        <v>432</v>
      </c>
      <c r="E853" s="55" t="s">
        <v>79</v>
      </c>
      <c r="F853" s="57">
        <v>41000</v>
      </c>
      <c r="G853" s="58">
        <v>29348</v>
      </c>
      <c r="H853" s="59">
        <f t="shared" si="148"/>
        <v>38.923287671232877</v>
      </c>
      <c r="I853" s="60" t="s">
        <v>232</v>
      </c>
      <c r="J853" s="61" t="s">
        <v>71</v>
      </c>
      <c r="K853" s="62" t="s">
        <v>85</v>
      </c>
      <c r="L853" s="63" t="s">
        <v>85</v>
      </c>
      <c r="M853" s="64" t="str">
        <f t="shared" si="149"/>
        <v>2-3-3</v>
      </c>
      <c r="N853" s="65">
        <v>43191</v>
      </c>
      <c r="O853" s="66">
        <v>43191</v>
      </c>
      <c r="P853" s="67">
        <v>0.2</v>
      </c>
      <c r="Q853" s="68" t="s">
        <v>73</v>
      </c>
      <c r="R853" s="38" t="s">
        <v>74</v>
      </c>
      <c r="S853" s="38" t="s">
        <v>75</v>
      </c>
      <c r="T853" s="69">
        <v>52</v>
      </c>
      <c r="U853" s="68"/>
      <c r="V853" s="70">
        <v>467004</v>
      </c>
      <c r="W853" s="70">
        <v>0</v>
      </c>
      <c r="X853" s="70">
        <v>0</v>
      </c>
      <c r="Y853" s="70">
        <v>233496</v>
      </c>
      <c r="Z853" s="70">
        <v>0</v>
      </c>
      <c r="AA853" s="70">
        <v>1416932</v>
      </c>
      <c r="AB853" s="71">
        <f t="shared" si="150"/>
        <v>1183436</v>
      </c>
      <c r="AC853" s="71">
        <f t="shared" si="143"/>
        <v>1183436</v>
      </c>
      <c r="AD853" s="72">
        <f t="shared" si="144"/>
        <v>365</v>
      </c>
      <c r="AE853" s="73">
        <f>ROUND(VLOOKUP(Q853,'[1]Average Cost'!$A$3:$V$26,HLOOKUP('[1]Master Sheet'!E853,'[1]Average Cost'!$B$1:$V$2,2,0)),0)</f>
        <v>1566343</v>
      </c>
      <c r="AF853" s="74">
        <f t="shared" si="145"/>
        <v>0.75554077235956618</v>
      </c>
      <c r="AG853" s="68" t="str">
        <f t="shared" si="151"/>
        <v>60%-80%</v>
      </c>
      <c r="AH853" s="75">
        <v>2158961.0017500003</v>
      </c>
      <c r="AI853" s="75">
        <v>2158961.0017500003</v>
      </c>
      <c r="AJ853" s="75">
        <v>1733907</v>
      </c>
      <c r="AK853" s="76">
        <f t="shared" si="146"/>
        <v>0.54815070723405201</v>
      </c>
      <c r="AL853" s="39" t="str">
        <f t="shared" si="152"/>
        <v>50% - 70%</v>
      </c>
      <c r="AM853" s="77" t="str">
        <f t="shared" si="153"/>
        <v>Lower Range</v>
      </c>
      <c r="AN853" s="78" t="s">
        <v>118</v>
      </c>
      <c r="AO853" s="78" t="s">
        <v>720</v>
      </c>
      <c r="AP853" s="78" t="s">
        <v>135</v>
      </c>
      <c r="AQ853" s="49"/>
      <c r="AR853" s="79"/>
      <c r="AS853" s="79"/>
      <c r="AT853" s="80"/>
      <c r="AU853" s="52">
        <f t="shared" si="147"/>
        <v>0</v>
      </c>
    </row>
    <row r="854" spans="1:47" ht="15" customHeight="1">
      <c r="A854" s="53" t="s">
        <v>66</v>
      </c>
      <c r="B854" s="54">
        <v>843</v>
      </c>
      <c r="C854" s="55" t="s">
        <v>67</v>
      </c>
      <c r="D854" s="56" t="s">
        <v>68</v>
      </c>
      <c r="E854" s="55" t="s">
        <v>721</v>
      </c>
      <c r="F854" s="57">
        <v>44807</v>
      </c>
      <c r="G854" s="58">
        <v>32797</v>
      </c>
      <c r="H854" s="59">
        <f t="shared" si="148"/>
        <v>29.473972602739725</v>
      </c>
      <c r="I854" s="60" t="s">
        <v>281</v>
      </c>
      <c r="J854" s="61">
        <v>0</v>
      </c>
      <c r="K854" s="62">
        <v>0</v>
      </c>
      <c r="L854" s="63" t="s">
        <v>71</v>
      </c>
      <c r="M854" s="64" t="str">
        <f t="shared" si="149"/>
        <v>0-0-2</v>
      </c>
      <c r="N854" s="81" t="s">
        <v>72</v>
      </c>
      <c r="O854" s="62" t="s">
        <v>72</v>
      </c>
      <c r="P854" s="67">
        <v>0</v>
      </c>
      <c r="Q854" s="68" t="s">
        <v>73</v>
      </c>
      <c r="R854" s="38" t="s">
        <v>74</v>
      </c>
      <c r="S854" s="38" t="s">
        <v>75</v>
      </c>
      <c r="T854" s="69">
        <v>48</v>
      </c>
      <c r="U854" s="68"/>
      <c r="V854" s="70">
        <v>290904</v>
      </c>
      <c r="W854" s="70">
        <v>0</v>
      </c>
      <c r="X854" s="70">
        <v>0</v>
      </c>
      <c r="Y854" s="70">
        <v>72732</v>
      </c>
      <c r="Z854" s="70">
        <v>0</v>
      </c>
      <c r="AA854" s="70">
        <v>811945</v>
      </c>
      <c r="AB854" s="71">
        <f t="shared" si="150"/>
        <v>739213</v>
      </c>
      <c r="AC854" s="71">
        <f t="shared" si="143"/>
        <v>739213</v>
      </c>
      <c r="AD854" s="72">
        <f t="shared" si="144"/>
        <v>210</v>
      </c>
      <c r="AE854" s="73">
        <f>ROUND(VLOOKUP(Q854,'[1]Average Cost'!$A$3:$V$26,HLOOKUP('[1]Master Sheet'!E854,'[1]Average Cost'!$B$1:$V$2,2,0)),0)</f>
        <v>646385</v>
      </c>
      <c r="AF854" s="74">
        <f t="shared" si="145"/>
        <v>1.143611005824702</v>
      </c>
      <c r="AG854" s="68" t="str">
        <f t="shared" si="151"/>
        <v>Greater than 100%</v>
      </c>
      <c r="AH854" s="75">
        <v>1040452</v>
      </c>
      <c r="AI854" s="75">
        <v>1031401.0812</v>
      </c>
      <c r="AJ854" s="75">
        <v>1040452</v>
      </c>
      <c r="AK854" s="76">
        <f t="shared" si="146"/>
        <v>0.71047294829554852</v>
      </c>
      <c r="AL854" s="39" t="str">
        <f t="shared" si="152"/>
        <v>70% - 90%</v>
      </c>
      <c r="AM854" s="77" t="str">
        <f t="shared" si="153"/>
        <v>Lower Middle Range</v>
      </c>
      <c r="AN854" s="78" t="s">
        <v>76</v>
      </c>
      <c r="AO854" s="78"/>
      <c r="AP854" s="78" t="s">
        <v>76</v>
      </c>
      <c r="AQ854" s="49"/>
      <c r="AR854" s="79"/>
      <c r="AS854" s="79"/>
      <c r="AT854" s="80"/>
      <c r="AU854" s="52">
        <f t="shared" si="147"/>
        <v>0</v>
      </c>
    </row>
    <row r="855" spans="1:47" ht="15" customHeight="1">
      <c r="A855" s="53" t="s">
        <v>66</v>
      </c>
      <c r="B855" s="54">
        <v>844</v>
      </c>
      <c r="C855" s="55" t="s">
        <v>136</v>
      </c>
      <c r="D855" s="56" t="s">
        <v>91</v>
      </c>
      <c r="E855" s="55" t="s">
        <v>111</v>
      </c>
      <c r="F855" s="57">
        <v>41175</v>
      </c>
      <c r="G855" s="58">
        <v>27906</v>
      </c>
      <c r="H855" s="59">
        <f t="shared" si="148"/>
        <v>42.873972602739727</v>
      </c>
      <c r="I855" s="60" t="s">
        <v>542</v>
      </c>
      <c r="J855" s="61" t="s">
        <v>71</v>
      </c>
      <c r="K855" s="62" t="s">
        <v>71</v>
      </c>
      <c r="L855" s="63" t="s">
        <v>85</v>
      </c>
      <c r="M855" s="64" t="str">
        <f t="shared" si="149"/>
        <v>2-2-3</v>
      </c>
      <c r="N855" s="65">
        <v>42370</v>
      </c>
      <c r="O855" s="66">
        <v>43191</v>
      </c>
      <c r="P855" s="67">
        <v>6.9999999999999993E-2</v>
      </c>
      <c r="Q855" s="68" t="s">
        <v>113</v>
      </c>
      <c r="R855" s="68" t="s">
        <v>114</v>
      </c>
      <c r="S855" s="68" t="s">
        <v>115</v>
      </c>
      <c r="T855" s="69">
        <v>49</v>
      </c>
      <c r="U855" s="68"/>
      <c r="V855" s="70">
        <v>267456</v>
      </c>
      <c r="W855" s="70">
        <v>0</v>
      </c>
      <c r="X855" s="70">
        <v>67500</v>
      </c>
      <c r="Y855" s="70">
        <v>66864</v>
      </c>
      <c r="Z855" s="70">
        <v>22500</v>
      </c>
      <c r="AA855" s="70">
        <v>747465</v>
      </c>
      <c r="AB855" s="71">
        <f t="shared" si="150"/>
        <v>680601</v>
      </c>
      <c r="AC855" s="71">
        <f t="shared" si="143"/>
        <v>680601</v>
      </c>
      <c r="AD855" s="72">
        <f t="shared" si="144"/>
        <v>365</v>
      </c>
      <c r="AE855" s="73">
        <f>ROUND(VLOOKUP(Q855,'[1]Average Cost'!$A$3:$V$26,HLOOKUP('[1]Master Sheet'!E855,'[1]Average Cost'!$B$1:$V$2,2,0)),0)</f>
        <v>724636</v>
      </c>
      <c r="AF855" s="74">
        <f t="shared" si="145"/>
        <v>0.93923155901721689</v>
      </c>
      <c r="AG855" s="68" t="str">
        <f t="shared" si="151"/>
        <v>80%-100%</v>
      </c>
      <c r="AH855" s="75">
        <v>1072534.66809375</v>
      </c>
      <c r="AI855" s="75">
        <v>1072534.66809375</v>
      </c>
      <c r="AJ855" s="75">
        <v>1041277</v>
      </c>
      <c r="AK855" s="76">
        <f t="shared" si="146"/>
        <v>0.63457249471446342</v>
      </c>
      <c r="AL855" s="39" t="str">
        <f t="shared" si="152"/>
        <v>50% - 70%</v>
      </c>
      <c r="AM855" s="77" t="str">
        <f t="shared" si="153"/>
        <v>Lower Range</v>
      </c>
      <c r="AN855" s="78" t="s">
        <v>76</v>
      </c>
      <c r="AO855" s="78"/>
      <c r="AP855" s="78" t="s">
        <v>76</v>
      </c>
      <c r="AQ855" s="49"/>
      <c r="AR855" s="79"/>
      <c r="AS855" s="79"/>
      <c r="AT855" s="80"/>
      <c r="AU855" s="52">
        <f t="shared" si="147"/>
        <v>0</v>
      </c>
    </row>
    <row r="856" spans="1:47" ht="15" customHeight="1">
      <c r="A856" s="53" t="s">
        <v>66</v>
      </c>
      <c r="B856" s="54">
        <v>845</v>
      </c>
      <c r="C856" s="55" t="s">
        <v>134</v>
      </c>
      <c r="D856" s="56" t="s">
        <v>68</v>
      </c>
      <c r="E856" s="55" t="s">
        <v>79</v>
      </c>
      <c r="F856" s="57">
        <v>41487</v>
      </c>
      <c r="G856" s="58">
        <v>30937</v>
      </c>
      <c r="H856" s="59">
        <f t="shared" si="148"/>
        <v>34.56986301369863</v>
      </c>
      <c r="I856" s="60" t="s">
        <v>213</v>
      </c>
      <c r="J856" s="61" t="s">
        <v>85</v>
      </c>
      <c r="K856" s="62" t="s">
        <v>71</v>
      </c>
      <c r="L856" s="63" t="s">
        <v>71</v>
      </c>
      <c r="M856" s="64" t="str">
        <f t="shared" si="149"/>
        <v>3-2-2</v>
      </c>
      <c r="N856" s="65">
        <v>42736</v>
      </c>
      <c r="O856" s="66">
        <v>43191</v>
      </c>
      <c r="P856" s="67">
        <v>8.853251167447776E-2</v>
      </c>
      <c r="Q856" s="68" t="s">
        <v>87</v>
      </c>
      <c r="R856" s="68" t="s">
        <v>88</v>
      </c>
      <c r="S856" s="68" t="s">
        <v>89</v>
      </c>
      <c r="T856" s="69">
        <v>48</v>
      </c>
      <c r="U856" s="68"/>
      <c r="V856" s="70">
        <v>158220</v>
      </c>
      <c r="W856" s="70">
        <v>0</v>
      </c>
      <c r="X856" s="70">
        <v>0</v>
      </c>
      <c r="Y856" s="70">
        <v>30060</v>
      </c>
      <c r="Z856" s="70">
        <v>0</v>
      </c>
      <c r="AA856" s="70">
        <v>342569</v>
      </c>
      <c r="AB856" s="71">
        <f t="shared" si="150"/>
        <v>312509</v>
      </c>
      <c r="AC856" s="71">
        <f t="shared" si="143"/>
        <v>312509</v>
      </c>
      <c r="AD856" s="72">
        <f t="shared" si="144"/>
        <v>365</v>
      </c>
      <c r="AE856" s="73">
        <f>ROUND(VLOOKUP(Q856,'[1]Average Cost'!$A$3:$V$26,HLOOKUP('[1]Master Sheet'!E856,'[1]Average Cost'!$B$1:$V$2,2,0)),0)</f>
        <v>494548</v>
      </c>
      <c r="AF856" s="74">
        <f t="shared" si="145"/>
        <v>0.63190832841301547</v>
      </c>
      <c r="AG856" s="68" t="str">
        <f t="shared" si="151"/>
        <v>60%-80%</v>
      </c>
      <c r="AH856" s="75">
        <v>884944.25</v>
      </c>
      <c r="AI856" s="75">
        <v>884944.25</v>
      </c>
      <c r="AJ856" s="75">
        <v>648969</v>
      </c>
      <c r="AK856" s="76">
        <f t="shared" si="146"/>
        <v>0.35313975993402974</v>
      </c>
      <c r="AL856" s="39" t="str">
        <f t="shared" si="152"/>
        <v>25% - 50%</v>
      </c>
      <c r="AM856" s="77" t="str">
        <f t="shared" si="153"/>
        <v>Lower Range</v>
      </c>
      <c r="AN856" s="78" t="s">
        <v>76</v>
      </c>
      <c r="AO856" s="78"/>
      <c r="AP856" s="78" t="s">
        <v>135</v>
      </c>
      <c r="AQ856" s="49"/>
      <c r="AR856" s="79"/>
      <c r="AS856" s="79"/>
      <c r="AT856" s="80"/>
      <c r="AU856" s="52">
        <f t="shared" si="147"/>
        <v>0</v>
      </c>
    </row>
    <row r="857" spans="1:47" ht="15" customHeight="1">
      <c r="A857" s="53" t="s">
        <v>66</v>
      </c>
      <c r="B857" s="54">
        <v>846</v>
      </c>
      <c r="C857" s="55" t="s">
        <v>94</v>
      </c>
      <c r="D857" s="56" t="s">
        <v>95</v>
      </c>
      <c r="E857" s="55" t="s">
        <v>370</v>
      </c>
      <c r="F857" s="57">
        <v>44513</v>
      </c>
      <c r="G857" s="58">
        <v>31394</v>
      </c>
      <c r="H857" s="59">
        <f t="shared" si="148"/>
        <v>33.317808219178083</v>
      </c>
      <c r="I857" s="60" t="s">
        <v>722</v>
      </c>
      <c r="J857" s="61">
        <v>0</v>
      </c>
      <c r="K857" s="62">
        <v>0</v>
      </c>
      <c r="L857" s="63" t="s">
        <v>85</v>
      </c>
      <c r="M857" s="64" t="str">
        <f t="shared" si="149"/>
        <v>0-0-3</v>
      </c>
      <c r="N857" s="81" t="s">
        <v>121</v>
      </c>
      <c r="O857" s="62" t="s">
        <v>98</v>
      </c>
      <c r="P857" s="67">
        <v>0</v>
      </c>
      <c r="Q857" s="68" t="s">
        <v>87</v>
      </c>
      <c r="R857" s="68" t="s">
        <v>88</v>
      </c>
      <c r="S857" s="68" t="s">
        <v>89</v>
      </c>
      <c r="T857" s="69">
        <v>47</v>
      </c>
      <c r="U857" s="68"/>
      <c r="V857" s="70">
        <v>178524</v>
      </c>
      <c r="W857" s="70">
        <v>0</v>
      </c>
      <c r="X857" s="70">
        <v>0</v>
      </c>
      <c r="Y857" s="70">
        <v>44628</v>
      </c>
      <c r="Z857" s="70">
        <v>0</v>
      </c>
      <c r="AA857" s="70">
        <v>502883</v>
      </c>
      <c r="AB857" s="71">
        <f t="shared" si="150"/>
        <v>458255</v>
      </c>
      <c r="AC857" s="71">
        <f t="shared" si="143"/>
        <v>458255</v>
      </c>
      <c r="AD857" s="72">
        <f t="shared" si="144"/>
        <v>365</v>
      </c>
      <c r="AE857" s="73">
        <f>ROUND(VLOOKUP(Q857,'[1]Average Cost'!$A$3:$V$26,HLOOKUP('[1]Master Sheet'!E857,'[1]Average Cost'!$B$1:$V$2,2,0)),0)</f>
        <v>436990</v>
      </c>
      <c r="AF857" s="74">
        <f t="shared" si="145"/>
        <v>1.0486624407881187</v>
      </c>
      <c r="AG857" s="68" t="str">
        <f t="shared" si="151"/>
        <v>Greater than 100%</v>
      </c>
      <c r="AH857" s="75">
        <v>752202.61250000005</v>
      </c>
      <c r="AI857" s="75">
        <v>752202.61250000005</v>
      </c>
      <c r="AJ857" s="75">
        <v>532918</v>
      </c>
      <c r="AK857" s="76">
        <f t="shared" si="146"/>
        <v>0.60921750653983531</v>
      </c>
      <c r="AL857" s="39" t="str">
        <f t="shared" si="152"/>
        <v>50% - 70%</v>
      </c>
      <c r="AM857" s="77" t="str">
        <f t="shared" si="153"/>
        <v>Lower Range</v>
      </c>
      <c r="AN857" s="78" t="s">
        <v>76</v>
      </c>
      <c r="AO857" s="78"/>
      <c r="AP857" s="78" t="s">
        <v>76</v>
      </c>
      <c r="AQ857" s="49"/>
      <c r="AR857" s="79"/>
      <c r="AS857" s="79"/>
      <c r="AT857" s="80"/>
      <c r="AU857" s="52">
        <f t="shared" si="147"/>
        <v>0</v>
      </c>
    </row>
    <row r="858" spans="1:47" ht="15" customHeight="1">
      <c r="A858" s="53" t="s">
        <v>66</v>
      </c>
      <c r="B858" s="25">
        <v>847</v>
      </c>
      <c r="C858" s="55" t="s">
        <v>265</v>
      </c>
      <c r="D858" s="56" t="s">
        <v>331</v>
      </c>
      <c r="E858" s="55" t="s">
        <v>111</v>
      </c>
      <c r="F858" s="57">
        <v>44331</v>
      </c>
      <c r="G858" s="58">
        <v>27013</v>
      </c>
      <c r="H858" s="59">
        <f t="shared" si="148"/>
        <v>45.320547945205476</v>
      </c>
      <c r="I858" s="60" t="s">
        <v>191</v>
      </c>
      <c r="J858" s="61">
        <v>0</v>
      </c>
      <c r="K858" s="62" t="s">
        <v>71</v>
      </c>
      <c r="L858" s="63" t="s">
        <v>71</v>
      </c>
      <c r="M858" s="64" t="str">
        <f t="shared" si="149"/>
        <v>0-2-2</v>
      </c>
      <c r="N858" s="81" t="s">
        <v>121</v>
      </c>
      <c r="O858" s="66">
        <v>43191</v>
      </c>
      <c r="P858" s="67">
        <v>8.3048702828453655E-2</v>
      </c>
      <c r="Q858" s="68" t="s">
        <v>113</v>
      </c>
      <c r="R858" s="68" t="s">
        <v>114</v>
      </c>
      <c r="S858" s="68" t="s">
        <v>115</v>
      </c>
      <c r="T858" s="69">
        <v>55</v>
      </c>
      <c r="U858" s="68"/>
      <c r="V858" s="70">
        <v>885276</v>
      </c>
      <c r="W858" s="70">
        <v>0</v>
      </c>
      <c r="X858" s="70">
        <v>135000</v>
      </c>
      <c r="Y858" s="70">
        <v>331980</v>
      </c>
      <c r="Z858" s="70">
        <v>45000</v>
      </c>
      <c r="AA858" s="70">
        <v>2561100</v>
      </c>
      <c r="AB858" s="71">
        <f t="shared" si="150"/>
        <v>2229120</v>
      </c>
      <c r="AC858" s="71">
        <f t="shared" si="143"/>
        <v>2229120</v>
      </c>
      <c r="AD858" s="72">
        <f t="shared" si="144"/>
        <v>365</v>
      </c>
      <c r="AE858" s="73">
        <f>ROUND(VLOOKUP(Q858,'[1]Average Cost'!$A$3:$V$26,HLOOKUP('[1]Master Sheet'!E858,'[1]Average Cost'!$B$1:$V$2,2,0)),0)</f>
        <v>2384322</v>
      </c>
      <c r="AF858" s="74">
        <f t="shared" si="145"/>
        <v>0.93490728181847926</v>
      </c>
      <c r="AG858" s="68" t="str">
        <f t="shared" si="151"/>
        <v>80%-100%</v>
      </c>
      <c r="AH858" s="75">
        <v>3470054.4377175001</v>
      </c>
      <c r="AI858" s="75">
        <v>3470054.4377175001</v>
      </c>
      <c r="AJ858" s="75">
        <v>2609243</v>
      </c>
      <c r="AK858" s="76">
        <f t="shared" si="146"/>
        <v>0.64238761668138256</v>
      </c>
      <c r="AL858" s="39" t="str">
        <f t="shared" si="152"/>
        <v>50% - 70%</v>
      </c>
      <c r="AM858" s="77" t="str">
        <f t="shared" si="153"/>
        <v>Lower Range</v>
      </c>
      <c r="AN858" s="78" t="s">
        <v>76</v>
      </c>
      <c r="AO858" s="78"/>
      <c r="AP858" s="78" t="s">
        <v>76</v>
      </c>
      <c r="AQ858" s="49"/>
      <c r="AR858" s="79"/>
      <c r="AS858" s="79"/>
      <c r="AT858" s="80"/>
      <c r="AU858" s="52">
        <f t="shared" si="147"/>
        <v>0</v>
      </c>
    </row>
    <row r="859" spans="1:47" ht="15" customHeight="1">
      <c r="A859" s="53" t="s">
        <v>66</v>
      </c>
      <c r="B859" s="54">
        <v>848</v>
      </c>
      <c r="C859" s="55" t="s">
        <v>167</v>
      </c>
      <c r="D859" s="56" t="s">
        <v>83</v>
      </c>
      <c r="E859" s="55" t="s">
        <v>111</v>
      </c>
      <c r="F859" s="57">
        <v>41476</v>
      </c>
      <c r="G859" s="58">
        <v>30506</v>
      </c>
      <c r="H859" s="59">
        <f t="shared" si="148"/>
        <v>35.750684931506846</v>
      </c>
      <c r="I859" s="60" t="s">
        <v>328</v>
      </c>
      <c r="J859" s="61" t="s">
        <v>71</v>
      </c>
      <c r="K859" s="62" t="s">
        <v>71</v>
      </c>
      <c r="L859" s="63" t="s">
        <v>85</v>
      </c>
      <c r="M859" s="64" t="str">
        <f t="shared" si="149"/>
        <v>2-2-3</v>
      </c>
      <c r="N859" s="65">
        <v>42736</v>
      </c>
      <c r="O859" s="66">
        <v>43191</v>
      </c>
      <c r="P859" s="67">
        <v>6.8087559856734967E-2</v>
      </c>
      <c r="Q859" s="68" t="s">
        <v>113</v>
      </c>
      <c r="R859" s="68" t="s">
        <v>114</v>
      </c>
      <c r="S859" s="68" t="s">
        <v>115</v>
      </c>
      <c r="T859" s="69">
        <v>46</v>
      </c>
      <c r="U859" s="68"/>
      <c r="V859" s="70">
        <v>152928</v>
      </c>
      <c r="W859" s="70">
        <v>0</v>
      </c>
      <c r="X859" s="70">
        <v>31500</v>
      </c>
      <c r="Y859" s="70">
        <v>0</v>
      </c>
      <c r="Z859" s="70">
        <v>10500</v>
      </c>
      <c r="AA859" s="70">
        <v>394276</v>
      </c>
      <c r="AB859" s="71">
        <f t="shared" si="150"/>
        <v>394276</v>
      </c>
      <c r="AC859" s="71">
        <f t="shared" si="143"/>
        <v>394276</v>
      </c>
      <c r="AD859" s="72">
        <f t="shared" si="144"/>
        <v>365</v>
      </c>
      <c r="AE859" s="73">
        <f>ROUND(VLOOKUP(Q859,'[1]Average Cost'!$A$3:$V$26,HLOOKUP('[1]Master Sheet'!E859,'[1]Average Cost'!$B$1:$V$2,2,0)),0)</f>
        <v>362968</v>
      </c>
      <c r="AF859" s="74">
        <f t="shared" si="145"/>
        <v>1.0862555376782526</v>
      </c>
      <c r="AG859" s="68" t="str">
        <f t="shared" si="151"/>
        <v>Greater than 100%</v>
      </c>
      <c r="AH859" s="75">
        <v>587277.26769999997</v>
      </c>
      <c r="AI859" s="75">
        <v>587277.26769999997</v>
      </c>
      <c r="AJ859" s="75">
        <v>404172</v>
      </c>
      <c r="AK859" s="76">
        <f t="shared" si="146"/>
        <v>0.67136261129965757</v>
      </c>
      <c r="AL859" s="39" t="str">
        <f t="shared" si="152"/>
        <v>50% - 70%</v>
      </c>
      <c r="AM859" s="77" t="str">
        <f t="shared" si="153"/>
        <v>Lower Range</v>
      </c>
      <c r="AN859" s="78" t="s">
        <v>76</v>
      </c>
      <c r="AO859" s="78"/>
      <c r="AP859" s="78" t="s">
        <v>76</v>
      </c>
      <c r="AQ859" s="49"/>
      <c r="AR859" s="79"/>
      <c r="AS859" s="79"/>
      <c r="AT859" s="80"/>
      <c r="AU859" s="52">
        <f t="shared" si="147"/>
        <v>0</v>
      </c>
    </row>
    <row r="860" spans="1:47" ht="15" customHeight="1">
      <c r="A860" s="53" t="s">
        <v>66</v>
      </c>
      <c r="B860" s="54">
        <v>849</v>
      </c>
      <c r="C860" s="55" t="s">
        <v>110</v>
      </c>
      <c r="D860" s="56" t="s">
        <v>95</v>
      </c>
      <c r="E860" s="55" t="s">
        <v>79</v>
      </c>
      <c r="F860" s="57">
        <v>44450</v>
      </c>
      <c r="G860" s="58">
        <v>33408</v>
      </c>
      <c r="H860" s="59">
        <f t="shared" si="148"/>
        <v>27.8</v>
      </c>
      <c r="I860" s="60" t="s">
        <v>433</v>
      </c>
      <c r="J860" s="61">
        <v>0</v>
      </c>
      <c r="K860" s="62" t="s">
        <v>71</v>
      </c>
      <c r="L860" s="63" t="s">
        <v>85</v>
      </c>
      <c r="M860" s="64" t="str">
        <f t="shared" si="149"/>
        <v>0-2-3</v>
      </c>
      <c r="N860" s="81" t="s">
        <v>121</v>
      </c>
      <c r="O860" s="66">
        <v>43191</v>
      </c>
      <c r="P860" s="67">
        <v>8.7343074493427736E-2</v>
      </c>
      <c r="Q860" s="68" t="s">
        <v>218</v>
      </c>
      <c r="R860" s="68" t="s">
        <v>219</v>
      </c>
      <c r="S860" s="68" t="s">
        <v>220</v>
      </c>
      <c r="T860" s="69">
        <v>47</v>
      </c>
      <c r="U860" s="68"/>
      <c r="V860" s="70">
        <v>217464</v>
      </c>
      <c r="W860" s="70">
        <v>0</v>
      </c>
      <c r="X860" s="70">
        <v>0</v>
      </c>
      <c r="Y860" s="70">
        <v>54372</v>
      </c>
      <c r="Z860" s="70">
        <v>0</v>
      </c>
      <c r="AA860" s="70">
        <v>610001</v>
      </c>
      <c r="AB860" s="71">
        <f t="shared" si="150"/>
        <v>555629</v>
      </c>
      <c r="AC860" s="71">
        <f t="shared" si="143"/>
        <v>555629</v>
      </c>
      <c r="AD860" s="72">
        <f t="shared" si="144"/>
        <v>365</v>
      </c>
      <c r="AE860" s="73">
        <f>ROUND(VLOOKUP(Q860,'[1]Average Cost'!$A$3:$V$26,HLOOKUP('[1]Master Sheet'!E860,'[1]Average Cost'!$B$1:$V$2,2,0)),0)</f>
        <v>647213</v>
      </c>
      <c r="AF860" s="74">
        <f t="shared" si="145"/>
        <v>0.85849480773717457</v>
      </c>
      <c r="AG860" s="68" t="str">
        <f t="shared" si="151"/>
        <v>80%-100%</v>
      </c>
      <c r="AH860" s="75">
        <v>818934.83750000002</v>
      </c>
      <c r="AI860" s="75">
        <v>818934.83750000002</v>
      </c>
      <c r="AJ860" s="75">
        <v>545020</v>
      </c>
      <c r="AK860" s="76">
        <f t="shared" si="146"/>
        <v>0.67847766947635801</v>
      </c>
      <c r="AL860" s="39" t="str">
        <f t="shared" si="152"/>
        <v>50% - 70%</v>
      </c>
      <c r="AM860" s="77" t="str">
        <f t="shared" si="153"/>
        <v>Lower Range</v>
      </c>
      <c r="AN860" s="78" t="s">
        <v>118</v>
      </c>
      <c r="AO860" s="78" t="s">
        <v>723</v>
      </c>
      <c r="AP860" s="78" t="s">
        <v>76</v>
      </c>
      <c r="AQ860" s="49"/>
      <c r="AR860" s="79"/>
      <c r="AS860" s="79"/>
      <c r="AT860" s="80"/>
      <c r="AU860" s="52">
        <f t="shared" si="147"/>
        <v>0</v>
      </c>
    </row>
    <row r="861" spans="1:47" ht="15" customHeight="1">
      <c r="A861" s="53" t="s">
        <v>66</v>
      </c>
      <c r="B861" s="54">
        <v>850</v>
      </c>
      <c r="C861" s="55" t="s">
        <v>67</v>
      </c>
      <c r="D861" s="56" t="s">
        <v>68</v>
      </c>
      <c r="E861" s="55" t="s">
        <v>155</v>
      </c>
      <c r="F861" s="57">
        <v>44744</v>
      </c>
      <c r="G861" s="58">
        <v>31108</v>
      </c>
      <c r="H861" s="59">
        <f t="shared" si="148"/>
        <v>34.101369863013701</v>
      </c>
      <c r="I861" s="60" t="s">
        <v>247</v>
      </c>
      <c r="J861" s="61">
        <v>0</v>
      </c>
      <c r="K861" s="62">
        <v>0</v>
      </c>
      <c r="L861" s="63" t="s">
        <v>71</v>
      </c>
      <c r="M861" s="64" t="str">
        <f t="shared" si="149"/>
        <v>0-0-2</v>
      </c>
      <c r="N861" s="81" t="s">
        <v>72</v>
      </c>
      <c r="O861" s="62" t="s">
        <v>72</v>
      </c>
      <c r="P861" s="67">
        <v>0</v>
      </c>
      <c r="Q861" s="68" t="s">
        <v>177</v>
      </c>
      <c r="R861" s="68" t="s">
        <v>178</v>
      </c>
      <c r="S861" s="68" t="s">
        <v>179</v>
      </c>
      <c r="T861" s="69">
        <v>48</v>
      </c>
      <c r="U861" s="68"/>
      <c r="V861" s="70">
        <v>309096</v>
      </c>
      <c r="W861" s="70">
        <v>0</v>
      </c>
      <c r="X861" s="70">
        <v>0</v>
      </c>
      <c r="Y861" s="70">
        <v>77268</v>
      </c>
      <c r="Z861" s="70">
        <v>0</v>
      </c>
      <c r="AA861" s="70">
        <v>861961</v>
      </c>
      <c r="AB861" s="71">
        <f t="shared" si="150"/>
        <v>784693</v>
      </c>
      <c r="AC861" s="71">
        <f t="shared" si="143"/>
        <v>784693</v>
      </c>
      <c r="AD861" s="72">
        <f t="shared" si="144"/>
        <v>273</v>
      </c>
      <c r="AE861" s="73">
        <f>ROUND(VLOOKUP(Q861,'[1]Average Cost'!$A$3:$V$26,HLOOKUP('[1]Master Sheet'!E861,'[1]Average Cost'!$B$1:$V$2,2,0)),0)</f>
        <v>876337</v>
      </c>
      <c r="AF861" s="74">
        <f t="shared" si="145"/>
        <v>0.89542379244514381</v>
      </c>
      <c r="AG861" s="68" t="str">
        <f t="shared" si="151"/>
        <v>80%-100%</v>
      </c>
      <c r="AH861" s="75">
        <v>1031401.0812</v>
      </c>
      <c r="AI861" s="75">
        <v>1031401.0812</v>
      </c>
      <c r="AJ861" s="75">
        <v>1020726</v>
      </c>
      <c r="AK861" s="76">
        <f t="shared" si="146"/>
        <v>0.7608029643395724</v>
      </c>
      <c r="AL861" s="39" t="str">
        <f t="shared" si="152"/>
        <v>70% - 90%</v>
      </c>
      <c r="AM861" s="77" t="str">
        <f t="shared" si="153"/>
        <v>Lower Middle Range</v>
      </c>
      <c r="AN861" s="78" t="s">
        <v>76</v>
      </c>
      <c r="AO861" s="78"/>
      <c r="AP861" s="78" t="s">
        <v>76</v>
      </c>
      <c r="AQ861" s="49"/>
      <c r="AR861" s="79"/>
      <c r="AS861" s="79"/>
      <c r="AT861" s="80"/>
      <c r="AU861" s="52">
        <f t="shared" si="147"/>
        <v>0</v>
      </c>
    </row>
    <row r="862" spans="1:47" ht="15" customHeight="1">
      <c r="A862" s="53" t="s">
        <v>66</v>
      </c>
      <c r="B862" s="54">
        <v>851</v>
      </c>
      <c r="C862" s="55" t="s">
        <v>67</v>
      </c>
      <c r="D862" s="56" t="s">
        <v>91</v>
      </c>
      <c r="E862" s="55" t="s">
        <v>278</v>
      </c>
      <c r="F862" s="57">
        <v>43785</v>
      </c>
      <c r="G862" s="58">
        <v>28700</v>
      </c>
      <c r="H862" s="59">
        <f t="shared" si="148"/>
        <v>40.698630136986303</v>
      </c>
      <c r="I862" s="60" t="s">
        <v>380</v>
      </c>
      <c r="J862" s="61" t="s">
        <v>85</v>
      </c>
      <c r="K862" s="62" t="s">
        <v>81</v>
      </c>
      <c r="L862" s="63" t="s">
        <v>81</v>
      </c>
      <c r="M862" s="64" t="str">
        <f t="shared" si="149"/>
        <v>3-4-4</v>
      </c>
      <c r="N862" s="81" t="s">
        <v>121</v>
      </c>
      <c r="O862" s="66">
        <v>43191</v>
      </c>
      <c r="P862" s="67">
        <v>0.14374999999999999</v>
      </c>
      <c r="Q862" s="68" t="s">
        <v>177</v>
      </c>
      <c r="R862" s="68" t="s">
        <v>178</v>
      </c>
      <c r="S862" s="68" t="s">
        <v>179</v>
      </c>
      <c r="T862" s="69">
        <v>49</v>
      </c>
      <c r="U862" s="68"/>
      <c r="V862" s="70">
        <v>399288</v>
      </c>
      <c r="W862" s="70">
        <v>0</v>
      </c>
      <c r="X862" s="70">
        <v>0</v>
      </c>
      <c r="Y862" s="70">
        <v>99816</v>
      </c>
      <c r="Z862" s="70">
        <v>0</v>
      </c>
      <c r="AA862" s="70">
        <v>1109994</v>
      </c>
      <c r="AB862" s="71">
        <f t="shared" si="150"/>
        <v>1010178</v>
      </c>
      <c r="AC862" s="71">
        <f t="shared" si="143"/>
        <v>1010178</v>
      </c>
      <c r="AD862" s="72">
        <f t="shared" si="144"/>
        <v>365</v>
      </c>
      <c r="AE862" s="73">
        <f>ROUND(VLOOKUP(Q862,'[1]Average Cost'!$A$3:$V$26,HLOOKUP('[1]Master Sheet'!E862,'[1]Average Cost'!$B$1:$V$2,2,0)),0)</f>
        <v>1090263</v>
      </c>
      <c r="AF862" s="74">
        <f t="shared" si="145"/>
        <v>0.92654524642219349</v>
      </c>
      <c r="AG862" s="68" t="str">
        <f t="shared" si="151"/>
        <v>80%-100%</v>
      </c>
      <c r="AH862" s="75">
        <v>1405865.719755</v>
      </c>
      <c r="AI862" s="75">
        <v>1405865.719755</v>
      </c>
      <c r="AJ862" s="75">
        <v>1020726</v>
      </c>
      <c r="AK862" s="76">
        <f t="shared" si="146"/>
        <v>0.71854515392554241</v>
      </c>
      <c r="AL862" s="39" t="str">
        <f t="shared" si="152"/>
        <v>70% - 90%</v>
      </c>
      <c r="AM862" s="77" t="str">
        <f t="shared" si="153"/>
        <v>Lower Middle Range</v>
      </c>
      <c r="AN862" s="78" t="s">
        <v>118</v>
      </c>
      <c r="AO862" s="78" t="s">
        <v>724</v>
      </c>
      <c r="AP862" s="78" t="s">
        <v>135</v>
      </c>
      <c r="AQ862" s="49"/>
      <c r="AR862" s="79"/>
      <c r="AS862" s="79"/>
      <c r="AT862" s="80"/>
      <c r="AU862" s="52">
        <f t="shared" si="147"/>
        <v>0</v>
      </c>
    </row>
    <row r="863" spans="1:47" ht="15" customHeight="1">
      <c r="A863" s="53" t="s">
        <v>66</v>
      </c>
      <c r="B863" s="54">
        <v>852</v>
      </c>
      <c r="C863" s="55" t="s">
        <v>725</v>
      </c>
      <c r="D863" s="56" t="s">
        <v>91</v>
      </c>
      <c r="E863" s="55" t="s">
        <v>79</v>
      </c>
      <c r="F863" s="57">
        <v>43522</v>
      </c>
      <c r="G863" s="58">
        <v>28454</v>
      </c>
      <c r="H863" s="59">
        <f t="shared" si="148"/>
        <v>41.372602739726027</v>
      </c>
      <c r="I863" s="60" t="s">
        <v>223</v>
      </c>
      <c r="J863" s="61" t="s">
        <v>71</v>
      </c>
      <c r="K863" s="62" t="s">
        <v>71</v>
      </c>
      <c r="L863" s="63" t="s">
        <v>85</v>
      </c>
      <c r="M863" s="64" t="str">
        <f t="shared" si="149"/>
        <v>2-2-3</v>
      </c>
      <c r="N863" s="65">
        <v>42736</v>
      </c>
      <c r="O863" s="66">
        <v>43191</v>
      </c>
      <c r="P863" s="67">
        <v>0.06</v>
      </c>
      <c r="Q863" s="68" t="s">
        <v>224</v>
      </c>
      <c r="R863" s="68" t="s">
        <v>108</v>
      </c>
      <c r="S863" s="68" t="s">
        <v>109</v>
      </c>
      <c r="T863" s="69">
        <v>49</v>
      </c>
      <c r="U863" s="68"/>
      <c r="V863" s="70">
        <v>299448</v>
      </c>
      <c r="W863" s="70">
        <v>0</v>
      </c>
      <c r="X863" s="70">
        <v>0</v>
      </c>
      <c r="Y863" s="70">
        <v>74856</v>
      </c>
      <c r="Z863" s="70">
        <v>0</v>
      </c>
      <c r="AA863" s="70">
        <v>835426</v>
      </c>
      <c r="AB863" s="71">
        <f t="shared" si="150"/>
        <v>760570</v>
      </c>
      <c r="AC863" s="71">
        <f t="shared" si="143"/>
        <v>760570</v>
      </c>
      <c r="AD863" s="72">
        <f t="shared" si="144"/>
        <v>365</v>
      </c>
      <c r="AE863" s="73">
        <f>ROUND(VLOOKUP(Q863,'[1]Average Cost'!$A$3:$V$26,HLOOKUP('[1]Master Sheet'!E863,'[1]Average Cost'!$B$1:$V$2,2,0)),0)</f>
        <v>857898</v>
      </c>
      <c r="AF863" s="74">
        <f t="shared" si="145"/>
        <v>0.88655061557434567</v>
      </c>
      <c r="AG863" s="68" t="str">
        <f t="shared" si="151"/>
        <v>80%-100%</v>
      </c>
      <c r="AH863" s="75">
        <v>1192389.3500000001</v>
      </c>
      <c r="AI863" s="75">
        <v>1192389.3500000001</v>
      </c>
      <c r="AJ863" s="75">
        <v>950455</v>
      </c>
      <c r="AK863" s="76">
        <f t="shared" si="146"/>
        <v>0.63785373460438899</v>
      </c>
      <c r="AL863" s="39" t="str">
        <f t="shared" si="152"/>
        <v>50% - 70%</v>
      </c>
      <c r="AM863" s="77" t="str">
        <f t="shared" si="153"/>
        <v>Lower Range</v>
      </c>
      <c r="AN863" s="78" t="s">
        <v>76</v>
      </c>
      <c r="AO863" s="78"/>
      <c r="AP863" s="78" t="s">
        <v>76</v>
      </c>
      <c r="AQ863" s="49"/>
      <c r="AR863" s="79"/>
      <c r="AS863" s="79"/>
      <c r="AT863" s="80"/>
      <c r="AU863" s="52">
        <f t="shared" si="147"/>
        <v>0</v>
      </c>
    </row>
    <row r="864" spans="1:47" ht="15" customHeight="1">
      <c r="A864" s="53" t="s">
        <v>66</v>
      </c>
      <c r="B864" s="25">
        <v>853</v>
      </c>
      <c r="C864" s="55" t="s">
        <v>134</v>
      </c>
      <c r="D864" s="56" t="s">
        <v>68</v>
      </c>
      <c r="E864" s="55" t="s">
        <v>79</v>
      </c>
      <c r="F864" s="57">
        <v>44569</v>
      </c>
      <c r="G864" s="58">
        <v>33865</v>
      </c>
      <c r="H864" s="59">
        <f t="shared" si="148"/>
        <v>26.547945205479451</v>
      </c>
      <c r="I864" s="60" t="s">
        <v>316</v>
      </c>
      <c r="J864" s="61">
        <v>0</v>
      </c>
      <c r="K864" s="62">
        <v>0</v>
      </c>
      <c r="L864" s="63" t="s">
        <v>71</v>
      </c>
      <c r="M864" s="64" t="str">
        <f t="shared" si="149"/>
        <v>0-0-2</v>
      </c>
      <c r="N864" s="81" t="s">
        <v>72</v>
      </c>
      <c r="O864" s="62" t="s">
        <v>98</v>
      </c>
      <c r="P864" s="67">
        <v>0</v>
      </c>
      <c r="Q864" s="68" t="s">
        <v>218</v>
      </c>
      <c r="R864" s="68" t="s">
        <v>219</v>
      </c>
      <c r="S864" s="68" t="s">
        <v>220</v>
      </c>
      <c r="T864" s="69">
        <v>48</v>
      </c>
      <c r="U864" s="68"/>
      <c r="V864" s="70">
        <v>300000</v>
      </c>
      <c r="W864" s="70">
        <v>0</v>
      </c>
      <c r="X864" s="70">
        <v>0</v>
      </c>
      <c r="Y864" s="70">
        <v>75000</v>
      </c>
      <c r="Z864" s="70">
        <v>0</v>
      </c>
      <c r="AA864" s="70">
        <v>836959</v>
      </c>
      <c r="AB864" s="71">
        <f t="shared" si="150"/>
        <v>761959</v>
      </c>
      <c r="AC864" s="71">
        <f t="shared" si="143"/>
        <v>761959</v>
      </c>
      <c r="AD864" s="72">
        <f t="shared" si="144"/>
        <v>365</v>
      </c>
      <c r="AE864" s="73">
        <f>ROUND(VLOOKUP(Q864,'[1]Average Cost'!$A$3:$V$26,HLOOKUP('[1]Master Sheet'!E864,'[1]Average Cost'!$B$1:$V$2,2,0)),0)</f>
        <v>786026</v>
      </c>
      <c r="AF864" s="74">
        <f t="shared" si="145"/>
        <v>0.96938141995302951</v>
      </c>
      <c r="AG864" s="68" t="str">
        <f t="shared" si="151"/>
        <v>80%-100%</v>
      </c>
      <c r="AH864" s="75">
        <v>1008445.993425</v>
      </c>
      <c r="AI864" s="75">
        <v>1008445.993425</v>
      </c>
      <c r="AJ864" s="75">
        <v>938353</v>
      </c>
      <c r="AK864" s="76">
        <f t="shared" si="146"/>
        <v>0.75557739826219883</v>
      </c>
      <c r="AL864" s="39" t="str">
        <f t="shared" si="152"/>
        <v>70% - 90%</v>
      </c>
      <c r="AM864" s="77" t="str">
        <f t="shared" si="153"/>
        <v>Lower Middle Range</v>
      </c>
      <c r="AN864" s="78" t="s">
        <v>76</v>
      </c>
      <c r="AO864" s="78"/>
      <c r="AP864" s="78" t="s">
        <v>76</v>
      </c>
      <c r="AQ864" s="49"/>
      <c r="AR864" s="79"/>
      <c r="AS864" s="79"/>
      <c r="AT864" s="80"/>
      <c r="AU864" s="52">
        <f t="shared" si="147"/>
        <v>0</v>
      </c>
    </row>
    <row r="865" spans="1:47" ht="15" customHeight="1">
      <c r="A865" s="53" t="s">
        <v>66</v>
      </c>
      <c r="B865" s="54">
        <v>854</v>
      </c>
      <c r="C865" s="55" t="s">
        <v>147</v>
      </c>
      <c r="D865" s="56" t="s">
        <v>148</v>
      </c>
      <c r="E865" s="55" t="s">
        <v>79</v>
      </c>
      <c r="F865" s="57">
        <v>41489</v>
      </c>
      <c r="G865" s="58">
        <v>27800</v>
      </c>
      <c r="H865" s="59">
        <f t="shared" si="148"/>
        <v>43.164383561643838</v>
      </c>
      <c r="I865" s="60" t="s">
        <v>138</v>
      </c>
      <c r="J865" s="61" t="s">
        <v>85</v>
      </c>
      <c r="K865" s="62" t="s">
        <v>71</v>
      </c>
      <c r="L865" s="63" t="s">
        <v>71</v>
      </c>
      <c r="M865" s="64" t="str">
        <f t="shared" si="149"/>
        <v>3-2-2</v>
      </c>
      <c r="N865" s="65">
        <v>42095</v>
      </c>
      <c r="O865" s="66">
        <v>43191</v>
      </c>
      <c r="P865" s="67">
        <v>3.8750000000000062E-2</v>
      </c>
      <c r="Q865" s="68" t="s">
        <v>122</v>
      </c>
      <c r="R865" s="68" t="s">
        <v>108</v>
      </c>
      <c r="S865" s="68" t="s">
        <v>109</v>
      </c>
      <c r="T865" s="69">
        <v>54</v>
      </c>
      <c r="U865" s="68"/>
      <c r="V865" s="70">
        <v>902472</v>
      </c>
      <c r="W865" s="70">
        <v>106140</v>
      </c>
      <c r="X865" s="70">
        <v>0</v>
      </c>
      <c r="Y865" s="70">
        <v>338424</v>
      </c>
      <c r="Z865" s="70">
        <v>0</v>
      </c>
      <c r="AA865" s="70">
        <v>2716679</v>
      </c>
      <c r="AB865" s="71">
        <f t="shared" si="150"/>
        <v>2378255</v>
      </c>
      <c r="AC865" s="71">
        <f t="shared" si="143"/>
        <v>2272115</v>
      </c>
      <c r="AD865" s="72">
        <f t="shared" si="144"/>
        <v>365</v>
      </c>
      <c r="AE865" s="73">
        <f>ROUND(VLOOKUP(Q865,'[1]Average Cost'!$A$3:$V$26,HLOOKUP('[1]Master Sheet'!E865,'[1]Average Cost'!$B$1:$V$2,2,0)),0)</f>
        <v>2180471</v>
      </c>
      <c r="AF865" s="74">
        <f t="shared" si="145"/>
        <v>1.0907070077978565</v>
      </c>
      <c r="AG865" s="68" t="str">
        <f t="shared" si="151"/>
        <v>Greater than 100%</v>
      </c>
      <c r="AH865" s="75">
        <v>2679540.5</v>
      </c>
      <c r="AI865" s="75">
        <v>2679540.5</v>
      </c>
      <c r="AJ865" s="75">
        <v>2414527</v>
      </c>
      <c r="AK865" s="76">
        <f t="shared" si="146"/>
        <v>0.88756075901819731</v>
      </c>
      <c r="AL865" s="39" t="str">
        <f t="shared" si="152"/>
        <v>70% - 90%</v>
      </c>
      <c r="AM865" s="77" t="str">
        <f t="shared" si="153"/>
        <v>Close to Market Reference</v>
      </c>
      <c r="AN865" s="78" t="s">
        <v>76</v>
      </c>
      <c r="AO865" s="78"/>
      <c r="AP865" s="78" t="s">
        <v>135</v>
      </c>
      <c r="AQ865" s="49"/>
      <c r="AR865" s="79"/>
      <c r="AS865" s="79"/>
      <c r="AT865" s="80"/>
      <c r="AU865" s="52">
        <f t="shared" si="147"/>
        <v>0</v>
      </c>
    </row>
    <row r="866" spans="1:47" ht="15" customHeight="1">
      <c r="A866" s="53" t="s">
        <v>66</v>
      </c>
      <c r="B866" s="54">
        <v>855</v>
      </c>
      <c r="C866" s="55" t="s">
        <v>296</v>
      </c>
      <c r="D866" s="56" t="s">
        <v>297</v>
      </c>
      <c r="E866" s="55" t="s">
        <v>111</v>
      </c>
      <c r="F866" s="57">
        <v>42036</v>
      </c>
      <c r="G866" s="58">
        <v>29781</v>
      </c>
      <c r="H866" s="59">
        <f t="shared" si="148"/>
        <v>37.736986301369861</v>
      </c>
      <c r="I866" s="60" t="s">
        <v>227</v>
      </c>
      <c r="J866" s="61" t="s">
        <v>71</v>
      </c>
      <c r="K866" s="62" t="s">
        <v>71</v>
      </c>
      <c r="L866" s="63" t="s">
        <v>71</v>
      </c>
      <c r="M866" s="64" t="str">
        <f t="shared" si="149"/>
        <v>2-2-2</v>
      </c>
      <c r="N866" s="65" t="s">
        <v>86</v>
      </c>
      <c r="O866" s="66">
        <v>43191</v>
      </c>
      <c r="P866" s="67">
        <v>7.7499999999999986E-2</v>
      </c>
      <c r="Q866" s="68" t="s">
        <v>151</v>
      </c>
      <c r="R866" s="68" t="s">
        <v>126</v>
      </c>
      <c r="S866" s="68" t="s">
        <v>127</v>
      </c>
      <c r="T866" s="69">
        <v>43</v>
      </c>
      <c r="U866" s="68"/>
      <c r="V866" s="70">
        <v>91500</v>
      </c>
      <c r="W866" s="70">
        <v>0</v>
      </c>
      <c r="X866" s="70">
        <v>9000</v>
      </c>
      <c r="Y866" s="70">
        <v>0</v>
      </c>
      <c r="Z866" s="70">
        <v>3000</v>
      </c>
      <c r="AA866" s="70">
        <v>208395.6</v>
      </c>
      <c r="AB866" s="71">
        <f t="shared" si="150"/>
        <v>208395.6</v>
      </c>
      <c r="AC866" s="71">
        <f t="shared" si="143"/>
        <v>208395.6</v>
      </c>
      <c r="AD866" s="72">
        <f t="shared" si="144"/>
        <v>365</v>
      </c>
      <c r="AE866" s="73">
        <f>ROUND(VLOOKUP(Q866,'[1]Average Cost'!$A$3:$V$26,HLOOKUP('[1]Master Sheet'!E866,'[1]Average Cost'!$B$1:$V$2,2,0)),0)</f>
        <v>273522</v>
      </c>
      <c r="AF866" s="74">
        <f t="shared" si="145"/>
        <v>0.76189703204861037</v>
      </c>
      <c r="AG866" s="68" t="str">
        <f t="shared" si="151"/>
        <v>60%-80%</v>
      </c>
      <c r="AH866" s="75">
        <v>309807</v>
      </c>
      <c r="AI866" s="75">
        <v>270805.1464575</v>
      </c>
      <c r="AJ866" s="75">
        <v>309807</v>
      </c>
      <c r="AK866" s="76">
        <f t="shared" si="146"/>
        <v>0.67266265771916067</v>
      </c>
      <c r="AL866" s="39" t="str">
        <f t="shared" si="152"/>
        <v>50% - 70%</v>
      </c>
      <c r="AM866" s="77" t="str">
        <f t="shared" si="153"/>
        <v>Lower Range</v>
      </c>
      <c r="AN866" s="78" t="s">
        <v>76</v>
      </c>
      <c r="AO866" s="78"/>
      <c r="AP866" s="78" t="s">
        <v>135</v>
      </c>
      <c r="AQ866" s="49"/>
      <c r="AR866" s="79"/>
      <c r="AS866" s="79"/>
      <c r="AT866" s="80"/>
      <c r="AU866" s="52">
        <f t="shared" si="147"/>
        <v>0</v>
      </c>
    </row>
    <row r="867" spans="1:47" ht="15" customHeight="1">
      <c r="A867" s="53" t="s">
        <v>66</v>
      </c>
      <c r="B867" s="54">
        <v>856</v>
      </c>
      <c r="C867" s="55" t="s">
        <v>82</v>
      </c>
      <c r="D867" s="56" t="s">
        <v>95</v>
      </c>
      <c r="E867" s="55" t="s">
        <v>111</v>
      </c>
      <c r="F867" s="57">
        <v>42022</v>
      </c>
      <c r="G867" s="58">
        <v>31714</v>
      </c>
      <c r="H867" s="59">
        <f t="shared" si="148"/>
        <v>32.441095890410956</v>
      </c>
      <c r="I867" s="60" t="s">
        <v>497</v>
      </c>
      <c r="J867" s="61" t="s">
        <v>71</v>
      </c>
      <c r="K867" s="62" t="s">
        <v>85</v>
      </c>
      <c r="L867" s="63" t="s">
        <v>71</v>
      </c>
      <c r="M867" s="64" t="str">
        <f t="shared" si="149"/>
        <v>2-3-2</v>
      </c>
      <c r="N867" s="65" t="s">
        <v>86</v>
      </c>
      <c r="O867" s="66">
        <v>43191</v>
      </c>
      <c r="P867" s="67">
        <v>9.9306329283435982E-2</v>
      </c>
      <c r="Q867" s="68" t="s">
        <v>184</v>
      </c>
      <c r="R867" s="68" t="s">
        <v>108</v>
      </c>
      <c r="S867" s="68" t="s">
        <v>109</v>
      </c>
      <c r="T867" s="69">
        <v>47</v>
      </c>
      <c r="U867" s="68"/>
      <c r="V867" s="70">
        <v>164184</v>
      </c>
      <c r="W867" s="70">
        <v>0</v>
      </c>
      <c r="X867" s="70">
        <v>18000</v>
      </c>
      <c r="Y867" s="70">
        <v>41040</v>
      </c>
      <c r="Z867" s="70">
        <v>6000</v>
      </c>
      <c r="AA867" s="70">
        <v>463452</v>
      </c>
      <c r="AB867" s="71">
        <f t="shared" si="150"/>
        <v>422412</v>
      </c>
      <c r="AC867" s="71">
        <f t="shared" si="143"/>
        <v>422412</v>
      </c>
      <c r="AD867" s="72">
        <f t="shared" si="144"/>
        <v>365</v>
      </c>
      <c r="AE867" s="73">
        <f>ROUND(VLOOKUP(Q867,'[1]Average Cost'!$A$3:$V$26,HLOOKUP('[1]Master Sheet'!E867,'[1]Average Cost'!$B$1:$V$2,2,0)),0)</f>
        <v>588265</v>
      </c>
      <c r="AF867" s="74">
        <f t="shared" si="145"/>
        <v>0.71806413776104305</v>
      </c>
      <c r="AG867" s="68" t="str">
        <f t="shared" si="151"/>
        <v>60%-80%</v>
      </c>
      <c r="AH867" s="75">
        <v>685104.85962</v>
      </c>
      <c r="AI867" s="75">
        <v>685104.85962</v>
      </c>
      <c r="AJ867" s="75">
        <v>678140</v>
      </c>
      <c r="AK867" s="76">
        <f t="shared" si="146"/>
        <v>0.616565470334417</v>
      </c>
      <c r="AL867" s="39" t="str">
        <f t="shared" si="152"/>
        <v>50% - 70%</v>
      </c>
      <c r="AM867" s="77" t="str">
        <f t="shared" si="153"/>
        <v>Lower Range</v>
      </c>
      <c r="AN867" s="78" t="s">
        <v>118</v>
      </c>
      <c r="AO867" s="78" t="s">
        <v>726</v>
      </c>
      <c r="AP867" s="78" t="s">
        <v>135</v>
      </c>
      <c r="AQ867" s="49"/>
      <c r="AR867" s="79"/>
      <c r="AS867" s="79"/>
      <c r="AT867" s="80"/>
      <c r="AU867" s="52">
        <f t="shared" si="147"/>
        <v>0</v>
      </c>
    </row>
    <row r="868" spans="1:47" ht="15" customHeight="1">
      <c r="A868" s="53" t="s">
        <v>66</v>
      </c>
      <c r="B868" s="54">
        <v>857</v>
      </c>
      <c r="C868" s="55" t="s">
        <v>90</v>
      </c>
      <c r="D868" s="56" t="s">
        <v>91</v>
      </c>
      <c r="E868" s="55" t="s">
        <v>209</v>
      </c>
      <c r="F868" s="57">
        <v>43267</v>
      </c>
      <c r="G868" s="58">
        <v>32753</v>
      </c>
      <c r="H868" s="59">
        <f t="shared" si="148"/>
        <v>29.594520547945205</v>
      </c>
      <c r="I868" s="60" t="s">
        <v>210</v>
      </c>
      <c r="J868" s="61" t="s">
        <v>85</v>
      </c>
      <c r="K868" s="62" t="s">
        <v>85</v>
      </c>
      <c r="L868" s="63" t="s">
        <v>85</v>
      </c>
      <c r="M868" s="64" t="str">
        <f t="shared" si="149"/>
        <v>3-3-3</v>
      </c>
      <c r="N868" s="65">
        <v>42826</v>
      </c>
      <c r="O868" s="66">
        <v>43191</v>
      </c>
      <c r="P868" s="67">
        <v>0.28000000000000003</v>
      </c>
      <c r="Q868" s="68" t="s">
        <v>73</v>
      </c>
      <c r="R868" s="38" t="s">
        <v>74</v>
      </c>
      <c r="S868" s="38" t="s">
        <v>75</v>
      </c>
      <c r="T868" s="69">
        <v>49</v>
      </c>
      <c r="U868" s="68"/>
      <c r="V868" s="70">
        <v>327744</v>
      </c>
      <c r="W868" s="70">
        <v>0</v>
      </c>
      <c r="X868" s="70">
        <v>0</v>
      </c>
      <c r="Y868" s="70">
        <v>81936</v>
      </c>
      <c r="Z868" s="70">
        <v>0</v>
      </c>
      <c r="AA868" s="70">
        <v>913250</v>
      </c>
      <c r="AB868" s="71">
        <f t="shared" si="150"/>
        <v>831314</v>
      </c>
      <c r="AC868" s="71">
        <f t="shared" si="143"/>
        <v>831314</v>
      </c>
      <c r="AD868" s="72">
        <f t="shared" si="144"/>
        <v>365</v>
      </c>
      <c r="AE868" s="73">
        <f>ROUND(VLOOKUP(Q868,'[1]Average Cost'!$A$3:$V$26,HLOOKUP('[1]Master Sheet'!E868,'[1]Average Cost'!$B$1:$V$2,2,0)),0)</f>
        <v>914168</v>
      </c>
      <c r="AF868" s="74">
        <f t="shared" si="145"/>
        <v>0.90936676847144071</v>
      </c>
      <c r="AG868" s="68" t="str">
        <f t="shared" si="151"/>
        <v>80%-100%</v>
      </c>
      <c r="AH868" s="75">
        <v>1405865.719755</v>
      </c>
      <c r="AI868" s="75">
        <v>1405865.719755</v>
      </c>
      <c r="AJ868" s="75">
        <v>1138428</v>
      </c>
      <c r="AK868" s="76">
        <f t="shared" si="146"/>
        <v>0.59131820935563673</v>
      </c>
      <c r="AL868" s="39" t="str">
        <f t="shared" si="152"/>
        <v>50% - 70%</v>
      </c>
      <c r="AM868" s="77" t="str">
        <f t="shared" si="153"/>
        <v>Lower Range</v>
      </c>
      <c r="AN868" s="78" t="s">
        <v>76</v>
      </c>
      <c r="AO868" s="78"/>
      <c r="AP868" s="78" t="s">
        <v>135</v>
      </c>
      <c r="AQ868" s="49"/>
      <c r="AR868" s="79"/>
      <c r="AS868" s="79"/>
      <c r="AT868" s="80"/>
      <c r="AU868" s="52">
        <f t="shared" si="147"/>
        <v>0</v>
      </c>
    </row>
    <row r="869" spans="1:47" ht="15" customHeight="1">
      <c r="A869" s="53" t="s">
        <v>66</v>
      </c>
      <c r="B869" s="54">
        <v>858</v>
      </c>
      <c r="C869" s="55" t="s">
        <v>67</v>
      </c>
      <c r="D869" s="56" t="s">
        <v>68</v>
      </c>
      <c r="E869" s="55" t="s">
        <v>289</v>
      </c>
      <c r="F869" s="57">
        <v>44807</v>
      </c>
      <c r="G869" s="58">
        <v>32962</v>
      </c>
      <c r="H869" s="59">
        <f t="shared" si="148"/>
        <v>29.021917808219179</v>
      </c>
      <c r="I869" s="60" t="s">
        <v>460</v>
      </c>
      <c r="J869" s="61">
        <v>0</v>
      </c>
      <c r="K869" s="62">
        <v>0</v>
      </c>
      <c r="L869" s="63" t="s">
        <v>71</v>
      </c>
      <c r="M869" s="64" t="str">
        <f t="shared" si="149"/>
        <v>0-0-2</v>
      </c>
      <c r="N869" s="81" t="s">
        <v>72</v>
      </c>
      <c r="O869" s="62" t="s">
        <v>72</v>
      </c>
      <c r="P869" s="67">
        <v>0</v>
      </c>
      <c r="Q869" s="68" t="s">
        <v>73</v>
      </c>
      <c r="R869" s="38" t="s">
        <v>74</v>
      </c>
      <c r="S869" s="38" t="s">
        <v>75</v>
      </c>
      <c r="T869" s="69">
        <v>48</v>
      </c>
      <c r="U869" s="68"/>
      <c r="V869" s="70">
        <v>236364</v>
      </c>
      <c r="W869" s="70">
        <v>0</v>
      </c>
      <c r="X869" s="70">
        <v>0</v>
      </c>
      <c r="Y869" s="70">
        <v>59088</v>
      </c>
      <c r="Z869" s="70">
        <v>0</v>
      </c>
      <c r="AA869" s="70">
        <v>661946</v>
      </c>
      <c r="AB869" s="71">
        <f t="shared" si="150"/>
        <v>602858</v>
      </c>
      <c r="AC869" s="71">
        <f t="shared" si="143"/>
        <v>602858</v>
      </c>
      <c r="AD869" s="72">
        <f t="shared" si="144"/>
        <v>210</v>
      </c>
      <c r="AE869" s="73">
        <f>ROUND(VLOOKUP(Q869,'[1]Average Cost'!$A$3:$V$26,HLOOKUP('[1]Master Sheet'!E869,'[1]Average Cost'!$B$1:$V$2,2,0)),0)</f>
        <v>646385</v>
      </c>
      <c r="AF869" s="74">
        <f t="shared" si="145"/>
        <v>0.93266087548442489</v>
      </c>
      <c r="AG869" s="68" t="str">
        <f t="shared" si="151"/>
        <v>80%-100%</v>
      </c>
      <c r="AH869" s="75">
        <v>1040452</v>
      </c>
      <c r="AI869" s="75">
        <v>1031401.0812</v>
      </c>
      <c r="AJ869" s="75">
        <v>1040452</v>
      </c>
      <c r="AK869" s="76">
        <f t="shared" si="146"/>
        <v>0.5794193292915002</v>
      </c>
      <c r="AL869" s="39" t="str">
        <f t="shared" si="152"/>
        <v>50% - 70%</v>
      </c>
      <c r="AM869" s="77" t="str">
        <f t="shared" si="153"/>
        <v>Lower Range</v>
      </c>
      <c r="AN869" s="78" t="s">
        <v>76</v>
      </c>
      <c r="AO869" s="78"/>
      <c r="AP869" s="78" t="s">
        <v>135</v>
      </c>
      <c r="AQ869" s="49"/>
      <c r="AR869" s="79"/>
      <c r="AS869" s="79"/>
      <c r="AT869" s="80"/>
      <c r="AU869" s="52">
        <f t="shared" si="147"/>
        <v>0</v>
      </c>
    </row>
    <row r="870" spans="1:47" ht="15" customHeight="1">
      <c r="A870" s="53" t="s">
        <v>66</v>
      </c>
      <c r="B870" s="25">
        <v>859</v>
      </c>
      <c r="C870" s="55" t="s">
        <v>198</v>
      </c>
      <c r="D870" s="56" t="s">
        <v>331</v>
      </c>
      <c r="E870" s="55" t="s">
        <v>105</v>
      </c>
      <c r="F870" s="57">
        <v>41238</v>
      </c>
      <c r="G870" s="58">
        <v>27752</v>
      </c>
      <c r="H870" s="59">
        <f t="shared" si="148"/>
        <v>43.295890410958904</v>
      </c>
      <c r="I870" s="60" t="s">
        <v>232</v>
      </c>
      <c r="J870" s="61" t="s">
        <v>81</v>
      </c>
      <c r="K870" s="62" t="s">
        <v>85</v>
      </c>
      <c r="L870" s="63" t="s">
        <v>71</v>
      </c>
      <c r="M870" s="64" t="str">
        <f t="shared" si="149"/>
        <v>4-3-2</v>
      </c>
      <c r="N870" s="65">
        <v>42826</v>
      </c>
      <c r="O870" s="66">
        <v>43191</v>
      </c>
      <c r="P870" s="67">
        <v>0.1</v>
      </c>
      <c r="Q870" s="68" t="s">
        <v>73</v>
      </c>
      <c r="R870" s="38" t="s">
        <v>74</v>
      </c>
      <c r="S870" s="38" t="s">
        <v>75</v>
      </c>
      <c r="T870" s="69">
        <v>55</v>
      </c>
      <c r="U870" s="68"/>
      <c r="V870" s="70">
        <v>1184232</v>
      </c>
      <c r="W870" s="70">
        <v>0</v>
      </c>
      <c r="X870" s="70">
        <v>0</v>
      </c>
      <c r="Y870" s="70">
        <v>607296</v>
      </c>
      <c r="Z870" s="70">
        <v>0</v>
      </c>
      <c r="AA870" s="70">
        <v>3659735</v>
      </c>
      <c r="AB870" s="71">
        <f t="shared" si="150"/>
        <v>3052439</v>
      </c>
      <c r="AC870" s="71">
        <f t="shared" si="143"/>
        <v>3052439</v>
      </c>
      <c r="AD870" s="72">
        <f t="shared" si="144"/>
        <v>365</v>
      </c>
      <c r="AE870" s="73">
        <f>ROUND(VLOOKUP(Q870,'[1]Average Cost'!$A$3:$V$26,HLOOKUP('[1]Master Sheet'!E870,'[1]Average Cost'!$B$1:$V$2,2,0)),0)</f>
        <v>3857835</v>
      </c>
      <c r="AF870" s="74">
        <f t="shared" si="145"/>
        <v>0.79123109205033393</v>
      </c>
      <c r="AG870" s="68" t="str">
        <f t="shared" si="151"/>
        <v>60%-80%</v>
      </c>
      <c r="AH870" s="75">
        <v>3878205</v>
      </c>
      <c r="AI870" s="75">
        <v>3750790.1304562502</v>
      </c>
      <c r="AJ870" s="75">
        <v>3878205</v>
      </c>
      <c r="AK870" s="76">
        <f t="shared" si="146"/>
        <v>0.78707520618430438</v>
      </c>
      <c r="AL870" s="39" t="str">
        <f t="shared" si="152"/>
        <v>70% - 90%</v>
      </c>
      <c r="AM870" s="77" t="str">
        <f t="shared" si="153"/>
        <v>Lower Middle Range</v>
      </c>
      <c r="AN870" s="78" t="s">
        <v>118</v>
      </c>
      <c r="AO870" s="78" t="s">
        <v>727</v>
      </c>
      <c r="AP870" s="78" t="s">
        <v>76</v>
      </c>
      <c r="AQ870" s="49"/>
      <c r="AR870" s="79"/>
      <c r="AS870" s="79"/>
      <c r="AT870" s="80"/>
      <c r="AU870" s="52">
        <f t="shared" si="147"/>
        <v>0</v>
      </c>
    </row>
    <row r="871" spans="1:47" ht="15" customHeight="1">
      <c r="A871" s="53" t="s">
        <v>66</v>
      </c>
      <c r="B871" s="54">
        <v>860</v>
      </c>
      <c r="C871" s="55" t="s">
        <v>67</v>
      </c>
      <c r="D871" s="56" t="s">
        <v>68</v>
      </c>
      <c r="E871" s="55" t="s">
        <v>390</v>
      </c>
      <c r="F871" s="57">
        <v>44576</v>
      </c>
      <c r="G871" s="58">
        <v>27232</v>
      </c>
      <c r="H871" s="59">
        <f t="shared" si="148"/>
        <v>44.720547945205482</v>
      </c>
      <c r="I871" s="60" t="s">
        <v>279</v>
      </c>
      <c r="J871" s="61">
        <v>0</v>
      </c>
      <c r="K871" s="62">
        <v>0</v>
      </c>
      <c r="L871" s="63" t="s">
        <v>129</v>
      </c>
      <c r="M871" s="64" t="str">
        <f t="shared" si="149"/>
        <v>0-0-1</v>
      </c>
      <c r="N871" s="81" t="s">
        <v>72</v>
      </c>
      <c r="O871" s="62" t="s">
        <v>98</v>
      </c>
      <c r="P871" s="67">
        <v>0</v>
      </c>
      <c r="Q871" s="68" t="s">
        <v>73</v>
      </c>
      <c r="R871" s="38" t="s">
        <v>74</v>
      </c>
      <c r="S871" s="38" t="s">
        <v>75</v>
      </c>
      <c r="T871" s="69">
        <v>48</v>
      </c>
      <c r="U871" s="68"/>
      <c r="V871" s="70">
        <v>254544</v>
      </c>
      <c r="W871" s="70">
        <v>46140</v>
      </c>
      <c r="X871" s="70">
        <v>0</v>
      </c>
      <c r="Y871" s="70">
        <v>63636</v>
      </c>
      <c r="Z871" s="70">
        <v>0</v>
      </c>
      <c r="AA871" s="70">
        <v>758086</v>
      </c>
      <c r="AB871" s="71">
        <f t="shared" si="150"/>
        <v>694450</v>
      </c>
      <c r="AC871" s="71">
        <f t="shared" si="143"/>
        <v>648310</v>
      </c>
      <c r="AD871" s="72">
        <f t="shared" si="144"/>
        <v>365</v>
      </c>
      <c r="AE871" s="73">
        <f>ROUND(VLOOKUP(Q871,'[1]Average Cost'!$A$3:$V$26,HLOOKUP('[1]Master Sheet'!E871,'[1]Average Cost'!$B$1:$V$2,2,0)),0)</f>
        <v>646385</v>
      </c>
      <c r="AF871" s="74">
        <f t="shared" si="145"/>
        <v>1.0743597082234273</v>
      </c>
      <c r="AG871" s="68" t="str">
        <f t="shared" si="151"/>
        <v>Greater than 100%</v>
      </c>
      <c r="AH871" s="75">
        <v>1040452</v>
      </c>
      <c r="AI871" s="75">
        <v>1031401.0812</v>
      </c>
      <c r="AJ871" s="75">
        <v>1040452</v>
      </c>
      <c r="AK871" s="76">
        <f t="shared" si="146"/>
        <v>0.66745030044634446</v>
      </c>
      <c r="AL871" s="39" t="str">
        <f t="shared" si="152"/>
        <v>50% - 70%</v>
      </c>
      <c r="AM871" s="77" t="str">
        <f t="shared" si="153"/>
        <v>Lower Range</v>
      </c>
      <c r="AN871" s="78" t="s">
        <v>76</v>
      </c>
      <c r="AO871" s="78"/>
      <c r="AP871" s="78" t="s">
        <v>76</v>
      </c>
      <c r="AQ871" s="49"/>
      <c r="AR871" s="79"/>
      <c r="AS871" s="79"/>
      <c r="AT871" s="80"/>
      <c r="AU871" s="52">
        <f t="shared" si="147"/>
        <v>0</v>
      </c>
    </row>
    <row r="872" spans="1:47" ht="15" customHeight="1">
      <c r="A872" s="53" t="s">
        <v>66</v>
      </c>
      <c r="B872" s="54">
        <v>861</v>
      </c>
      <c r="C872" s="55" t="s">
        <v>265</v>
      </c>
      <c r="D872" s="56" t="s">
        <v>148</v>
      </c>
      <c r="E872" s="55" t="s">
        <v>314</v>
      </c>
      <c r="F872" s="57">
        <v>42156</v>
      </c>
      <c r="G872" s="58">
        <v>29495</v>
      </c>
      <c r="H872" s="59">
        <f t="shared" si="148"/>
        <v>38.520547945205479</v>
      </c>
      <c r="I872" s="60" t="s">
        <v>348</v>
      </c>
      <c r="J872" s="61" t="s">
        <v>81</v>
      </c>
      <c r="K872" s="62" t="s">
        <v>81</v>
      </c>
      <c r="L872" s="63" t="s">
        <v>85</v>
      </c>
      <c r="M872" s="64" t="str">
        <f t="shared" si="149"/>
        <v>4-4-3</v>
      </c>
      <c r="N872" s="65">
        <v>43191</v>
      </c>
      <c r="O872" s="66">
        <v>43191</v>
      </c>
      <c r="P872" s="67">
        <v>7.0000000000000007E-2</v>
      </c>
      <c r="Q872" s="68" t="s">
        <v>73</v>
      </c>
      <c r="R872" s="38" t="s">
        <v>74</v>
      </c>
      <c r="S872" s="38" t="s">
        <v>75</v>
      </c>
      <c r="T872" s="69">
        <v>54</v>
      </c>
      <c r="U872" s="68"/>
      <c r="V872" s="70">
        <v>728100</v>
      </c>
      <c r="W872" s="70">
        <v>348000</v>
      </c>
      <c r="X872" s="70">
        <v>0</v>
      </c>
      <c r="Y872" s="70">
        <v>404496</v>
      </c>
      <c r="Z872" s="70">
        <v>0</v>
      </c>
      <c r="AA872" s="70">
        <v>2790939</v>
      </c>
      <c r="AB872" s="71">
        <f t="shared" si="150"/>
        <v>2386443</v>
      </c>
      <c r="AC872" s="71">
        <f t="shared" si="143"/>
        <v>2038443</v>
      </c>
      <c r="AD872" s="72">
        <f t="shared" si="144"/>
        <v>365</v>
      </c>
      <c r="AE872" s="73">
        <f>ROUND(VLOOKUP(Q872,'[1]Average Cost'!$A$3:$V$26,HLOOKUP('[1]Master Sheet'!E872,'[1]Average Cost'!$B$1:$V$2,2,0)),0)</f>
        <v>2657244</v>
      </c>
      <c r="AF872" s="74">
        <f t="shared" si="145"/>
        <v>0.89808952433423506</v>
      </c>
      <c r="AG872" s="68" t="str">
        <f t="shared" si="151"/>
        <v>80%-100%</v>
      </c>
      <c r="AH872" s="75">
        <v>2771803.02</v>
      </c>
      <c r="AI872" s="75">
        <v>2771803.02</v>
      </c>
      <c r="AJ872" s="75">
        <v>2753526</v>
      </c>
      <c r="AK872" s="76">
        <f t="shared" si="146"/>
        <v>0.86097135430641103</v>
      </c>
      <c r="AL872" s="39" t="str">
        <f t="shared" si="152"/>
        <v>70% - 90%</v>
      </c>
      <c r="AM872" s="77" t="str">
        <f t="shared" si="153"/>
        <v>Close to Market Reference</v>
      </c>
      <c r="AN872" s="78" t="s">
        <v>118</v>
      </c>
      <c r="AO872" s="78" t="s">
        <v>728</v>
      </c>
      <c r="AP872" s="78" t="s">
        <v>76</v>
      </c>
      <c r="AQ872" s="49"/>
      <c r="AR872" s="79"/>
      <c r="AS872" s="79"/>
      <c r="AT872" s="80"/>
      <c r="AU872" s="52">
        <f t="shared" si="147"/>
        <v>0</v>
      </c>
    </row>
    <row r="873" spans="1:47" ht="15" customHeight="1">
      <c r="A873" s="53" t="s">
        <v>66</v>
      </c>
      <c r="B873" s="54">
        <v>862</v>
      </c>
      <c r="C873" s="55" t="s">
        <v>77</v>
      </c>
      <c r="D873" s="56" t="s">
        <v>78</v>
      </c>
      <c r="E873" s="55" t="s">
        <v>524</v>
      </c>
      <c r="F873" s="57">
        <v>40019</v>
      </c>
      <c r="G873" s="58">
        <v>28548</v>
      </c>
      <c r="H873" s="59">
        <f t="shared" si="148"/>
        <v>41.115068493150687</v>
      </c>
      <c r="I873" s="60" t="s">
        <v>460</v>
      </c>
      <c r="J873" s="61" t="s">
        <v>81</v>
      </c>
      <c r="K873" s="62" t="s">
        <v>81</v>
      </c>
      <c r="L873" s="63" t="s">
        <v>81</v>
      </c>
      <c r="M873" s="64" t="str">
        <f t="shared" si="149"/>
        <v>4-4-4</v>
      </c>
      <c r="N873" s="65">
        <v>42826</v>
      </c>
      <c r="O873" s="66">
        <v>43191</v>
      </c>
      <c r="P873" s="67">
        <v>0.12000000000000001</v>
      </c>
      <c r="Q873" s="68" t="s">
        <v>73</v>
      </c>
      <c r="R873" s="38" t="s">
        <v>74</v>
      </c>
      <c r="S873" s="38" t="s">
        <v>75</v>
      </c>
      <c r="T873" s="69">
        <v>51</v>
      </c>
      <c r="U873" s="68"/>
      <c r="V873" s="70">
        <v>406200</v>
      </c>
      <c r="W873" s="70">
        <v>0</v>
      </c>
      <c r="X873" s="70">
        <v>0</v>
      </c>
      <c r="Y873" s="70">
        <v>219564</v>
      </c>
      <c r="Z873" s="70">
        <v>0</v>
      </c>
      <c r="AA873" s="70">
        <v>1333343</v>
      </c>
      <c r="AB873" s="71">
        <f t="shared" si="150"/>
        <v>1113779</v>
      </c>
      <c r="AC873" s="71">
        <f t="shared" si="143"/>
        <v>1113779</v>
      </c>
      <c r="AD873" s="72">
        <f t="shared" si="144"/>
        <v>365</v>
      </c>
      <c r="AE873" s="73">
        <f>ROUND(VLOOKUP(Q873,'[1]Average Cost'!$A$3:$V$26,HLOOKUP('[1]Master Sheet'!E873,'[1]Average Cost'!$B$1:$V$2,2,0)),0)</f>
        <v>1205181</v>
      </c>
      <c r="AF873" s="74">
        <f t="shared" si="145"/>
        <v>0.92415910971049164</v>
      </c>
      <c r="AG873" s="68" t="str">
        <f t="shared" si="151"/>
        <v>80%-100%</v>
      </c>
      <c r="AH873" s="75">
        <v>1835116.8514875001</v>
      </c>
      <c r="AI873" s="75">
        <v>1835116.8514875001</v>
      </c>
      <c r="AJ873" s="75">
        <v>1646793</v>
      </c>
      <c r="AK873" s="76">
        <f t="shared" si="146"/>
        <v>0.60692538412319541</v>
      </c>
      <c r="AL873" s="39" t="str">
        <f t="shared" si="152"/>
        <v>50% - 70%</v>
      </c>
      <c r="AM873" s="77" t="str">
        <f t="shared" si="153"/>
        <v>Lower Range</v>
      </c>
      <c r="AN873" s="78" t="s">
        <v>76</v>
      </c>
      <c r="AO873" s="78"/>
      <c r="AP873" s="78" t="s">
        <v>76</v>
      </c>
      <c r="AQ873" s="49"/>
      <c r="AR873" s="79"/>
      <c r="AS873" s="79"/>
      <c r="AT873" s="80"/>
      <c r="AU873" s="52">
        <f t="shared" si="147"/>
        <v>0</v>
      </c>
    </row>
    <row r="874" spans="1:47" ht="15" customHeight="1">
      <c r="A874" s="53" t="s">
        <v>66</v>
      </c>
      <c r="B874" s="54">
        <v>863</v>
      </c>
      <c r="C874" s="55" t="s">
        <v>67</v>
      </c>
      <c r="D874" s="56" t="s">
        <v>68</v>
      </c>
      <c r="E874" s="55" t="s">
        <v>729</v>
      </c>
      <c r="F874" s="57">
        <v>44632</v>
      </c>
      <c r="G874" s="58">
        <v>31898</v>
      </c>
      <c r="H874" s="59">
        <f t="shared" si="148"/>
        <v>31.936986301369863</v>
      </c>
      <c r="I874" s="60" t="s">
        <v>158</v>
      </c>
      <c r="J874" s="61">
        <v>0</v>
      </c>
      <c r="K874" s="62">
        <v>0</v>
      </c>
      <c r="L874" s="63" t="s">
        <v>71</v>
      </c>
      <c r="M874" s="64" t="str">
        <f t="shared" si="149"/>
        <v>0-0-2</v>
      </c>
      <c r="N874" s="81" t="s">
        <v>72</v>
      </c>
      <c r="O874" s="62" t="s">
        <v>72</v>
      </c>
      <c r="P874" s="67">
        <v>0</v>
      </c>
      <c r="Q874" s="68" t="s">
        <v>73</v>
      </c>
      <c r="R874" s="38" t="s">
        <v>74</v>
      </c>
      <c r="S874" s="38" t="s">
        <v>75</v>
      </c>
      <c r="T874" s="69">
        <v>48</v>
      </c>
      <c r="U874" s="68"/>
      <c r="V874" s="70">
        <v>218184</v>
      </c>
      <c r="W874" s="70">
        <v>0</v>
      </c>
      <c r="X874" s="70">
        <v>0</v>
      </c>
      <c r="Y874" s="70">
        <v>54540</v>
      </c>
      <c r="Z874" s="70">
        <v>0</v>
      </c>
      <c r="AA874" s="70">
        <v>611958</v>
      </c>
      <c r="AB874" s="71">
        <f t="shared" si="150"/>
        <v>557418</v>
      </c>
      <c r="AC874" s="71">
        <f t="shared" si="143"/>
        <v>557418</v>
      </c>
      <c r="AD874" s="72">
        <f t="shared" si="144"/>
        <v>365</v>
      </c>
      <c r="AE874" s="73">
        <f>ROUND(VLOOKUP(Q874,'[1]Average Cost'!$A$3:$V$26,HLOOKUP('[1]Master Sheet'!E874,'[1]Average Cost'!$B$1:$V$2,2,0)),0)</f>
        <v>646385</v>
      </c>
      <c r="AF874" s="74">
        <f t="shared" si="145"/>
        <v>0.86236221446970462</v>
      </c>
      <c r="AG874" s="68" t="str">
        <f t="shared" si="151"/>
        <v>80%-100%</v>
      </c>
      <c r="AH874" s="75">
        <v>1040452</v>
      </c>
      <c r="AI874" s="75">
        <v>1031401.0812</v>
      </c>
      <c r="AJ874" s="75">
        <v>1040452</v>
      </c>
      <c r="AK874" s="76">
        <f t="shared" si="146"/>
        <v>0.535746002698827</v>
      </c>
      <c r="AL874" s="39" t="str">
        <f t="shared" si="152"/>
        <v>50% - 70%</v>
      </c>
      <c r="AM874" s="77" t="str">
        <f t="shared" si="153"/>
        <v>Lower Range</v>
      </c>
      <c r="AN874" s="78" t="s">
        <v>76</v>
      </c>
      <c r="AO874" s="78"/>
      <c r="AP874" s="78" t="s">
        <v>76</v>
      </c>
      <c r="AQ874" s="49"/>
      <c r="AR874" s="79"/>
      <c r="AS874" s="79"/>
      <c r="AT874" s="80"/>
      <c r="AU874" s="52">
        <f t="shared" si="147"/>
        <v>0</v>
      </c>
    </row>
    <row r="875" spans="1:47" ht="15" customHeight="1">
      <c r="A875" s="53" t="s">
        <v>66</v>
      </c>
      <c r="B875" s="54">
        <v>864</v>
      </c>
      <c r="C875" s="55" t="s">
        <v>167</v>
      </c>
      <c r="D875" s="56" t="s">
        <v>83</v>
      </c>
      <c r="E875" s="55" t="s">
        <v>111</v>
      </c>
      <c r="F875" s="57">
        <v>40636</v>
      </c>
      <c r="G875" s="58">
        <v>26806</v>
      </c>
      <c r="H875" s="59">
        <f t="shared" si="148"/>
        <v>45.887671232876713</v>
      </c>
      <c r="I875" s="60" t="s">
        <v>369</v>
      </c>
      <c r="J875" s="61" t="s">
        <v>71</v>
      </c>
      <c r="K875" s="62" t="s">
        <v>71</v>
      </c>
      <c r="L875" s="63" t="s">
        <v>71</v>
      </c>
      <c r="M875" s="64" t="str">
        <f t="shared" si="149"/>
        <v>2-2-2</v>
      </c>
      <c r="N875" s="65">
        <v>42736</v>
      </c>
      <c r="O875" s="66">
        <v>43191</v>
      </c>
      <c r="P875" s="67">
        <v>8.6609387257530174E-2</v>
      </c>
      <c r="Q875" s="68" t="s">
        <v>113</v>
      </c>
      <c r="R875" s="68" t="s">
        <v>114</v>
      </c>
      <c r="S875" s="68" t="s">
        <v>115</v>
      </c>
      <c r="T875" s="69">
        <v>46</v>
      </c>
      <c r="U875" s="68"/>
      <c r="V875" s="70">
        <v>154032</v>
      </c>
      <c r="W875" s="70">
        <v>0</v>
      </c>
      <c r="X875" s="70">
        <v>31500</v>
      </c>
      <c r="Y875" s="70">
        <v>0</v>
      </c>
      <c r="Z875" s="70">
        <v>10500</v>
      </c>
      <c r="AA875" s="70">
        <v>397030</v>
      </c>
      <c r="AB875" s="71">
        <f t="shared" si="150"/>
        <v>397030</v>
      </c>
      <c r="AC875" s="71">
        <f t="shared" si="143"/>
        <v>397030</v>
      </c>
      <c r="AD875" s="72">
        <f t="shared" si="144"/>
        <v>365</v>
      </c>
      <c r="AE875" s="73">
        <f>ROUND(VLOOKUP(Q875,'[1]Average Cost'!$A$3:$V$26,HLOOKUP('[1]Master Sheet'!E875,'[1]Average Cost'!$B$1:$V$2,2,0)),0)</f>
        <v>362968</v>
      </c>
      <c r="AF875" s="74">
        <f t="shared" si="145"/>
        <v>1.0938429834034957</v>
      </c>
      <c r="AG875" s="68" t="str">
        <f t="shared" si="151"/>
        <v>Greater than 100%</v>
      </c>
      <c r="AH875" s="75">
        <v>587277.26769999997</v>
      </c>
      <c r="AI875" s="75">
        <v>587277.26769999997</v>
      </c>
      <c r="AJ875" s="75">
        <v>404172</v>
      </c>
      <c r="AK875" s="76">
        <f t="shared" si="146"/>
        <v>0.67605204872805602</v>
      </c>
      <c r="AL875" s="39" t="str">
        <f t="shared" si="152"/>
        <v>50% - 70%</v>
      </c>
      <c r="AM875" s="77" t="str">
        <f t="shared" si="153"/>
        <v>Lower Range</v>
      </c>
      <c r="AN875" s="78" t="s">
        <v>76</v>
      </c>
      <c r="AO875" s="78"/>
      <c r="AP875" s="78" t="s">
        <v>76</v>
      </c>
      <c r="AQ875" s="49"/>
      <c r="AR875" s="79"/>
      <c r="AS875" s="79"/>
      <c r="AT875" s="80"/>
      <c r="AU875" s="52">
        <f t="shared" si="147"/>
        <v>0</v>
      </c>
    </row>
    <row r="876" spans="1:47" ht="15" customHeight="1">
      <c r="A876" s="53" t="s">
        <v>66</v>
      </c>
      <c r="B876" s="25">
        <v>865</v>
      </c>
      <c r="C876" s="55" t="s">
        <v>94</v>
      </c>
      <c r="D876" s="56" t="s">
        <v>95</v>
      </c>
      <c r="E876" s="55" t="s">
        <v>206</v>
      </c>
      <c r="F876" s="57">
        <v>44671</v>
      </c>
      <c r="G876" s="58">
        <v>32658</v>
      </c>
      <c r="H876" s="59">
        <f t="shared" si="148"/>
        <v>29.854794520547944</v>
      </c>
      <c r="I876" s="60" t="s">
        <v>730</v>
      </c>
      <c r="J876" s="61">
        <v>0</v>
      </c>
      <c r="K876" s="62">
        <v>0</v>
      </c>
      <c r="L876" s="63" t="s">
        <v>71</v>
      </c>
      <c r="M876" s="64" t="str">
        <f t="shared" si="149"/>
        <v>0-0-2</v>
      </c>
      <c r="N876" s="81" t="s">
        <v>72</v>
      </c>
      <c r="O876" s="62" t="s">
        <v>72</v>
      </c>
      <c r="P876" s="67">
        <v>0</v>
      </c>
      <c r="Q876" s="68" t="s">
        <v>87</v>
      </c>
      <c r="R876" s="68" t="s">
        <v>88</v>
      </c>
      <c r="S876" s="68" t="s">
        <v>89</v>
      </c>
      <c r="T876" s="69">
        <v>47</v>
      </c>
      <c r="U876" s="68"/>
      <c r="V876" s="70">
        <v>163632</v>
      </c>
      <c r="W876" s="70">
        <v>0</v>
      </c>
      <c r="X876" s="70">
        <v>0</v>
      </c>
      <c r="Y876" s="70">
        <v>40908</v>
      </c>
      <c r="Z876" s="70">
        <v>0</v>
      </c>
      <c r="AA876" s="70">
        <v>461944</v>
      </c>
      <c r="AB876" s="71">
        <f t="shared" si="150"/>
        <v>421036</v>
      </c>
      <c r="AC876" s="71">
        <f t="shared" si="143"/>
        <v>421036</v>
      </c>
      <c r="AD876" s="72">
        <f t="shared" si="144"/>
        <v>346</v>
      </c>
      <c r="AE876" s="73">
        <f>ROUND(VLOOKUP(Q876,'[1]Average Cost'!$A$3:$V$26,HLOOKUP('[1]Master Sheet'!E876,'[1]Average Cost'!$B$1:$V$2,2,0)),0)</f>
        <v>436990</v>
      </c>
      <c r="AF876" s="74">
        <f t="shared" si="145"/>
        <v>0.96349115540401387</v>
      </c>
      <c r="AG876" s="68" t="str">
        <f t="shared" si="151"/>
        <v>80%-100%</v>
      </c>
      <c r="AH876" s="75">
        <v>752202.61250000005</v>
      </c>
      <c r="AI876" s="75">
        <v>752202.61250000005</v>
      </c>
      <c r="AJ876" s="75">
        <v>532918</v>
      </c>
      <c r="AK876" s="76">
        <f t="shared" si="146"/>
        <v>0.55973748695269254</v>
      </c>
      <c r="AL876" s="39" t="str">
        <f t="shared" si="152"/>
        <v>50% - 70%</v>
      </c>
      <c r="AM876" s="77" t="str">
        <f t="shared" si="153"/>
        <v>Lower Range</v>
      </c>
      <c r="AN876" s="78" t="s">
        <v>76</v>
      </c>
      <c r="AO876" s="78"/>
      <c r="AP876" s="78" t="s">
        <v>118</v>
      </c>
      <c r="AQ876" s="49"/>
      <c r="AR876" s="79"/>
      <c r="AS876" s="79"/>
      <c r="AT876" s="80"/>
      <c r="AU876" s="52">
        <f t="shared" si="147"/>
        <v>0</v>
      </c>
    </row>
    <row r="877" spans="1:47" ht="15" customHeight="1">
      <c r="A877" s="53" t="s">
        <v>66</v>
      </c>
      <c r="B877" s="54">
        <v>866</v>
      </c>
      <c r="C877" s="55" t="s">
        <v>167</v>
      </c>
      <c r="D877" s="56" t="s">
        <v>83</v>
      </c>
      <c r="E877" s="55" t="s">
        <v>111</v>
      </c>
      <c r="F877" s="57">
        <v>40969</v>
      </c>
      <c r="G877" s="58">
        <v>31180</v>
      </c>
      <c r="H877" s="59">
        <f t="shared" si="148"/>
        <v>33.904109589041099</v>
      </c>
      <c r="I877" s="60" t="s">
        <v>240</v>
      </c>
      <c r="J877" s="61" t="s">
        <v>85</v>
      </c>
      <c r="K877" s="62" t="s">
        <v>71</v>
      </c>
      <c r="L877" s="63" t="s">
        <v>71</v>
      </c>
      <c r="M877" s="64" t="str">
        <f t="shared" si="149"/>
        <v>3-2-2</v>
      </c>
      <c r="N877" s="65">
        <v>42826</v>
      </c>
      <c r="O877" s="66">
        <v>43191</v>
      </c>
      <c r="P877" s="67">
        <v>9.2386639653454811E-2</v>
      </c>
      <c r="Q877" s="68" t="s">
        <v>113</v>
      </c>
      <c r="R877" s="68" t="s">
        <v>114</v>
      </c>
      <c r="S877" s="68" t="s">
        <v>115</v>
      </c>
      <c r="T877" s="69">
        <v>46</v>
      </c>
      <c r="U877" s="68"/>
      <c r="V877" s="70">
        <v>117108</v>
      </c>
      <c r="W877" s="70">
        <v>0</v>
      </c>
      <c r="X877" s="70">
        <v>18000</v>
      </c>
      <c r="Y877" s="70">
        <v>0</v>
      </c>
      <c r="Z877" s="70">
        <v>6000</v>
      </c>
      <c r="AA877" s="70">
        <v>292779.84000000003</v>
      </c>
      <c r="AB877" s="71">
        <f t="shared" si="150"/>
        <v>292779.84000000003</v>
      </c>
      <c r="AC877" s="71">
        <f t="shared" si="143"/>
        <v>292779.84000000003</v>
      </c>
      <c r="AD877" s="72">
        <f t="shared" si="144"/>
        <v>365</v>
      </c>
      <c r="AE877" s="73">
        <f>ROUND(VLOOKUP(Q877,'[1]Average Cost'!$A$3:$V$26,HLOOKUP('[1]Master Sheet'!E877,'[1]Average Cost'!$B$1:$V$2,2,0)),0)</f>
        <v>362968</v>
      </c>
      <c r="AF877" s="74">
        <f t="shared" si="145"/>
        <v>0.8066271406845783</v>
      </c>
      <c r="AG877" s="68" t="str">
        <f t="shared" si="151"/>
        <v>80%-100%</v>
      </c>
      <c r="AH877" s="75">
        <v>552503.12769999995</v>
      </c>
      <c r="AI877" s="75">
        <v>552503.12769999995</v>
      </c>
      <c r="AJ877" s="75">
        <v>404172</v>
      </c>
      <c r="AK877" s="76">
        <f t="shared" si="146"/>
        <v>0.52991526259553523</v>
      </c>
      <c r="AL877" s="39" t="str">
        <f t="shared" si="152"/>
        <v>50% - 70%</v>
      </c>
      <c r="AM877" s="77" t="str">
        <f t="shared" si="153"/>
        <v>Lower Range</v>
      </c>
      <c r="AN877" s="78" t="s">
        <v>76</v>
      </c>
      <c r="AO877" s="78"/>
      <c r="AP877" s="78" t="s">
        <v>76</v>
      </c>
      <c r="AQ877" s="49"/>
      <c r="AR877" s="79"/>
      <c r="AS877" s="79"/>
      <c r="AT877" s="80"/>
      <c r="AU877" s="52">
        <f t="shared" si="147"/>
        <v>0</v>
      </c>
    </row>
    <row r="878" spans="1:47" ht="15" customHeight="1">
      <c r="A878" s="53" t="s">
        <v>66</v>
      </c>
      <c r="B878" s="54">
        <v>867</v>
      </c>
      <c r="C878" s="55" t="s">
        <v>144</v>
      </c>
      <c r="D878" s="56" t="s">
        <v>145</v>
      </c>
      <c r="E878" s="55" t="s">
        <v>111</v>
      </c>
      <c r="F878" s="57">
        <v>40164</v>
      </c>
      <c r="G878" s="58">
        <v>23464</v>
      </c>
      <c r="H878" s="59">
        <f t="shared" si="148"/>
        <v>55.043835616438358</v>
      </c>
      <c r="I878" s="60" t="s">
        <v>168</v>
      </c>
      <c r="J878" s="61" t="s">
        <v>71</v>
      </c>
      <c r="K878" s="62" t="s">
        <v>129</v>
      </c>
      <c r="L878" s="63" t="s">
        <v>71</v>
      </c>
      <c r="M878" s="64" t="str">
        <f t="shared" si="149"/>
        <v>2-1-2</v>
      </c>
      <c r="N878" s="65" t="s">
        <v>86</v>
      </c>
      <c r="O878" s="66" t="s">
        <v>130</v>
      </c>
      <c r="P878" s="67">
        <v>0</v>
      </c>
      <c r="Q878" s="68" t="s">
        <v>113</v>
      </c>
      <c r="R878" s="68" t="s">
        <v>114</v>
      </c>
      <c r="S878" s="68" t="s">
        <v>115</v>
      </c>
      <c r="T878" s="69">
        <v>45</v>
      </c>
      <c r="U878" s="68"/>
      <c r="V878" s="70">
        <v>168588</v>
      </c>
      <c r="W878" s="70">
        <v>0</v>
      </c>
      <c r="X878" s="70">
        <v>27000</v>
      </c>
      <c r="Y878" s="70">
        <v>0</v>
      </c>
      <c r="Z878" s="70">
        <v>9000</v>
      </c>
      <c r="AA878" s="70">
        <v>433425</v>
      </c>
      <c r="AB878" s="71">
        <f t="shared" si="150"/>
        <v>433425</v>
      </c>
      <c r="AC878" s="71">
        <f t="shared" si="143"/>
        <v>433425</v>
      </c>
      <c r="AD878" s="72">
        <f t="shared" si="144"/>
        <v>365</v>
      </c>
      <c r="AE878" s="73">
        <f>ROUND(VLOOKUP(Q878,'[1]Average Cost'!$A$3:$V$26,HLOOKUP('[1]Master Sheet'!E878,'[1]Average Cost'!$B$1:$V$2,2,0)),0)</f>
        <v>313202</v>
      </c>
      <c r="AF878" s="74">
        <f t="shared" si="145"/>
        <v>1.3838513164028328</v>
      </c>
      <c r="AG878" s="68" t="str">
        <f t="shared" si="151"/>
        <v>Greater than 100%</v>
      </c>
      <c r="AH878" s="75">
        <v>499185.67754499998</v>
      </c>
      <c r="AI878" s="75">
        <v>499185.67754499998</v>
      </c>
      <c r="AJ878" s="75">
        <v>336103</v>
      </c>
      <c r="AK878" s="76">
        <f t="shared" si="146"/>
        <v>0.86826409389706127</v>
      </c>
      <c r="AL878" s="39" t="str">
        <f t="shared" si="152"/>
        <v>70% - 90%</v>
      </c>
      <c r="AM878" s="77" t="str">
        <f t="shared" si="153"/>
        <v>Close to Market Reference</v>
      </c>
      <c r="AN878" s="78" t="s">
        <v>76</v>
      </c>
      <c r="AO878" s="78"/>
      <c r="AP878" s="78" t="s">
        <v>76</v>
      </c>
      <c r="AQ878" s="49"/>
      <c r="AR878" s="79"/>
      <c r="AS878" s="79"/>
      <c r="AT878" s="80"/>
      <c r="AU878" s="52">
        <f t="shared" si="147"/>
        <v>0</v>
      </c>
    </row>
    <row r="879" spans="1:47" ht="15" customHeight="1">
      <c r="A879" s="53" t="s">
        <v>66</v>
      </c>
      <c r="B879" s="54">
        <v>868</v>
      </c>
      <c r="C879" s="55" t="s">
        <v>134</v>
      </c>
      <c r="D879" s="56" t="s">
        <v>68</v>
      </c>
      <c r="E879" s="55" t="s">
        <v>79</v>
      </c>
      <c r="F879" s="57">
        <v>44667</v>
      </c>
      <c r="G879" s="58">
        <v>32715</v>
      </c>
      <c r="H879" s="59">
        <f t="shared" si="148"/>
        <v>29.698630136986303</v>
      </c>
      <c r="I879" s="60" t="s">
        <v>221</v>
      </c>
      <c r="J879" s="61">
        <v>0</v>
      </c>
      <c r="K879" s="62">
        <v>0</v>
      </c>
      <c r="L879" s="63" t="s">
        <v>71</v>
      </c>
      <c r="M879" s="64" t="str">
        <f t="shared" si="149"/>
        <v>0-0-2</v>
      </c>
      <c r="N879" s="81" t="s">
        <v>72</v>
      </c>
      <c r="O879" s="62" t="s">
        <v>72</v>
      </c>
      <c r="P879" s="67">
        <v>0</v>
      </c>
      <c r="Q879" s="68" t="s">
        <v>222</v>
      </c>
      <c r="R879" s="68" t="s">
        <v>219</v>
      </c>
      <c r="S879" s="68" t="s">
        <v>220</v>
      </c>
      <c r="T879" s="69">
        <v>48</v>
      </c>
      <c r="U879" s="68"/>
      <c r="V879" s="70">
        <v>278184</v>
      </c>
      <c r="W879" s="70">
        <v>0</v>
      </c>
      <c r="X879" s="70">
        <v>0</v>
      </c>
      <c r="Y879" s="70">
        <v>69540</v>
      </c>
      <c r="Z879" s="70">
        <v>0</v>
      </c>
      <c r="AA879" s="70">
        <v>776952</v>
      </c>
      <c r="AB879" s="71">
        <f t="shared" si="150"/>
        <v>707412</v>
      </c>
      <c r="AC879" s="71">
        <f t="shared" si="143"/>
        <v>707412</v>
      </c>
      <c r="AD879" s="72">
        <f t="shared" si="144"/>
        <v>350</v>
      </c>
      <c r="AE879" s="73">
        <f>ROUND(VLOOKUP(Q879,'[1]Average Cost'!$A$3:$V$26,HLOOKUP('[1]Master Sheet'!E879,'[1]Average Cost'!$B$1:$V$2,2,0)),0)</f>
        <v>787545</v>
      </c>
      <c r="AF879" s="74">
        <f t="shared" si="145"/>
        <v>0.89824962383101914</v>
      </c>
      <c r="AG879" s="68" t="str">
        <f t="shared" si="151"/>
        <v>80%-100%</v>
      </c>
      <c r="AH879" s="75">
        <v>819400.83299999998</v>
      </c>
      <c r="AI879" s="75">
        <v>819400.83299999998</v>
      </c>
      <c r="AJ879" s="75">
        <v>774857</v>
      </c>
      <c r="AK879" s="76">
        <f t="shared" si="146"/>
        <v>0.86332838765859543</v>
      </c>
      <c r="AL879" s="39" t="str">
        <f t="shared" si="152"/>
        <v>70% - 90%</v>
      </c>
      <c r="AM879" s="77" t="str">
        <f t="shared" si="153"/>
        <v>Close to Market Reference</v>
      </c>
      <c r="AN879" s="78" t="s">
        <v>76</v>
      </c>
      <c r="AO879" s="78"/>
      <c r="AP879" s="78" t="s">
        <v>135</v>
      </c>
      <c r="AQ879" s="49"/>
      <c r="AR879" s="79"/>
      <c r="AS879" s="79"/>
      <c r="AT879" s="80"/>
      <c r="AU879" s="52">
        <f t="shared" si="147"/>
        <v>0</v>
      </c>
    </row>
    <row r="880" spans="1:47" ht="15" customHeight="1">
      <c r="A880" s="53" t="s">
        <v>66</v>
      </c>
      <c r="B880" s="54">
        <v>869</v>
      </c>
      <c r="C880" s="55" t="s">
        <v>82</v>
      </c>
      <c r="D880" s="56" t="s">
        <v>95</v>
      </c>
      <c r="E880" s="55" t="s">
        <v>79</v>
      </c>
      <c r="F880" s="57">
        <v>44338</v>
      </c>
      <c r="G880" s="58">
        <v>33623</v>
      </c>
      <c r="H880" s="59">
        <f t="shared" si="148"/>
        <v>27.210958904109589</v>
      </c>
      <c r="I880" s="60" t="s">
        <v>128</v>
      </c>
      <c r="J880" s="61">
        <v>0</v>
      </c>
      <c r="K880" s="62" t="s">
        <v>85</v>
      </c>
      <c r="L880" s="63" t="s">
        <v>71</v>
      </c>
      <c r="M880" s="64" t="str">
        <f t="shared" si="149"/>
        <v>0-3-2</v>
      </c>
      <c r="N880" s="65">
        <v>43242</v>
      </c>
      <c r="O880" s="66">
        <v>43242</v>
      </c>
      <c r="P880" s="67">
        <v>0.17499999999999999</v>
      </c>
      <c r="Q880" s="68" t="s">
        <v>131</v>
      </c>
      <c r="R880" s="68" t="s">
        <v>132</v>
      </c>
      <c r="S880" s="68" t="s">
        <v>133</v>
      </c>
      <c r="T880" s="69">
        <v>47</v>
      </c>
      <c r="U880" s="68"/>
      <c r="V880" s="70">
        <v>170904</v>
      </c>
      <c r="W880" s="70">
        <v>0</v>
      </c>
      <c r="X880" s="70">
        <v>0</v>
      </c>
      <c r="Y880" s="70">
        <v>42732</v>
      </c>
      <c r="Z880" s="70">
        <v>0</v>
      </c>
      <c r="AA880" s="70">
        <v>481945</v>
      </c>
      <c r="AB880" s="71">
        <f t="shared" si="150"/>
        <v>439213</v>
      </c>
      <c r="AC880" s="71">
        <f t="shared" si="143"/>
        <v>439213</v>
      </c>
      <c r="AD880" s="72">
        <f t="shared" si="144"/>
        <v>365</v>
      </c>
      <c r="AE880" s="73">
        <f>ROUND(VLOOKUP(Q880,'[1]Average Cost'!$A$3:$V$26,HLOOKUP('[1]Master Sheet'!E880,'[1]Average Cost'!$B$1:$V$2,2,0)),0)</f>
        <v>456742</v>
      </c>
      <c r="AF880" s="74">
        <f t="shared" si="145"/>
        <v>0.96162165949266765</v>
      </c>
      <c r="AG880" s="68" t="str">
        <f t="shared" si="151"/>
        <v>80%-100%</v>
      </c>
      <c r="AH880" s="75">
        <v>855135.56255499995</v>
      </c>
      <c r="AI880" s="75">
        <v>855135.56255499995</v>
      </c>
      <c r="AJ880" s="75">
        <v>802937</v>
      </c>
      <c r="AK880" s="76">
        <f t="shared" si="146"/>
        <v>0.51361797968933265</v>
      </c>
      <c r="AL880" s="39" t="str">
        <f t="shared" si="152"/>
        <v>50% - 70%</v>
      </c>
      <c r="AM880" s="77" t="str">
        <f t="shared" si="153"/>
        <v>Lower Range</v>
      </c>
      <c r="AN880" s="78" t="s">
        <v>118</v>
      </c>
      <c r="AO880" s="78" t="s">
        <v>731</v>
      </c>
      <c r="AP880" s="78" t="s">
        <v>135</v>
      </c>
      <c r="AQ880" s="49"/>
      <c r="AR880" s="79"/>
      <c r="AS880" s="79"/>
      <c r="AT880" s="80"/>
      <c r="AU880" s="52">
        <f t="shared" si="147"/>
        <v>0</v>
      </c>
    </row>
    <row r="881" spans="1:47" ht="15" customHeight="1">
      <c r="A881" s="53" t="s">
        <v>66</v>
      </c>
      <c r="B881" s="54">
        <v>870</v>
      </c>
      <c r="C881" s="55" t="s">
        <v>205</v>
      </c>
      <c r="D881" s="56" t="s">
        <v>117</v>
      </c>
      <c r="E881" s="55" t="s">
        <v>137</v>
      </c>
      <c r="F881" s="57">
        <v>43722</v>
      </c>
      <c r="G881" s="58">
        <v>28241</v>
      </c>
      <c r="H881" s="59">
        <f t="shared" si="148"/>
        <v>41.956164383561642</v>
      </c>
      <c r="I881" s="60" t="s">
        <v>515</v>
      </c>
      <c r="J881" s="61" t="s">
        <v>81</v>
      </c>
      <c r="K881" s="62" t="s">
        <v>85</v>
      </c>
      <c r="L881" s="63" t="s">
        <v>81</v>
      </c>
      <c r="M881" s="64" t="str">
        <f t="shared" si="149"/>
        <v>4-3-4</v>
      </c>
      <c r="N881" s="65">
        <v>43009</v>
      </c>
      <c r="O881" s="66">
        <v>43132</v>
      </c>
      <c r="P881" s="67">
        <v>0.1596638655462185</v>
      </c>
      <c r="Q881" s="68" t="s">
        <v>177</v>
      </c>
      <c r="R881" s="68" t="s">
        <v>178</v>
      </c>
      <c r="S881" s="68" t="s">
        <v>179</v>
      </c>
      <c r="T881" s="69">
        <v>50</v>
      </c>
      <c r="U881" s="68"/>
      <c r="V881" s="70">
        <v>454548</v>
      </c>
      <c r="W881" s="70">
        <v>0</v>
      </c>
      <c r="X881" s="70">
        <v>0</v>
      </c>
      <c r="Y881" s="70">
        <v>113640</v>
      </c>
      <c r="Z881" s="70">
        <v>0</v>
      </c>
      <c r="AA881" s="70">
        <v>1261947</v>
      </c>
      <c r="AB881" s="71">
        <v>1250000</v>
      </c>
      <c r="AC881" s="71">
        <f t="shared" si="143"/>
        <v>1250000</v>
      </c>
      <c r="AD881" s="72">
        <f t="shared" si="144"/>
        <v>365</v>
      </c>
      <c r="AE881" s="73">
        <f>ROUND(VLOOKUP(Q881,'[1]Average Cost'!$A$3:$V$26,HLOOKUP('[1]Master Sheet'!E881,'[1]Average Cost'!$B$1:$V$2,2,0)),0)</f>
        <v>1216988</v>
      </c>
      <c r="AF881" s="74">
        <f t="shared" si="145"/>
        <v>1.0271259864517974</v>
      </c>
      <c r="AG881" s="68" t="str">
        <f t="shared" si="151"/>
        <v>Greater than 100%</v>
      </c>
      <c r="AH881" s="75">
        <v>1653959.6702999999</v>
      </c>
      <c r="AI881" s="75">
        <v>1653959.6702999999</v>
      </c>
      <c r="AJ881" s="75">
        <v>1135210</v>
      </c>
      <c r="AK881" s="76">
        <f t="shared" si="146"/>
        <v>0.75576207959972297</v>
      </c>
      <c r="AL881" s="39" t="str">
        <f t="shared" si="152"/>
        <v>70% - 90%</v>
      </c>
      <c r="AM881" s="77" t="str">
        <f t="shared" si="153"/>
        <v>Lower Middle Range</v>
      </c>
      <c r="AN881" s="78" t="s">
        <v>118</v>
      </c>
      <c r="AO881" s="78" t="s">
        <v>732</v>
      </c>
      <c r="AP881" s="78" t="s">
        <v>135</v>
      </c>
      <c r="AQ881" s="49"/>
      <c r="AR881" s="79"/>
      <c r="AS881" s="79"/>
      <c r="AT881" s="80"/>
      <c r="AU881" s="52">
        <f t="shared" si="147"/>
        <v>0</v>
      </c>
    </row>
    <row r="882" spans="1:47" ht="15" customHeight="1">
      <c r="A882" s="53" t="s">
        <v>66</v>
      </c>
      <c r="B882" s="25">
        <v>871</v>
      </c>
      <c r="C882" s="55" t="s">
        <v>67</v>
      </c>
      <c r="D882" s="56" t="s">
        <v>68</v>
      </c>
      <c r="E882" s="55" t="s">
        <v>310</v>
      </c>
      <c r="F882" s="57">
        <v>44759</v>
      </c>
      <c r="G882" s="58">
        <v>30987</v>
      </c>
      <c r="H882" s="59">
        <f t="shared" si="148"/>
        <v>34.43287671232877</v>
      </c>
      <c r="I882" s="60" t="s">
        <v>495</v>
      </c>
      <c r="J882" s="61">
        <v>0</v>
      </c>
      <c r="K882" s="62">
        <v>0</v>
      </c>
      <c r="L882" s="63" t="s">
        <v>85</v>
      </c>
      <c r="M882" s="64" t="str">
        <f t="shared" si="149"/>
        <v>0-0-3</v>
      </c>
      <c r="N882" s="81" t="s">
        <v>72</v>
      </c>
      <c r="O882" s="62" t="s">
        <v>72</v>
      </c>
      <c r="P882" s="67">
        <v>0</v>
      </c>
      <c r="Q882" s="68" t="s">
        <v>177</v>
      </c>
      <c r="R882" s="68" t="s">
        <v>178</v>
      </c>
      <c r="S882" s="68" t="s">
        <v>179</v>
      </c>
      <c r="T882" s="69">
        <v>48</v>
      </c>
      <c r="U882" s="68"/>
      <c r="V882" s="70">
        <v>309096</v>
      </c>
      <c r="W882" s="70">
        <v>0</v>
      </c>
      <c r="X882" s="70">
        <v>0</v>
      </c>
      <c r="Y882" s="70">
        <v>77268</v>
      </c>
      <c r="Z882" s="70">
        <v>0</v>
      </c>
      <c r="AA882" s="70">
        <v>861961</v>
      </c>
      <c r="AB882" s="71">
        <f t="shared" si="150"/>
        <v>784693</v>
      </c>
      <c r="AC882" s="71">
        <f t="shared" si="143"/>
        <v>784693</v>
      </c>
      <c r="AD882" s="72">
        <f t="shared" si="144"/>
        <v>258</v>
      </c>
      <c r="AE882" s="73">
        <f>ROUND(VLOOKUP(Q882,'[1]Average Cost'!$A$3:$V$26,HLOOKUP('[1]Master Sheet'!E882,'[1]Average Cost'!$B$1:$V$2,2,0)),0)</f>
        <v>876337</v>
      </c>
      <c r="AF882" s="74">
        <f t="shared" si="145"/>
        <v>0.89542379244514381</v>
      </c>
      <c r="AG882" s="68" t="str">
        <f t="shared" si="151"/>
        <v>80%-100%</v>
      </c>
      <c r="AH882" s="75">
        <v>1031401.0812</v>
      </c>
      <c r="AI882" s="75">
        <v>1031401.0812</v>
      </c>
      <c r="AJ882" s="75">
        <v>1020726</v>
      </c>
      <c r="AK882" s="76">
        <f t="shared" si="146"/>
        <v>0.7608029643395724</v>
      </c>
      <c r="AL882" s="39" t="str">
        <f t="shared" si="152"/>
        <v>70% - 90%</v>
      </c>
      <c r="AM882" s="77" t="str">
        <f t="shared" si="153"/>
        <v>Lower Middle Range</v>
      </c>
      <c r="AN882" s="78" t="s">
        <v>76</v>
      </c>
      <c r="AO882" s="78"/>
      <c r="AP882" s="78" t="s">
        <v>76</v>
      </c>
      <c r="AQ882" s="49"/>
      <c r="AR882" s="79"/>
      <c r="AS882" s="79"/>
      <c r="AT882" s="80"/>
      <c r="AU882" s="52">
        <f t="shared" si="147"/>
        <v>0</v>
      </c>
    </row>
    <row r="883" spans="1:47" ht="15" customHeight="1">
      <c r="A883" s="53" t="s">
        <v>66</v>
      </c>
      <c r="B883" s="54">
        <v>872</v>
      </c>
      <c r="C883" s="55" t="s">
        <v>104</v>
      </c>
      <c r="D883" s="56" t="s">
        <v>83</v>
      </c>
      <c r="E883" s="55" t="s">
        <v>314</v>
      </c>
      <c r="F883" s="57">
        <v>44380</v>
      </c>
      <c r="G883" s="58">
        <v>32604</v>
      </c>
      <c r="H883" s="59">
        <f t="shared" si="148"/>
        <v>30.002739726027396</v>
      </c>
      <c r="I883" s="60" t="s">
        <v>315</v>
      </c>
      <c r="J883" s="61">
        <v>0</v>
      </c>
      <c r="K883" s="62" t="s">
        <v>71</v>
      </c>
      <c r="L883" s="63" t="s">
        <v>71</v>
      </c>
      <c r="M883" s="64" t="str">
        <f t="shared" si="149"/>
        <v>0-2-2</v>
      </c>
      <c r="N883" s="81" t="s">
        <v>121</v>
      </c>
      <c r="O883" s="66">
        <v>43191</v>
      </c>
      <c r="P883" s="67">
        <v>5.8979452054794518E-2</v>
      </c>
      <c r="Q883" s="68" t="s">
        <v>107</v>
      </c>
      <c r="R883" s="68" t="s">
        <v>108</v>
      </c>
      <c r="S883" s="68" t="s">
        <v>109</v>
      </c>
      <c r="T883" s="69">
        <v>46</v>
      </c>
      <c r="U883" s="68"/>
      <c r="V883" s="70">
        <v>218148</v>
      </c>
      <c r="W883" s="70">
        <v>0</v>
      </c>
      <c r="X883" s="70">
        <v>0</v>
      </c>
      <c r="Y883" s="70">
        <v>0</v>
      </c>
      <c r="Z883" s="70">
        <v>0</v>
      </c>
      <c r="AA883" s="70">
        <v>557328</v>
      </c>
      <c r="AB883" s="71">
        <f t="shared" si="150"/>
        <v>557328</v>
      </c>
      <c r="AC883" s="71">
        <f t="shared" si="143"/>
        <v>557328</v>
      </c>
      <c r="AD883" s="72">
        <f t="shared" si="144"/>
        <v>365</v>
      </c>
      <c r="AE883" s="73">
        <f>ROUND(VLOOKUP(Q883,'[1]Average Cost'!$A$3:$V$26,HLOOKUP('[1]Master Sheet'!E883,'[1]Average Cost'!$B$1:$V$2,2,0)),0)</f>
        <v>532955</v>
      </c>
      <c r="AF883" s="74">
        <f t="shared" si="145"/>
        <v>1.04573181600698</v>
      </c>
      <c r="AG883" s="68" t="str">
        <f t="shared" si="151"/>
        <v>Greater than 100%</v>
      </c>
      <c r="AH883" s="75">
        <v>614929.19200000004</v>
      </c>
      <c r="AI883" s="75">
        <v>614929.19200000004</v>
      </c>
      <c r="AJ883" s="75">
        <v>557251</v>
      </c>
      <c r="AK883" s="76">
        <f t="shared" si="146"/>
        <v>0.90632874036658184</v>
      </c>
      <c r="AL883" s="39" t="str">
        <f t="shared" si="152"/>
        <v>90% - 110%</v>
      </c>
      <c r="AM883" s="77" t="str">
        <f t="shared" si="153"/>
        <v>Close to Market Reference</v>
      </c>
      <c r="AN883" s="78" t="s">
        <v>76</v>
      </c>
      <c r="AO883" s="78"/>
      <c r="AP883" s="78" t="s">
        <v>76</v>
      </c>
      <c r="AQ883" s="49"/>
      <c r="AR883" s="79"/>
      <c r="AS883" s="79"/>
      <c r="AT883" s="80"/>
      <c r="AU883" s="52">
        <f t="shared" si="147"/>
        <v>0</v>
      </c>
    </row>
    <row r="884" spans="1:47" ht="15" customHeight="1">
      <c r="A884" s="53" t="s">
        <v>66</v>
      </c>
      <c r="B884" s="54">
        <v>873</v>
      </c>
      <c r="C884" s="55" t="s">
        <v>134</v>
      </c>
      <c r="D884" s="56" t="s">
        <v>68</v>
      </c>
      <c r="E884" s="55" t="s">
        <v>79</v>
      </c>
      <c r="F884" s="57">
        <v>40848</v>
      </c>
      <c r="G884" s="58">
        <v>23450</v>
      </c>
      <c r="H884" s="59">
        <f t="shared" si="148"/>
        <v>55.082191780821915</v>
      </c>
      <c r="I884" s="60" t="s">
        <v>183</v>
      </c>
      <c r="J884" s="61" t="s">
        <v>85</v>
      </c>
      <c r="K884" s="62" t="s">
        <v>71</v>
      </c>
      <c r="L884" s="63" t="s">
        <v>71</v>
      </c>
      <c r="M884" s="64" t="str">
        <f t="shared" si="149"/>
        <v>3-2-2</v>
      </c>
      <c r="N884" s="65">
        <v>42095</v>
      </c>
      <c r="O884" s="66">
        <v>43191</v>
      </c>
      <c r="P884" s="67">
        <v>8.1111250166866891E-2</v>
      </c>
      <c r="Q884" s="68" t="s">
        <v>184</v>
      </c>
      <c r="R884" s="68" t="s">
        <v>108</v>
      </c>
      <c r="S884" s="68" t="s">
        <v>109</v>
      </c>
      <c r="T884" s="69">
        <v>48</v>
      </c>
      <c r="U884" s="68"/>
      <c r="V884" s="70">
        <v>282720</v>
      </c>
      <c r="W884" s="70">
        <v>0</v>
      </c>
      <c r="X884" s="70">
        <v>0</v>
      </c>
      <c r="Y884" s="70">
        <v>70680</v>
      </c>
      <c r="Z884" s="70">
        <v>0</v>
      </c>
      <c r="AA884" s="70">
        <v>789438</v>
      </c>
      <c r="AB884" s="71">
        <f t="shared" si="150"/>
        <v>718758</v>
      </c>
      <c r="AC884" s="71">
        <f t="shared" si="143"/>
        <v>718758</v>
      </c>
      <c r="AD884" s="72">
        <f t="shared" si="144"/>
        <v>365</v>
      </c>
      <c r="AE884" s="73">
        <f>ROUND(VLOOKUP(Q884,'[1]Average Cost'!$A$3:$V$26,HLOOKUP('[1]Master Sheet'!E884,'[1]Average Cost'!$B$1:$V$2,2,0)),0)</f>
        <v>738737</v>
      </c>
      <c r="AF884" s="74">
        <f t="shared" si="145"/>
        <v>0.97295519244331885</v>
      </c>
      <c r="AG884" s="68" t="str">
        <f t="shared" si="151"/>
        <v>80%-100%</v>
      </c>
      <c r="AH884" s="75">
        <v>897430</v>
      </c>
      <c r="AI884" s="75">
        <v>857745.6324</v>
      </c>
      <c r="AJ884" s="75">
        <v>897430</v>
      </c>
      <c r="AK884" s="76">
        <f t="shared" si="146"/>
        <v>0.80090703453194123</v>
      </c>
      <c r="AL884" s="39" t="str">
        <f t="shared" si="152"/>
        <v>70% - 90%</v>
      </c>
      <c r="AM884" s="77" t="str">
        <f t="shared" si="153"/>
        <v>Lower Middle Range</v>
      </c>
      <c r="AN884" s="78" t="s">
        <v>76</v>
      </c>
      <c r="AO884" s="78"/>
      <c r="AP884" s="78" t="s">
        <v>135</v>
      </c>
      <c r="AQ884" s="49"/>
      <c r="AR884" s="79"/>
      <c r="AS884" s="79"/>
      <c r="AT884" s="80"/>
      <c r="AU884" s="52">
        <f t="shared" si="147"/>
        <v>0</v>
      </c>
    </row>
    <row r="885" spans="1:47" ht="15" customHeight="1">
      <c r="A885" s="53" t="s">
        <v>66</v>
      </c>
      <c r="B885" s="54">
        <v>874</v>
      </c>
      <c r="C885" s="55" t="s">
        <v>198</v>
      </c>
      <c r="D885" s="56" t="s">
        <v>199</v>
      </c>
      <c r="E885" s="55" t="s">
        <v>111</v>
      </c>
      <c r="F885" s="57">
        <v>41135</v>
      </c>
      <c r="G885" s="58">
        <v>27118</v>
      </c>
      <c r="H885" s="59">
        <f t="shared" si="148"/>
        <v>45.032876712328765</v>
      </c>
      <c r="I885" s="60" t="s">
        <v>733</v>
      </c>
      <c r="J885" s="61" t="s">
        <v>81</v>
      </c>
      <c r="K885" s="62" t="s">
        <v>81</v>
      </c>
      <c r="L885" s="63" t="s">
        <v>81</v>
      </c>
      <c r="M885" s="64" t="str">
        <f t="shared" si="149"/>
        <v>4-4-4</v>
      </c>
      <c r="N885" s="65">
        <v>42826</v>
      </c>
      <c r="O885" s="66">
        <v>43191</v>
      </c>
      <c r="P885" s="67">
        <v>0.125</v>
      </c>
      <c r="Q885" s="68" t="s">
        <v>151</v>
      </c>
      <c r="R885" s="68" t="s">
        <v>126</v>
      </c>
      <c r="S885" s="68" t="s">
        <v>127</v>
      </c>
      <c r="T885" s="69">
        <v>56</v>
      </c>
      <c r="U885" s="68"/>
      <c r="V885" s="70">
        <v>810228</v>
      </c>
      <c r="W885" s="70">
        <v>0</v>
      </c>
      <c r="X885" s="70">
        <v>180000</v>
      </c>
      <c r="Y885" s="70">
        <v>311628</v>
      </c>
      <c r="Z885" s="70">
        <v>60000</v>
      </c>
      <c r="AA885" s="70">
        <v>2389857</v>
      </c>
      <c r="AB885" s="71">
        <f t="shared" si="150"/>
        <v>2078229</v>
      </c>
      <c r="AC885" s="71">
        <f t="shared" si="143"/>
        <v>2078229</v>
      </c>
      <c r="AD885" s="72">
        <f t="shared" si="144"/>
        <v>365</v>
      </c>
      <c r="AE885" s="73">
        <f>ROUND(VLOOKUP(Q885,'[1]Average Cost'!$A$3:$V$26,HLOOKUP('[1]Master Sheet'!E885,'[1]Average Cost'!$B$1:$V$2,2,0)),0)</f>
        <v>2828071</v>
      </c>
      <c r="AF885" s="74">
        <f t="shared" si="145"/>
        <v>0.73485743462593411</v>
      </c>
      <c r="AG885" s="68" t="str">
        <f t="shared" si="151"/>
        <v>60%-80%</v>
      </c>
      <c r="AH885" s="75">
        <v>4028833.5</v>
      </c>
      <c r="AI885" s="75">
        <v>4028833.5</v>
      </c>
      <c r="AJ885" s="75">
        <v>2939823</v>
      </c>
      <c r="AK885" s="76">
        <f t="shared" si="146"/>
        <v>0.51583888984243209</v>
      </c>
      <c r="AL885" s="39" t="str">
        <f t="shared" si="152"/>
        <v>50% - 70%</v>
      </c>
      <c r="AM885" s="77" t="str">
        <f t="shared" si="153"/>
        <v>Lower Range</v>
      </c>
      <c r="AN885" s="78" t="s">
        <v>118</v>
      </c>
      <c r="AO885" s="78" t="s">
        <v>734</v>
      </c>
      <c r="AP885" s="78" t="s">
        <v>76</v>
      </c>
      <c r="AQ885" s="49"/>
      <c r="AR885" s="79"/>
      <c r="AS885" s="79"/>
      <c r="AT885" s="80"/>
      <c r="AU885" s="52">
        <f t="shared" si="147"/>
        <v>0</v>
      </c>
    </row>
    <row r="886" spans="1:47" ht="15" customHeight="1">
      <c r="A886" s="53" t="s">
        <v>66</v>
      </c>
      <c r="B886" s="54">
        <v>875</v>
      </c>
      <c r="C886" s="55" t="s">
        <v>104</v>
      </c>
      <c r="D886" s="56" t="s">
        <v>83</v>
      </c>
      <c r="E886" s="55" t="s">
        <v>79</v>
      </c>
      <c r="F886" s="57">
        <v>40915</v>
      </c>
      <c r="G886" s="58">
        <v>27576</v>
      </c>
      <c r="H886" s="59">
        <f t="shared" si="148"/>
        <v>43.778082191780825</v>
      </c>
      <c r="I886" s="60" t="s">
        <v>100</v>
      </c>
      <c r="J886" s="61" t="s">
        <v>129</v>
      </c>
      <c r="K886" s="62" t="s">
        <v>71</v>
      </c>
      <c r="L886" s="63" t="s">
        <v>85</v>
      </c>
      <c r="M886" s="64" t="str">
        <f t="shared" si="149"/>
        <v>1-2-3</v>
      </c>
      <c r="N886" s="65" t="s">
        <v>86</v>
      </c>
      <c r="O886" s="66">
        <v>43191</v>
      </c>
      <c r="P886" s="67">
        <v>0.09</v>
      </c>
      <c r="Q886" s="68" t="s">
        <v>101</v>
      </c>
      <c r="R886" s="68" t="s">
        <v>141</v>
      </c>
      <c r="S886" s="68" t="s">
        <v>142</v>
      </c>
      <c r="T886" s="69">
        <v>46</v>
      </c>
      <c r="U886" s="68"/>
      <c r="V886" s="70">
        <v>118044</v>
      </c>
      <c r="W886" s="70">
        <v>0</v>
      </c>
      <c r="X886" s="70">
        <v>0</v>
      </c>
      <c r="Y886" s="70">
        <v>0</v>
      </c>
      <c r="Z886" s="70">
        <v>0</v>
      </c>
      <c r="AA886" s="70">
        <v>276830.56</v>
      </c>
      <c r="AB886" s="71">
        <f t="shared" si="150"/>
        <v>276830.56</v>
      </c>
      <c r="AC886" s="71">
        <f t="shared" si="143"/>
        <v>276830.56</v>
      </c>
      <c r="AD886" s="72">
        <f t="shared" si="144"/>
        <v>365</v>
      </c>
      <c r="AE886" s="73">
        <f>ROUND(VLOOKUP(Q886,'[1]Average Cost'!$A$3:$V$26,HLOOKUP('[1]Master Sheet'!E886,'[1]Average Cost'!$B$1:$V$2,2,0)),0)</f>
        <v>335659</v>
      </c>
      <c r="AF886" s="74">
        <f t="shared" si="145"/>
        <v>0.82473748655629675</v>
      </c>
      <c r="AG886" s="68" t="str">
        <f t="shared" si="151"/>
        <v>80%-100%</v>
      </c>
      <c r="AH886" s="75">
        <v>593268</v>
      </c>
      <c r="AI886" s="75">
        <v>555055</v>
      </c>
      <c r="AJ886" s="75">
        <v>593268</v>
      </c>
      <c r="AK886" s="76">
        <f t="shared" si="146"/>
        <v>0.4666197401511627</v>
      </c>
      <c r="AL886" s="39" t="str">
        <f t="shared" si="152"/>
        <v>25% - 50%</v>
      </c>
      <c r="AM886" s="77" t="str">
        <f t="shared" si="153"/>
        <v>Lower Range</v>
      </c>
      <c r="AN886" s="78" t="s">
        <v>118</v>
      </c>
      <c r="AO886" s="78" t="s">
        <v>735</v>
      </c>
      <c r="AP886" s="78" t="s">
        <v>76</v>
      </c>
      <c r="AQ886" s="49"/>
      <c r="AR886" s="79"/>
      <c r="AS886" s="79"/>
      <c r="AT886" s="80"/>
      <c r="AU886" s="52">
        <f t="shared" si="147"/>
        <v>0</v>
      </c>
    </row>
    <row r="887" spans="1:47" ht="15" customHeight="1">
      <c r="A887" s="53" t="s">
        <v>66</v>
      </c>
      <c r="B887" s="54">
        <v>876</v>
      </c>
      <c r="C887" s="55" t="s">
        <v>147</v>
      </c>
      <c r="D887" s="56" t="s">
        <v>216</v>
      </c>
      <c r="E887" s="55" t="s">
        <v>79</v>
      </c>
      <c r="F887" s="57">
        <v>41518</v>
      </c>
      <c r="G887" s="58">
        <v>27565</v>
      </c>
      <c r="H887" s="59">
        <f t="shared" si="148"/>
        <v>43.80821917808219</v>
      </c>
      <c r="I887" s="60" t="s">
        <v>100</v>
      </c>
      <c r="J887" s="61" t="s">
        <v>81</v>
      </c>
      <c r="K887" s="62" t="s">
        <v>85</v>
      </c>
      <c r="L887" s="63" t="s">
        <v>81</v>
      </c>
      <c r="M887" s="64" t="str">
        <f t="shared" si="149"/>
        <v>4-3-4</v>
      </c>
      <c r="N887" s="65">
        <v>42826</v>
      </c>
      <c r="O887" s="66">
        <v>43191</v>
      </c>
      <c r="P887" s="67">
        <v>0.1275</v>
      </c>
      <c r="Q887" s="68" t="s">
        <v>101</v>
      </c>
      <c r="R887" s="68" t="s">
        <v>141</v>
      </c>
      <c r="S887" s="68" t="s">
        <v>142</v>
      </c>
      <c r="T887" s="69">
        <v>53</v>
      </c>
      <c r="U887" s="68"/>
      <c r="V887" s="70">
        <v>773100</v>
      </c>
      <c r="W887" s="70">
        <v>0</v>
      </c>
      <c r="X887" s="70">
        <v>0</v>
      </c>
      <c r="Y887" s="70">
        <v>313416</v>
      </c>
      <c r="Z887" s="70">
        <v>0</v>
      </c>
      <c r="AA887" s="70">
        <v>2418811</v>
      </c>
      <c r="AB887" s="71">
        <f t="shared" si="150"/>
        <v>2105395</v>
      </c>
      <c r="AC887" s="71">
        <f t="shared" si="143"/>
        <v>2105395</v>
      </c>
      <c r="AD887" s="72">
        <f t="shared" si="144"/>
        <v>365</v>
      </c>
      <c r="AE887" s="73">
        <f>ROUND(VLOOKUP(Q887,'[1]Average Cost'!$A$3:$V$26,HLOOKUP('[1]Master Sheet'!E887,'[1]Average Cost'!$B$1:$V$2,2,0)),0)</f>
        <v>2402874</v>
      </c>
      <c r="AF887" s="74">
        <f t="shared" si="145"/>
        <v>0.87619866876082553</v>
      </c>
      <c r="AG887" s="68" t="str">
        <f t="shared" si="151"/>
        <v>80%-100%</v>
      </c>
      <c r="AH887" s="75">
        <v>3242890.25</v>
      </c>
      <c r="AI887" s="75">
        <v>3242890.25</v>
      </c>
      <c r="AJ887" s="75">
        <v>1935211</v>
      </c>
      <c r="AK887" s="76">
        <f t="shared" si="146"/>
        <v>0.64923412070451658</v>
      </c>
      <c r="AL887" s="39" t="str">
        <f t="shared" si="152"/>
        <v>50% - 70%</v>
      </c>
      <c r="AM887" s="77" t="str">
        <f t="shared" si="153"/>
        <v>Lower Range</v>
      </c>
      <c r="AN887" s="78" t="s">
        <v>118</v>
      </c>
      <c r="AO887" s="78" t="s">
        <v>736</v>
      </c>
      <c r="AP887" s="78" t="s">
        <v>135</v>
      </c>
      <c r="AQ887" s="49"/>
      <c r="AR887" s="79"/>
      <c r="AS887" s="79"/>
      <c r="AT887" s="80"/>
      <c r="AU887" s="52">
        <f t="shared" si="147"/>
        <v>0</v>
      </c>
    </row>
    <row r="888" spans="1:47" ht="15" customHeight="1">
      <c r="A888" s="53" t="s">
        <v>66</v>
      </c>
      <c r="B888" s="25">
        <v>877</v>
      </c>
      <c r="C888" s="55" t="s">
        <v>134</v>
      </c>
      <c r="D888" s="56" t="s">
        <v>68</v>
      </c>
      <c r="E888" s="55" t="s">
        <v>79</v>
      </c>
      <c r="F888" s="57">
        <v>41440</v>
      </c>
      <c r="G888" s="58">
        <v>29744</v>
      </c>
      <c r="H888" s="59">
        <f t="shared" si="148"/>
        <v>37.838356164383562</v>
      </c>
      <c r="I888" s="60" t="s">
        <v>100</v>
      </c>
      <c r="J888" s="61" t="s">
        <v>71</v>
      </c>
      <c r="K888" s="62" t="s">
        <v>71</v>
      </c>
      <c r="L888" s="63" t="s">
        <v>71</v>
      </c>
      <c r="M888" s="64" t="str">
        <f t="shared" si="149"/>
        <v>2-2-2</v>
      </c>
      <c r="N888" s="65">
        <v>42736</v>
      </c>
      <c r="O888" s="66">
        <v>43191</v>
      </c>
      <c r="P888" s="67">
        <v>8.1111258726573779E-2</v>
      </c>
      <c r="Q888" s="68" t="s">
        <v>101</v>
      </c>
      <c r="R888" s="68" t="s">
        <v>141</v>
      </c>
      <c r="S888" s="68" t="s">
        <v>142</v>
      </c>
      <c r="T888" s="69">
        <v>48</v>
      </c>
      <c r="U888" s="68"/>
      <c r="V888" s="70">
        <v>275196</v>
      </c>
      <c r="W888" s="70">
        <v>0</v>
      </c>
      <c r="X888" s="70">
        <v>0</v>
      </c>
      <c r="Y888" s="70">
        <v>68796</v>
      </c>
      <c r="Z888" s="70">
        <v>0</v>
      </c>
      <c r="AA888" s="70">
        <v>768746</v>
      </c>
      <c r="AB888" s="71">
        <f t="shared" si="150"/>
        <v>699950</v>
      </c>
      <c r="AC888" s="71">
        <f t="shared" si="143"/>
        <v>699950</v>
      </c>
      <c r="AD888" s="72">
        <f t="shared" si="144"/>
        <v>365</v>
      </c>
      <c r="AE888" s="73">
        <f>ROUND(VLOOKUP(Q888,'[1]Average Cost'!$A$3:$V$26,HLOOKUP('[1]Master Sheet'!E888,'[1]Average Cost'!$B$1:$V$2,2,0)),0)</f>
        <v>767328</v>
      </c>
      <c r="AF888" s="74">
        <f t="shared" si="145"/>
        <v>0.9121913966387255</v>
      </c>
      <c r="AG888" s="68" t="str">
        <f t="shared" si="151"/>
        <v>80%-100%</v>
      </c>
      <c r="AH888" s="75">
        <v>1008445.993425</v>
      </c>
      <c r="AI888" s="75">
        <v>1008445.993425</v>
      </c>
      <c r="AJ888" s="75">
        <v>938353</v>
      </c>
      <c r="AK888" s="76">
        <f t="shared" si="146"/>
        <v>0.69408773951567748</v>
      </c>
      <c r="AL888" s="39" t="str">
        <f t="shared" si="152"/>
        <v>50% - 70%</v>
      </c>
      <c r="AM888" s="77" t="str">
        <f t="shared" si="153"/>
        <v>Lower Range</v>
      </c>
      <c r="AN888" s="78" t="s">
        <v>76</v>
      </c>
      <c r="AO888" s="78"/>
      <c r="AP888" s="78" t="s">
        <v>135</v>
      </c>
      <c r="AQ888" s="49"/>
      <c r="AR888" s="79"/>
      <c r="AS888" s="79"/>
      <c r="AT888" s="80"/>
      <c r="AU888" s="52">
        <f t="shared" si="147"/>
        <v>0</v>
      </c>
    </row>
    <row r="889" spans="1:47" ht="15" customHeight="1">
      <c r="A889" s="53" t="s">
        <v>66</v>
      </c>
      <c r="B889" s="54">
        <v>878</v>
      </c>
      <c r="C889" s="55" t="s">
        <v>197</v>
      </c>
      <c r="D889" s="56" t="s">
        <v>78</v>
      </c>
      <c r="E889" s="55" t="s">
        <v>79</v>
      </c>
      <c r="F889" s="57">
        <v>44317</v>
      </c>
      <c r="G889" s="58">
        <v>33258</v>
      </c>
      <c r="H889" s="59">
        <f t="shared" si="148"/>
        <v>28.210958904109589</v>
      </c>
      <c r="I889" s="60" t="s">
        <v>418</v>
      </c>
      <c r="J889" s="61">
        <v>0</v>
      </c>
      <c r="K889" s="62" t="s">
        <v>81</v>
      </c>
      <c r="L889" s="63" t="s">
        <v>81</v>
      </c>
      <c r="M889" s="64" t="str">
        <f t="shared" si="149"/>
        <v>0-4-4</v>
      </c>
      <c r="N889" s="65">
        <v>43191</v>
      </c>
      <c r="O889" s="66">
        <v>43191</v>
      </c>
      <c r="P889" s="67">
        <v>8.8924657534246568E-2</v>
      </c>
      <c r="Q889" s="68" t="s">
        <v>131</v>
      </c>
      <c r="R889" s="68" t="s">
        <v>132</v>
      </c>
      <c r="S889" s="68" t="s">
        <v>133</v>
      </c>
      <c r="T889" s="69">
        <v>51</v>
      </c>
      <c r="U889" s="68"/>
      <c r="V889" s="70">
        <v>568128</v>
      </c>
      <c r="W889" s="70">
        <v>0</v>
      </c>
      <c r="X889" s="70">
        <v>0</v>
      </c>
      <c r="Y889" s="70">
        <v>213048</v>
      </c>
      <c r="Z889" s="70">
        <v>0</v>
      </c>
      <c r="AA889" s="70">
        <v>1649307</v>
      </c>
      <c r="AB889" s="71">
        <f t="shared" si="150"/>
        <v>1436259</v>
      </c>
      <c r="AC889" s="71">
        <f t="shared" si="143"/>
        <v>1436259</v>
      </c>
      <c r="AD889" s="72">
        <f t="shared" si="144"/>
        <v>365</v>
      </c>
      <c r="AE889" s="73">
        <f>ROUND(VLOOKUP(Q889,'[1]Average Cost'!$A$3:$V$26,HLOOKUP('[1]Master Sheet'!E889,'[1]Average Cost'!$B$1:$V$2,2,0)),0)</f>
        <v>1633370</v>
      </c>
      <c r="AF889" s="74">
        <f t="shared" si="145"/>
        <v>0.87932250500498965</v>
      </c>
      <c r="AG889" s="68" t="str">
        <f t="shared" si="151"/>
        <v>80%-100%</v>
      </c>
      <c r="AH889" s="75">
        <v>1774353.4340550001</v>
      </c>
      <c r="AI889" s="75">
        <v>1774353.4340550001</v>
      </c>
      <c r="AJ889" s="75">
        <v>1558440</v>
      </c>
      <c r="AK889" s="76">
        <f t="shared" si="146"/>
        <v>0.80945485405219442</v>
      </c>
      <c r="AL889" s="39" t="str">
        <f t="shared" si="152"/>
        <v>70% - 90%</v>
      </c>
      <c r="AM889" s="77" t="str">
        <f t="shared" si="153"/>
        <v>Lower Middle Range</v>
      </c>
      <c r="AN889" s="78" t="s">
        <v>118</v>
      </c>
      <c r="AO889" s="78" t="s">
        <v>737</v>
      </c>
      <c r="AP889" s="78" t="s">
        <v>76</v>
      </c>
      <c r="AQ889" s="49"/>
      <c r="AR889" s="79"/>
      <c r="AS889" s="79"/>
      <c r="AT889" s="80"/>
      <c r="AU889" s="52">
        <f t="shared" si="147"/>
        <v>0</v>
      </c>
    </row>
    <row r="890" spans="1:47" ht="15" customHeight="1">
      <c r="A890" s="53" t="s">
        <v>66</v>
      </c>
      <c r="B890" s="54">
        <v>879</v>
      </c>
      <c r="C890" s="55" t="s">
        <v>67</v>
      </c>
      <c r="D890" s="56" t="s">
        <v>68</v>
      </c>
      <c r="E890" s="55" t="s">
        <v>289</v>
      </c>
      <c r="F890" s="57">
        <v>43170</v>
      </c>
      <c r="G890" s="58">
        <v>27675</v>
      </c>
      <c r="H890" s="59">
        <f t="shared" si="148"/>
        <v>43.506849315068493</v>
      </c>
      <c r="I890" s="60" t="s">
        <v>460</v>
      </c>
      <c r="J890" s="61" t="s">
        <v>85</v>
      </c>
      <c r="K890" s="62" t="s">
        <v>71</v>
      </c>
      <c r="L890" s="63" t="s">
        <v>81</v>
      </c>
      <c r="M890" s="64" t="str">
        <f t="shared" si="149"/>
        <v>3-2-4</v>
      </c>
      <c r="N890" s="65">
        <v>42095</v>
      </c>
      <c r="O890" s="66">
        <v>43191</v>
      </c>
      <c r="P890" s="67">
        <v>7.0000000000000007E-2</v>
      </c>
      <c r="Q890" s="68" t="s">
        <v>73</v>
      </c>
      <c r="R890" s="38" t="s">
        <v>74</v>
      </c>
      <c r="S890" s="38" t="s">
        <v>75</v>
      </c>
      <c r="T890" s="69">
        <v>48</v>
      </c>
      <c r="U890" s="68"/>
      <c r="V890" s="70">
        <v>243324</v>
      </c>
      <c r="W890" s="70">
        <v>0</v>
      </c>
      <c r="X890" s="70">
        <v>0</v>
      </c>
      <c r="Y890" s="70">
        <v>60828</v>
      </c>
      <c r="Z890" s="70">
        <v>0</v>
      </c>
      <c r="AA890" s="70">
        <v>681080</v>
      </c>
      <c r="AB890" s="71">
        <f t="shared" si="150"/>
        <v>620252</v>
      </c>
      <c r="AC890" s="71">
        <f t="shared" si="143"/>
        <v>620252</v>
      </c>
      <c r="AD890" s="72">
        <f t="shared" si="144"/>
        <v>365</v>
      </c>
      <c r="AE890" s="73">
        <f>ROUND(VLOOKUP(Q890,'[1]Average Cost'!$A$3:$V$26,HLOOKUP('[1]Master Sheet'!E890,'[1]Average Cost'!$B$1:$V$2,2,0)),0)</f>
        <v>646385</v>
      </c>
      <c r="AF890" s="74">
        <f t="shared" si="145"/>
        <v>0.95957053458851926</v>
      </c>
      <c r="AG890" s="68" t="str">
        <f t="shared" si="151"/>
        <v>80%-100%</v>
      </c>
      <c r="AH890" s="75">
        <v>1040452</v>
      </c>
      <c r="AI890" s="75">
        <v>1031401.0812</v>
      </c>
      <c r="AJ890" s="75">
        <v>1040452</v>
      </c>
      <c r="AK890" s="76">
        <f t="shared" si="146"/>
        <v>0.59613706350701423</v>
      </c>
      <c r="AL890" s="39" t="str">
        <f t="shared" si="152"/>
        <v>50% - 70%</v>
      </c>
      <c r="AM890" s="77" t="str">
        <f t="shared" si="153"/>
        <v>Lower Range</v>
      </c>
      <c r="AN890" s="78" t="s">
        <v>76</v>
      </c>
      <c r="AO890" s="78"/>
      <c r="AP890" s="78" t="s">
        <v>76</v>
      </c>
      <c r="AQ890" s="49"/>
      <c r="AR890" s="79"/>
      <c r="AS890" s="79"/>
      <c r="AT890" s="80"/>
      <c r="AU890" s="52">
        <f t="shared" si="147"/>
        <v>0</v>
      </c>
    </row>
    <row r="891" spans="1:47" ht="15" customHeight="1">
      <c r="A891" s="53" t="s">
        <v>66</v>
      </c>
      <c r="B891" s="54">
        <v>880</v>
      </c>
      <c r="C891" s="55" t="s">
        <v>205</v>
      </c>
      <c r="D891" s="56" t="s">
        <v>117</v>
      </c>
      <c r="E891" s="55" t="s">
        <v>314</v>
      </c>
      <c r="F891" s="57">
        <v>44730</v>
      </c>
      <c r="G891" s="58">
        <v>30786</v>
      </c>
      <c r="H891" s="59">
        <f t="shared" si="148"/>
        <v>34.983561643835614</v>
      </c>
      <c r="I891" s="60" t="s">
        <v>348</v>
      </c>
      <c r="J891" s="61">
        <v>0</v>
      </c>
      <c r="K891" s="62">
        <v>0</v>
      </c>
      <c r="L891" s="63" t="s">
        <v>71</v>
      </c>
      <c r="M891" s="64" t="str">
        <f t="shared" si="149"/>
        <v>0-0-2</v>
      </c>
      <c r="N891" s="81" t="s">
        <v>72</v>
      </c>
      <c r="O891" s="62" t="s">
        <v>72</v>
      </c>
      <c r="P891" s="67">
        <v>0</v>
      </c>
      <c r="Q891" s="68" t="s">
        <v>73</v>
      </c>
      <c r="R891" s="38" t="s">
        <v>74</v>
      </c>
      <c r="S891" s="38" t="s">
        <v>75</v>
      </c>
      <c r="T891" s="69">
        <v>50</v>
      </c>
      <c r="U891" s="68"/>
      <c r="V891" s="70">
        <v>363636</v>
      </c>
      <c r="W891" s="70">
        <v>0</v>
      </c>
      <c r="X891" s="70">
        <v>0</v>
      </c>
      <c r="Y891" s="70">
        <v>90912</v>
      </c>
      <c r="Z891" s="70">
        <v>0</v>
      </c>
      <c r="AA891" s="70">
        <v>1011956</v>
      </c>
      <c r="AB891" s="71">
        <f t="shared" si="150"/>
        <v>921044</v>
      </c>
      <c r="AC891" s="71">
        <f t="shared" si="143"/>
        <v>921044</v>
      </c>
      <c r="AD891" s="72">
        <f t="shared" si="144"/>
        <v>287</v>
      </c>
      <c r="AE891" s="73">
        <f>ROUND(VLOOKUP(Q891,'[1]Average Cost'!$A$3:$V$26,HLOOKUP('[1]Master Sheet'!E891,'[1]Average Cost'!$B$1:$V$2,2,0)),0)</f>
        <v>1206158</v>
      </c>
      <c r="AF891" s="74">
        <f t="shared" si="145"/>
        <v>0.76361803345830315</v>
      </c>
      <c r="AG891" s="68" t="str">
        <f t="shared" si="151"/>
        <v>60%-80%</v>
      </c>
      <c r="AH891" s="75">
        <v>1653959.6702999999</v>
      </c>
      <c r="AI891" s="75">
        <v>1653959.6702999999</v>
      </c>
      <c r="AJ891" s="75">
        <v>1268031</v>
      </c>
      <c r="AK891" s="76">
        <f t="shared" si="146"/>
        <v>0.55687210307427781</v>
      </c>
      <c r="AL891" s="39" t="str">
        <f t="shared" si="152"/>
        <v>50% - 70%</v>
      </c>
      <c r="AM891" s="77" t="str">
        <f t="shared" si="153"/>
        <v>Lower Range</v>
      </c>
      <c r="AN891" s="78" t="s">
        <v>76</v>
      </c>
      <c r="AO891" s="78"/>
      <c r="AP891" s="78" t="s">
        <v>118</v>
      </c>
      <c r="AQ891" s="49"/>
      <c r="AR891" s="79"/>
      <c r="AS891" s="79"/>
      <c r="AT891" s="80"/>
      <c r="AU891" s="52">
        <f t="shared" si="147"/>
        <v>0</v>
      </c>
    </row>
    <row r="892" spans="1:47" ht="15" customHeight="1">
      <c r="A892" s="53" t="s">
        <v>66</v>
      </c>
      <c r="B892" s="54">
        <v>881</v>
      </c>
      <c r="C892" s="55" t="s">
        <v>82</v>
      </c>
      <c r="D892" s="56" t="s">
        <v>95</v>
      </c>
      <c r="E892" s="55" t="s">
        <v>253</v>
      </c>
      <c r="F892" s="57">
        <v>42001</v>
      </c>
      <c r="G892" s="58">
        <v>26081</v>
      </c>
      <c r="H892" s="59">
        <f t="shared" si="148"/>
        <v>47.873972602739727</v>
      </c>
      <c r="I892" s="60" t="s">
        <v>158</v>
      </c>
      <c r="J892" s="61" t="s">
        <v>129</v>
      </c>
      <c r="K892" s="62" t="s">
        <v>129</v>
      </c>
      <c r="L892" s="63" t="s">
        <v>129</v>
      </c>
      <c r="M892" s="64" t="str">
        <f t="shared" si="149"/>
        <v>1-1-1</v>
      </c>
      <c r="N892" s="65">
        <v>42095</v>
      </c>
      <c r="O892" s="66" t="s">
        <v>130</v>
      </c>
      <c r="P892" s="67">
        <v>0</v>
      </c>
      <c r="Q892" s="68" t="s">
        <v>73</v>
      </c>
      <c r="R892" s="38" t="s">
        <v>74</v>
      </c>
      <c r="S892" s="38" t="s">
        <v>75</v>
      </c>
      <c r="T892" s="69">
        <v>47</v>
      </c>
      <c r="U892" s="68"/>
      <c r="V892" s="70">
        <v>135612</v>
      </c>
      <c r="W892" s="70">
        <v>21804</v>
      </c>
      <c r="X892" s="70">
        <v>0</v>
      </c>
      <c r="Y892" s="70">
        <v>33900</v>
      </c>
      <c r="Z892" s="70">
        <v>0</v>
      </c>
      <c r="AA892" s="70">
        <v>406689</v>
      </c>
      <c r="AB892" s="71">
        <f t="shared" si="150"/>
        <v>372789</v>
      </c>
      <c r="AC892" s="71">
        <f t="shared" si="143"/>
        <v>350985</v>
      </c>
      <c r="AD892" s="72">
        <f t="shared" si="144"/>
        <v>365</v>
      </c>
      <c r="AE892" s="73">
        <f>ROUND(VLOOKUP(Q892,'[1]Average Cost'!$A$3:$V$26,HLOOKUP('[1]Master Sheet'!E892,'[1]Average Cost'!$B$1:$V$2,2,0)),0)</f>
        <v>480436</v>
      </c>
      <c r="AF892" s="74">
        <f t="shared" si="145"/>
        <v>0.77593893879725917</v>
      </c>
      <c r="AG892" s="68" t="str">
        <f t="shared" si="151"/>
        <v>60%-80%</v>
      </c>
      <c r="AH892" s="75">
        <v>876690.91902000003</v>
      </c>
      <c r="AI892" s="75">
        <v>876690.91902000003</v>
      </c>
      <c r="AJ892" s="75">
        <v>756391</v>
      </c>
      <c r="AK892" s="76">
        <f t="shared" si="146"/>
        <v>0.42522283727624138</v>
      </c>
      <c r="AL892" s="39" t="str">
        <f t="shared" si="152"/>
        <v>25% - 50%</v>
      </c>
      <c r="AM892" s="77" t="str">
        <f t="shared" si="153"/>
        <v>Lower Range</v>
      </c>
      <c r="AN892" s="78" t="s">
        <v>76</v>
      </c>
      <c r="AO892" s="78"/>
      <c r="AP892" s="78" t="s">
        <v>118</v>
      </c>
      <c r="AQ892" s="49"/>
      <c r="AR892" s="79"/>
      <c r="AS892" s="79"/>
      <c r="AT892" s="80"/>
      <c r="AU892" s="52">
        <f t="shared" si="147"/>
        <v>0</v>
      </c>
    </row>
    <row r="893" spans="1:47" ht="15" customHeight="1">
      <c r="A893" s="53" t="s">
        <v>66</v>
      </c>
      <c r="B893" s="54">
        <v>882</v>
      </c>
      <c r="C893" s="55" t="s">
        <v>67</v>
      </c>
      <c r="D893" s="56" t="s">
        <v>68</v>
      </c>
      <c r="E893" s="55" t="s">
        <v>256</v>
      </c>
      <c r="F893" s="57">
        <v>44814</v>
      </c>
      <c r="G893" s="58">
        <v>33138</v>
      </c>
      <c r="H893" s="59">
        <f t="shared" si="148"/>
        <v>28.539726027397261</v>
      </c>
      <c r="I893" s="60" t="s">
        <v>257</v>
      </c>
      <c r="J893" s="61">
        <v>0</v>
      </c>
      <c r="K893" s="62">
        <v>0</v>
      </c>
      <c r="L893" s="63" t="s">
        <v>71</v>
      </c>
      <c r="M893" s="64" t="str">
        <f t="shared" si="149"/>
        <v>0-0-2</v>
      </c>
      <c r="N893" s="81" t="s">
        <v>72</v>
      </c>
      <c r="O893" s="62" t="s">
        <v>72</v>
      </c>
      <c r="P893" s="67">
        <v>0</v>
      </c>
      <c r="Q893" s="68" t="s">
        <v>73</v>
      </c>
      <c r="R893" s="38" t="s">
        <v>74</v>
      </c>
      <c r="S893" s="38" t="s">
        <v>75</v>
      </c>
      <c r="T893" s="69">
        <v>48</v>
      </c>
      <c r="U893" s="68"/>
      <c r="V893" s="70">
        <v>294540</v>
      </c>
      <c r="W893" s="70">
        <v>0</v>
      </c>
      <c r="X893" s="70">
        <v>0</v>
      </c>
      <c r="Y893" s="70">
        <v>73632</v>
      </c>
      <c r="Z893" s="70">
        <v>0</v>
      </c>
      <c r="AA893" s="70">
        <v>821953</v>
      </c>
      <c r="AB893" s="71">
        <f t="shared" si="150"/>
        <v>748321</v>
      </c>
      <c r="AC893" s="71">
        <f t="shared" si="143"/>
        <v>748321</v>
      </c>
      <c r="AD893" s="72">
        <f t="shared" si="144"/>
        <v>203</v>
      </c>
      <c r="AE893" s="73">
        <f>ROUND(VLOOKUP(Q893,'[1]Average Cost'!$A$3:$V$26,HLOOKUP('[1]Master Sheet'!E893,'[1]Average Cost'!$B$1:$V$2,2,0)),0)</f>
        <v>646385</v>
      </c>
      <c r="AF893" s="74">
        <f t="shared" si="145"/>
        <v>1.1577016793397124</v>
      </c>
      <c r="AG893" s="68" t="str">
        <f t="shared" si="151"/>
        <v>Greater than 100%</v>
      </c>
      <c r="AH893" s="75">
        <v>1040452</v>
      </c>
      <c r="AI893" s="75">
        <v>1031401.0812</v>
      </c>
      <c r="AJ893" s="75">
        <v>1040452</v>
      </c>
      <c r="AK893" s="76">
        <f t="shared" si="146"/>
        <v>0.71922683602895665</v>
      </c>
      <c r="AL893" s="39" t="str">
        <f t="shared" si="152"/>
        <v>70% - 90%</v>
      </c>
      <c r="AM893" s="77" t="str">
        <f t="shared" si="153"/>
        <v>Lower Middle Range</v>
      </c>
      <c r="AN893" s="78" t="s">
        <v>76</v>
      </c>
      <c r="AO893" s="78"/>
      <c r="AP893" s="78" t="s">
        <v>76</v>
      </c>
      <c r="AQ893" s="49"/>
      <c r="AR893" s="79"/>
      <c r="AS893" s="79"/>
      <c r="AT893" s="80"/>
      <c r="AU893" s="52">
        <f t="shared" si="147"/>
        <v>0</v>
      </c>
    </row>
    <row r="894" spans="1:47" ht="15" customHeight="1">
      <c r="A894" s="53" t="s">
        <v>66</v>
      </c>
      <c r="B894" s="25">
        <v>883</v>
      </c>
      <c r="C894" s="55" t="s">
        <v>67</v>
      </c>
      <c r="D894" s="56" t="s">
        <v>68</v>
      </c>
      <c r="E894" s="55" t="s">
        <v>738</v>
      </c>
      <c r="F894" s="57">
        <v>41580</v>
      </c>
      <c r="G894" s="58">
        <v>30492</v>
      </c>
      <c r="H894" s="59">
        <f t="shared" si="148"/>
        <v>35.789041095890411</v>
      </c>
      <c r="I894" s="60" t="s">
        <v>320</v>
      </c>
      <c r="J894" s="61" t="s">
        <v>85</v>
      </c>
      <c r="K894" s="62" t="s">
        <v>71</v>
      </c>
      <c r="L894" s="63" t="s">
        <v>85</v>
      </c>
      <c r="M894" s="64" t="str">
        <f t="shared" si="149"/>
        <v>3-2-3</v>
      </c>
      <c r="N894" s="65">
        <v>42826</v>
      </c>
      <c r="O894" s="66">
        <v>43191</v>
      </c>
      <c r="P894" s="67">
        <v>0.25</v>
      </c>
      <c r="Q894" s="68" t="s">
        <v>73</v>
      </c>
      <c r="R894" s="38" t="s">
        <v>74</v>
      </c>
      <c r="S894" s="38" t="s">
        <v>75</v>
      </c>
      <c r="T894" s="69">
        <v>48</v>
      </c>
      <c r="U894" s="68"/>
      <c r="V894" s="70">
        <v>234888</v>
      </c>
      <c r="W894" s="70">
        <v>0</v>
      </c>
      <c r="X894" s="70">
        <v>0</v>
      </c>
      <c r="Y894" s="70">
        <v>58716</v>
      </c>
      <c r="Z894" s="70">
        <v>0</v>
      </c>
      <c r="AA894" s="70">
        <v>657894</v>
      </c>
      <c r="AB894" s="71">
        <f t="shared" si="150"/>
        <v>599178</v>
      </c>
      <c r="AC894" s="71">
        <f t="shared" si="143"/>
        <v>599178</v>
      </c>
      <c r="AD894" s="72">
        <f t="shared" si="144"/>
        <v>365</v>
      </c>
      <c r="AE894" s="73">
        <f>ROUND(VLOOKUP(Q894,'[1]Average Cost'!$A$3:$V$26,HLOOKUP('[1]Master Sheet'!E894,'[1]Average Cost'!$B$1:$V$2,2,0)),0)</f>
        <v>646385</v>
      </c>
      <c r="AF894" s="74">
        <f t="shared" si="145"/>
        <v>0.92696767406421865</v>
      </c>
      <c r="AG894" s="68" t="str">
        <f t="shared" si="151"/>
        <v>80%-100%</v>
      </c>
      <c r="AH894" s="75">
        <v>1040452</v>
      </c>
      <c r="AI894" s="75">
        <v>1031401.0812</v>
      </c>
      <c r="AJ894" s="75">
        <v>1040452</v>
      </c>
      <c r="AK894" s="76">
        <f t="shared" si="146"/>
        <v>0.57588240495476961</v>
      </c>
      <c r="AL894" s="39" t="str">
        <f t="shared" si="152"/>
        <v>50% - 70%</v>
      </c>
      <c r="AM894" s="77" t="str">
        <f t="shared" si="153"/>
        <v>Lower Range</v>
      </c>
      <c r="AN894" s="78" t="s">
        <v>76</v>
      </c>
      <c r="AO894" s="78"/>
      <c r="AP894" s="78" t="s">
        <v>76</v>
      </c>
      <c r="AQ894" s="49"/>
      <c r="AR894" s="79"/>
      <c r="AS894" s="79"/>
      <c r="AT894" s="80"/>
      <c r="AU894" s="52">
        <f t="shared" si="147"/>
        <v>0</v>
      </c>
    </row>
    <row r="895" spans="1:47" ht="15" customHeight="1">
      <c r="A895" s="53" t="s">
        <v>66</v>
      </c>
      <c r="B895" s="54">
        <v>884</v>
      </c>
      <c r="C895" s="55" t="s">
        <v>170</v>
      </c>
      <c r="D895" s="56" t="s">
        <v>95</v>
      </c>
      <c r="E895" s="55" t="s">
        <v>79</v>
      </c>
      <c r="F895" s="57">
        <v>43102</v>
      </c>
      <c r="G895" s="58">
        <v>28190</v>
      </c>
      <c r="H895" s="59">
        <f t="shared" si="148"/>
        <v>42.095890410958901</v>
      </c>
      <c r="I895" s="60" t="s">
        <v>189</v>
      </c>
      <c r="J895" s="61" t="s">
        <v>71</v>
      </c>
      <c r="K895" s="62" t="s">
        <v>85</v>
      </c>
      <c r="L895" s="63" t="s">
        <v>71</v>
      </c>
      <c r="M895" s="64" t="str">
        <f t="shared" si="149"/>
        <v>2-3-2</v>
      </c>
      <c r="N895" s="81" t="s">
        <v>121</v>
      </c>
      <c r="O895" s="66">
        <v>43191</v>
      </c>
      <c r="P895" s="67">
        <v>9.0000000000000038E-2</v>
      </c>
      <c r="Q895" s="68" t="s">
        <v>190</v>
      </c>
      <c r="R895" s="68" t="s">
        <v>108</v>
      </c>
      <c r="S895" s="68" t="s">
        <v>109</v>
      </c>
      <c r="T895" s="69">
        <v>47</v>
      </c>
      <c r="U895" s="68"/>
      <c r="V895" s="70">
        <v>229452</v>
      </c>
      <c r="W895" s="70">
        <v>180624</v>
      </c>
      <c r="X895" s="70">
        <v>0</v>
      </c>
      <c r="Y895" s="70">
        <v>53736</v>
      </c>
      <c r="Z895" s="70">
        <v>0</v>
      </c>
      <c r="AA895" s="70">
        <v>783724</v>
      </c>
      <c r="AB895" s="71">
        <f t="shared" si="150"/>
        <v>729988</v>
      </c>
      <c r="AC895" s="71">
        <f t="shared" si="143"/>
        <v>549364</v>
      </c>
      <c r="AD895" s="72">
        <f t="shared" si="144"/>
        <v>365</v>
      </c>
      <c r="AE895" s="73">
        <f>ROUND(VLOOKUP(Q895,'[1]Average Cost'!$A$3:$V$26,HLOOKUP('[1]Master Sheet'!E895,'[1]Average Cost'!$B$1:$V$2,2,0)),0)</f>
        <v>546974</v>
      </c>
      <c r="AF895" s="74">
        <f t="shared" si="145"/>
        <v>1.3345936004270769</v>
      </c>
      <c r="AG895" s="68" t="str">
        <f t="shared" si="151"/>
        <v>Greater than 100%</v>
      </c>
      <c r="AH895" s="75">
        <v>682466.95487249992</v>
      </c>
      <c r="AI895" s="75">
        <v>682466.95487249992</v>
      </c>
      <c r="AJ895" s="75">
        <v>678774</v>
      </c>
      <c r="AK895" s="76">
        <f t="shared" si="146"/>
        <v>1.0696312763397871</v>
      </c>
      <c r="AL895" s="39" t="str">
        <f t="shared" si="152"/>
        <v>90% - 110%</v>
      </c>
      <c r="AM895" s="77" t="str">
        <f t="shared" si="153"/>
        <v>Upper Middle Range</v>
      </c>
      <c r="AN895" s="78" t="s">
        <v>118</v>
      </c>
      <c r="AO895" s="78" t="s">
        <v>739</v>
      </c>
      <c r="AP895" s="78" t="s">
        <v>76</v>
      </c>
      <c r="AQ895" s="49"/>
      <c r="AR895" s="79"/>
      <c r="AS895" s="79"/>
      <c r="AT895" s="80"/>
      <c r="AU895" s="52">
        <f t="shared" si="147"/>
        <v>0</v>
      </c>
    </row>
    <row r="896" spans="1:47" ht="15" customHeight="1">
      <c r="A896" s="53" t="s">
        <v>66</v>
      </c>
      <c r="B896" s="54">
        <v>885</v>
      </c>
      <c r="C896" s="55" t="s">
        <v>147</v>
      </c>
      <c r="D896" s="56" t="s">
        <v>148</v>
      </c>
      <c r="E896" s="55" t="s">
        <v>79</v>
      </c>
      <c r="F896" s="57">
        <v>44352</v>
      </c>
      <c r="G896" s="58">
        <v>23837</v>
      </c>
      <c r="H896" s="59">
        <f t="shared" si="148"/>
        <v>54.021917808219179</v>
      </c>
      <c r="I896" s="60" t="s">
        <v>189</v>
      </c>
      <c r="J896" s="61">
        <v>0</v>
      </c>
      <c r="K896" s="62" t="s">
        <v>71</v>
      </c>
      <c r="L896" s="63" t="s">
        <v>85</v>
      </c>
      <c r="M896" s="64" t="str">
        <f t="shared" si="149"/>
        <v>0-2-3</v>
      </c>
      <c r="N896" s="81" t="s">
        <v>121</v>
      </c>
      <c r="O896" s="66">
        <v>43191</v>
      </c>
      <c r="P896" s="67">
        <v>8.0000000000000043E-2</v>
      </c>
      <c r="Q896" s="68" t="s">
        <v>190</v>
      </c>
      <c r="R896" s="68" t="s">
        <v>108</v>
      </c>
      <c r="S896" s="68" t="s">
        <v>109</v>
      </c>
      <c r="T896" s="69">
        <v>54</v>
      </c>
      <c r="U896" s="68"/>
      <c r="V896" s="70">
        <v>807660</v>
      </c>
      <c r="W896" s="70">
        <v>0</v>
      </c>
      <c r="X896" s="70">
        <v>0</v>
      </c>
      <c r="Y896" s="70">
        <v>302868</v>
      </c>
      <c r="Z896" s="70">
        <v>0</v>
      </c>
      <c r="AA896" s="70">
        <v>2337956</v>
      </c>
      <c r="AB896" s="71">
        <f t="shared" si="150"/>
        <v>2035088</v>
      </c>
      <c r="AC896" s="71">
        <f t="shared" si="143"/>
        <v>2035088</v>
      </c>
      <c r="AD896" s="72">
        <f t="shared" si="144"/>
        <v>365</v>
      </c>
      <c r="AE896" s="73">
        <f>ROUND(VLOOKUP(Q896,'[1]Average Cost'!$A$3:$V$26,HLOOKUP('[1]Master Sheet'!E896,'[1]Average Cost'!$B$1:$V$2,2,0)),0)</f>
        <v>2008595</v>
      </c>
      <c r="AF896" s="74">
        <f t="shared" si="145"/>
        <v>1.0131898167624633</v>
      </c>
      <c r="AG896" s="68" t="str">
        <f t="shared" si="151"/>
        <v>Greater than 100%</v>
      </c>
      <c r="AH896" s="75">
        <v>2548321.1652500001</v>
      </c>
      <c r="AI896" s="75">
        <v>2548321.1652500001</v>
      </c>
      <c r="AJ896" s="75">
        <v>2331720</v>
      </c>
      <c r="AK896" s="76">
        <f t="shared" si="146"/>
        <v>0.79859949670054642</v>
      </c>
      <c r="AL896" s="39" t="str">
        <f t="shared" si="152"/>
        <v>70% - 90%</v>
      </c>
      <c r="AM896" s="77" t="str">
        <f t="shared" si="153"/>
        <v>Lower Middle Range</v>
      </c>
      <c r="AN896" s="78" t="s">
        <v>76</v>
      </c>
      <c r="AO896" s="78"/>
      <c r="AP896" s="78" t="s">
        <v>76</v>
      </c>
      <c r="AQ896" s="49"/>
      <c r="AR896" s="79"/>
      <c r="AS896" s="79"/>
      <c r="AT896" s="80"/>
      <c r="AU896" s="52">
        <f t="shared" si="147"/>
        <v>0</v>
      </c>
    </row>
    <row r="897" spans="1:47" ht="15" customHeight="1">
      <c r="A897" s="53" t="s">
        <v>66</v>
      </c>
      <c r="B897" s="54">
        <v>886</v>
      </c>
      <c r="C897" s="55" t="s">
        <v>136</v>
      </c>
      <c r="D897" s="56" t="s">
        <v>91</v>
      </c>
      <c r="E897" s="55" t="s">
        <v>111</v>
      </c>
      <c r="F897" s="57">
        <v>40148</v>
      </c>
      <c r="G897" s="58">
        <v>28127</v>
      </c>
      <c r="H897" s="59">
        <f t="shared" si="148"/>
        <v>42.268493150684932</v>
      </c>
      <c r="I897" s="60" t="s">
        <v>646</v>
      </c>
      <c r="J897" s="61" t="s">
        <v>71</v>
      </c>
      <c r="K897" s="62" t="s">
        <v>85</v>
      </c>
      <c r="L897" s="63" t="s">
        <v>81</v>
      </c>
      <c r="M897" s="64" t="str">
        <f t="shared" si="149"/>
        <v>2-3-4</v>
      </c>
      <c r="N897" s="65">
        <v>42095</v>
      </c>
      <c r="O897" s="66">
        <v>43191</v>
      </c>
      <c r="P897" s="67">
        <v>0.09</v>
      </c>
      <c r="Q897" s="68" t="s">
        <v>113</v>
      </c>
      <c r="R897" s="68" t="s">
        <v>114</v>
      </c>
      <c r="S897" s="68" t="s">
        <v>115</v>
      </c>
      <c r="T897" s="69">
        <v>49</v>
      </c>
      <c r="U897" s="68"/>
      <c r="V897" s="70">
        <v>270936</v>
      </c>
      <c r="W897" s="70">
        <v>0</v>
      </c>
      <c r="X897" s="70">
        <v>45000</v>
      </c>
      <c r="Y897" s="70">
        <v>67728</v>
      </c>
      <c r="Z897" s="70">
        <v>15000</v>
      </c>
      <c r="AA897" s="70">
        <v>757025</v>
      </c>
      <c r="AB897" s="71">
        <f t="shared" si="150"/>
        <v>689297</v>
      </c>
      <c r="AC897" s="71">
        <f t="shared" si="143"/>
        <v>689297</v>
      </c>
      <c r="AD897" s="72">
        <f t="shared" si="144"/>
        <v>365</v>
      </c>
      <c r="AE897" s="73">
        <f>ROUND(VLOOKUP(Q897,'[1]Average Cost'!$A$3:$V$26,HLOOKUP('[1]Master Sheet'!E897,'[1]Average Cost'!$B$1:$V$2,2,0)),0)</f>
        <v>724636</v>
      </c>
      <c r="AF897" s="74">
        <f t="shared" si="145"/>
        <v>0.95123206685839512</v>
      </c>
      <c r="AG897" s="68" t="str">
        <f t="shared" si="151"/>
        <v>80%-100%</v>
      </c>
      <c r="AH897" s="75">
        <v>1041277</v>
      </c>
      <c r="AI897" s="75">
        <v>1009027.2368437501</v>
      </c>
      <c r="AJ897" s="75">
        <v>1041277</v>
      </c>
      <c r="AK897" s="76">
        <f t="shared" si="146"/>
        <v>0.66197275076660678</v>
      </c>
      <c r="AL897" s="39" t="str">
        <f t="shared" si="152"/>
        <v>50% - 70%</v>
      </c>
      <c r="AM897" s="77" t="str">
        <f t="shared" si="153"/>
        <v>Lower Range</v>
      </c>
      <c r="AN897" s="78" t="s">
        <v>118</v>
      </c>
      <c r="AO897" s="78" t="s">
        <v>740</v>
      </c>
      <c r="AP897" s="78" t="s">
        <v>76</v>
      </c>
      <c r="AQ897" s="49"/>
      <c r="AR897" s="79"/>
      <c r="AS897" s="79"/>
      <c r="AT897" s="80"/>
      <c r="AU897" s="52">
        <f t="shared" si="147"/>
        <v>0</v>
      </c>
    </row>
    <row r="898" spans="1:47" ht="15" customHeight="1">
      <c r="A898" s="53" t="s">
        <v>66</v>
      </c>
      <c r="B898" s="54">
        <v>887</v>
      </c>
      <c r="C898" s="55" t="s">
        <v>167</v>
      </c>
      <c r="D898" s="56" t="s">
        <v>83</v>
      </c>
      <c r="E898" s="55" t="s">
        <v>111</v>
      </c>
      <c r="F898" s="57">
        <v>40888</v>
      </c>
      <c r="G898" s="58">
        <v>30753</v>
      </c>
      <c r="H898" s="59">
        <f t="shared" si="148"/>
        <v>35.073972602739723</v>
      </c>
      <c r="I898" s="60" t="s">
        <v>741</v>
      </c>
      <c r="J898" s="61" t="s">
        <v>71</v>
      </c>
      <c r="K898" s="62" t="s">
        <v>71</v>
      </c>
      <c r="L898" s="63" t="s">
        <v>71</v>
      </c>
      <c r="M898" s="64" t="str">
        <f t="shared" si="149"/>
        <v>2-2-2</v>
      </c>
      <c r="N898" s="65">
        <v>42736</v>
      </c>
      <c r="O898" s="66">
        <v>43191</v>
      </c>
      <c r="P898" s="67">
        <v>7.6128620102214647E-2</v>
      </c>
      <c r="Q898" s="68" t="s">
        <v>113</v>
      </c>
      <c r="R898" s="68" t="s">
        <v>114</v>
      </c>
      <c r="S898" s="68" t="s">
        <v>115</v>
      </c>
      <c r="T898" s="69">
        <v>46</v>
      </c>
      <c r="U898" s="68"/>
      <c r="V898" s="70">
        <v>157920</v>
      </c>
      <c r="W898" s="70">
        <v>0</v>
      </c>
      <c r="X898" s="70">
        <v>31500</v>
      </c>
      <c r="Y898" s="70">
        <v>0</v>
      </c>
      <c r="Z898" s="70">
        <v>10500</v>
      </c>
      <c r="AA898" s="70">
        <v>406755</v>
      </c>
      <c r="AB898" s="71">
        <f t="shared" si="150"/>
        <v>406755</v>
      </c>
      <c r="AC898" s="71">
        <f t="shared" si="143"/>
        <v>406755</v>
      </c>
      <c r="AD898" s="72">
        <f t="shared" si="144"/>
        <v>365</v>
      </c>
      <c r="AE898" s="73">
        <f>ROUND(VLOOKUP(Q898,'[1]Average Cost'!$A$3:$V$26,HLOOKUP('[1]Master Sheet'!E898,'[1]Average Cost'!$B$1:$V$2,2,0)),0)</f>
        <v>362968</v>
      </c>
      <c r="AF898" s="74">
        <f t="shared" si="145"/>
        <v>1.1206359789292719</v>
      </c>
      <c r="AG898" s="68" t="str">
        <f t="shared" si="151"/>
        <v>Greater than 100%</v>
      </c>
      <c r="AH898" s="75">
        <v>587277.26769999997</v>
      </c>
      <c r="AI898" s="75">
        <v>587277.26769999997</v>
      </c>
      <c r="AJ898" s="75">
        <v>404172</v>
      </c>
      <c r="AK898" s="76">
        <f t="shared" si="146"/>
        <v>0.69261151822376255</v>
      </c>
      <c r="AL898" s="39" t="str">
        <f t="shared" si="152"/>
        <v>50% - 70%</v>
      </c>
      <c r="AM898" s="77" t="str">
        <f t="shared" si="153"/>
        <v>Lower Range</v>
      </c>
      <c r="AN898" s="78" t="s">
        <v>76</v>
      </c>
      <c r="AO898" s="78"/>
      <c r="AP898" s="78" t="s">
        <v>76</v>
      </c>
      <c r="AQ898" s="49"/>
      <c r="AR898" s="79"/>
      <c r="AS898" s="79"/>
      <c r="AT898" s="80"/>
      <c r="AU898" s="52">
        <f t="shared" si="147"/>
        <v>0</v>
      </c>
    </row>
    <row r="899" spans="1:47" ht="15" customHeight="1">
      <c r="A899" s="53" t="s">
        <v>66</v>
      </c>
      <c r="B899" s="54">
        <v>888</v>
      </c>
      <c r="C899" s="55" t="s">
        <v>144</v>
      </c>
      <c r="D899" s="56" t="s">
        <v>145</v>
      </c>
      <c r="E899" s="55" t="s">
        <v>111</v>
      </c>
      <c r="F899" s="57">
        <v>41974</v>
      </c>
      <c r="G899" s="58">
        <v>30733</v>
      </c>
      <c r="H899" s="59">
        <f t="shared" si="148"/>
        <v>35.128767123287673</v>
      </c>
      <c r="I899" s="60" t="s">
        <v>526</v>
      </c>
      <c r="J899" s="61" t="s">
        <v>71</v>
      </c>
      <c r="K899" s="62" t="s">
        <v>71</v>
      </c>
      <c r="L899" s="63" t="s">
        <v>71</v>
      </c>
      <c r="M899" s="64" t="str">
        <f t="shared" si="149"/>
        <v>2-2-2</v>
      </c>
      <c r="N899" s="65">
        <v>42736</v>
      </c>
      <c r="O899" s="66">
        <v>43191</v>
      </c>
      <c r="P899" s="67">
        <v>9.9162049342187475E-2</v>
      </c>
      <c r="Q899" s="68" t="s">
        <v>113</v>
      </c>
      <c r="R899" s="68" t="s">
        <v>114</v>
      </c>
      <c r="S899" s="68" t="s">
        <v>115</v>
      </c>
      <c r="T899" s="69">
        <v>45</v>
      </c>
      <c r="U899" s="68"/>
      <c r="V899" s="70">
        <v>105540</v>
      </c>
      <c r="W899" s="70">
        <v>0</v>
      </c>
      <c r="X899" s="70">
        <v>27000</v>
      </c>
      <c r="Y899" s="70">
        <v>0</v>
      </c>
      <c r="Z899" s="70">
        <v>9000</v>
      </c>
      <c r="AA899" s="70">
        <v>263842.82</v>
      </c>
      <c r="AB899" s="71">
        <f t="shared" si="150"/>
        <v>263842.82</v>
      </c>
      <c r="AC899" s="71">
        <f t="shared" si="143"/>
        <v>263842.82</v>
      </c>
      <c r="AD899" s="72">
        <f t="shared" si="144"/>
        <v>365</v>
      </c>
      <c r="AE899" s="73">
        <f>ROUND(VLOOKUP(Q899,'[1]Average Cost'!$A$3:$V$26,HLOOKUP('[1]Master Sheet'!E899,'[1]Average Cost'!$B$1:$V$2,2,0)),0)</f>
        <v>313202</v>
      </c>
      <c r="AF899" s="74">
        <f t="shared" si="145"/>
        <v>0.84240464620277011</v>
      </c>
      <c r="AG899" s="68" t="str">
        <f t="shared" si="151"/>
        <v>80%-100%</v>
      </c>
      <c r="AH899" s="75">
        <v>499185.67754499998</v>
      </c>
      <c r="AI899" s="75">
        <v>499185.67754499998</v>
      </c>
      <c r="AJ899" s="75">
        <v>336103</v>
      </c>
      <c r="AK899" s="76">
        <f t="shared" si="146"/>
        <v>0.52854645449280824</v>
      </c>
      <c r="AL899" s="39" t="str">
        <f t="shared" si="152"/>
        <v>50% - 70%</v>
      </c>
      <c r="AM899" s="77" t="str">
        <f t="shared" si="153"/>
        <v>Lower Range</v>
      </c>
      <c r="AN899" s="78" t="s">
        <v>76</v>
      </c>
      <c r="AO899" s="78"/>
      <c r="AP899" s="78" t="s">
        <v>76</v>
      </c>
      <c r="AQ899" s="49"/>
      <c r="AR899" s="79"/>
      <c r="AS899" s="79"/>
      <c r="AT899" s="80"/>
      <c r="AU899" s="52">
        <f t="shared" si="147"/>
        <v>0</v>
      </c>
    </row>
    <row r="900" spans="1:47" ht="15" customHeight="1">
      <c r="A900" s="53" t="s">
        <v>66</v>
      </c>
      <c r="B900" s="25">
        <v>889</v>
      </c>
      <c r="C900" s="55" t="s">
        <v>116</v>
      </c>
      <c r="D900" s="56" t="s">
        <v>117</v>
      </c>
      <c r="E900" s="55" t="s">
        <v>79</v>
      </c>
      <c r="F900" s="57">
        <v>39753</v>
      </c>
      <c r="G900" s="58">
        <v>27603</v>
      </c>
      <c r="H900" s="59">
        <f t="shared" si="148"/>
        <v>43.704109589041096</v>
      </c>
      <c r="I900" s="60" t="s">
        <v>213</v>
      </c>
      <c r="J900" s="61" t="s">
        <v>85</v>
      </c>
      <c r="K900" s="62" t="s">
        <v>71</v>
      </c>
      <c r="L900" s="63" t="s">
        <v>81</v>
      </c>
      <c r="M900" s="64" t="str">
        <f t="shared" si="149"/>
        <v>3-2-4</v>
      </c>
      <c r="N900" s="65">
        <v>42826</v>
      </c>
      <c r="O900" s="66">
        <v>43191</v>
      </c>
      <c r="P900" s="67">
        <v>6.7499999999999991E-2</v>
      </c>
      <c r="Q900" s="68" t="s">
        <v>87</v>
      </c>
      <c r="R900" s="68" t="s">
        <v>88</v>
      </c>
      <c r="S900" s="68" t="s">
        <v>89</v>
      </c>
      <c r="T900" s="69">
        <v>50</v>
      </c>
      <c r="U900" s="68"/>
      <c r="V900" s="70">
        <v>209556</v>
      </c>
      <c r="W900" s="70">
        <v>0</v>
      </c>
      <c r="X900" s="70">
        <v>0</v>
      </c>
      <c r="Y900" s="70">
        <v>52392</v>
      </c>
      <c r="Z900" s="70">
        <v>0</v>
      </c>
      <c r="AA900" s="70">
        <v>588244</v>
      </c>
      <c r="AB900" s="71">
        <f t="shared" si="150"/>
        <v>535852</v>
      </c>
      <c r="AC900" s="71">
        <f t="shared" si="143"/>
        <v>535852</v>
      </c>
      <c r="AD900" s="72">
        <f t="shared" si="144"/>
        <v>365</v>
      </c>
      <c r="AE900" s="73">
        <f>ROUND(VLOOKUP(Q900,'[1]Average Cost'!$A$3:$V$26,HLOOKUP('[1]Master Sheet'!E900,'[1]Average Cost'!$B$1:$V$2,2,0)),0)</f>
        <v>775623</v>
      </c>
      <c r="AF900" s="74">
        <f t="shared" si="145"/>
        <v>0.69086656790734668</v>
      </c>
      <c r="AG900" s="68" t="str">
        <f t="shared" si="151"/>
        <v>60%-80%</v>
      </c>
      <c r="AH900" s="75">
        <v>1340475.5</v>
      </c>
      <c r="AI900" s="75">
        <v>1340475.5</v>
      </c>
      <c r="AJ900" s="75">
        <v>1058532</v>
      </c>
      <c r="AK900" s="76">
        <f t="shared" si="146"/>
        <v>0.39974770146862065</v>
      </c>
      <c r="AL900" s="39" t="str">
        <f t="shared" si="152"/>
        <v>25% - 50%</v>
      </c>
      <c r="AM900" s="77" t="str">
        <f t="shared" si="153"/>
        <v>Lower Range</v>
      </c>
      <c r="AN900" s="78" t="s">
        <v>76</v>
      </c>
      <c r="AO900" s="78"/>
      <c r="AP900" s="78" t="s">
        <v>135</v>
      </c>
      <c r="AQ900" s="49"/>
      <c r="AR900" s="79"/>
      <c r="AS900" s="79"/>
      <c r="AT900" s="80"/>
      <c r="AU900" s="52">
        <f t="shared" si="147"/>
        <v>0</v>
      </c>
    </row>
    <row r="901" spans="1:47" ht="15" customHeight="1">
      <c r="A901" s="53" t="s">
        <v>66</v>
      </c>
      <c r="B901" s="54">
        <v>890</v>
      </c>
      <c r="C901" s="55" t="s">
        <v>354</v>
      </c>
      <c r="D901" s="56">
        <v>10</v>
      </c>
      <c r="E901" s="55" t="s">
        <v>79</v>
      </c>
      <c r="F901" s="57">
        <v>44652</v>
      </c>
      <c r="G901" s="58">
        <v>29745</v>
      </c>
      <c r="H901" s="59">
        <f t="shared" si="148"/>
        <v>37.835616438356162</v>
      </c>
      <c r="I901" s="60" t="s">
        <v>332</v>
      </c>
      <c r="J901" s="61">
        <v>0</v>
      </c>
      <c r="K901" s="62">
        <v>0</v>
      </c>
      <c r="L901" s="63" t="s">
        <v>71</v>
      </c>
      <c r="M901" s="64" t="str">
        <f t="shared" si="149"/>
        <v>0-0-2</v>
      </c>
      <c r="N901" s="81" t="s">
        <v>72</v>
      </c>
      <c r="O901" s="62" t="s">
        <v>72</v>
      </c>
      <c r="P901" s="67">
        <v>0</v>
      </c>
      <c r="Q901" s="68" t="s">
        <v>333</v>
      </c>
      <c r="R901" s="68" t="s">
        <v>102</v>
      </c>
      <c r="S901" s="68" t="s">
        <v>103</v>
      </c>
      <c r="T901" s="69">
        <v>60</v>
      </c>
      <c r="U901" s="68"/>
      <c r="V901" s="70">
        <v>2229480</v>
      </c>
      <c r="W901" s="70">
        <v>0</v>
      </c>
      <c r="X901" s="70">
        <v>0</v>
      </c>
      <c r="Y901" s="70">
        <v>1393428</v>
      </c>
      <c r="Z901" s="70">
        <v>0</v>
      </c>
      <c r="AA901" s="70">
        <v>6987050</v>
      </c>
      <c r="AB901" s="71">
        <f t="shared" si="150"/>
        <v>5593622</v>
      </c>
      <c r="AC901" s="71">
        <f t="shared" si="143"/>
        <v>5593622</v>
      </c>
      <c r="AD901" s="72">
        <f t="shared" si="144"/>
        <v>365</v>
      </c>
      <c r="AE901" s="73">
        <f>ROUND(VLOOKUP(Q901,'[1]Average Cost'!$A$3:$V$26,HLOOKUP('[1]Master Sheet'!E901,'[1]Average Cost'!$B$1:$V$2,2,0)),0)</f>
        <v>6967128</v>
      </c>
      <c r="AF901" s="74">
        <f t="shared" si="145"/>
        <v>0.80285908339849643</v>
      </c>
      <c r="AG901" s="68" t="str">
        <f t="shared" si="151"/>
        <v>80%-100%</v>
      </c>
      <c r="AH901" s="75">
        <v>9865799.6330249999</v>
      </c>
      <c r="AI901" s="75">
        <v>9865799.6330249999</v>
      </c>
      <c r="AJ901" s="75">
        <v>8841880</v>
      </c>
      <c r="AK901" s="76">
        <f t="shared" si="146"/>
        <v>0.56697097124046425</v>
      </c>
      <c r="AL901" s="39" t="str">
        <f t="shared" si="152"/>
        <v>50% - 70%</v>
      </c>
      <c r="AM901" s="77" t="str">
        <f t="shared" si="153"/>
        <v>Lower Range</v>
      </c>
      <c r="AN901" s="78" t="s">
        <v>76</v>
      </c>
      <c r="AO901" s="78"/>
      <c r="AP901" s="78" t="s">
        <v>76</v>
      </c>
      <c r="AQ901" s="49"/>
      <c r="AR901" s="79"/>
      <c r="AS901" s="79"/>
      <c r="AT901" s="80"/>
      <c r="AU901" s="52">
        <f t="shared" si="147"/>
        <v>0</v>
      </c>
    </row>
    <row r="902" spans="1:47" ht="15" customHeight="1">
      <c r="A902" s="53" t="s">
        <v>66</v>
      </c>
      <c r="B902" s="54">
        <v>891</v>
      </c>
      <c r="C902" s="55" t="s">
        <v>104</v>
      </c>
      <c r="D902" s="56" t="s">
        <v>83</v>
      </c>
      <c r="E902" s="55" t="s">
        <v>79</v>
      </c>
      <c r="F902" s="57">
        <v>42536</v>
      </c>
      <c r="G902" s="58">
        <v>25180</v>
      </c>
      <c r="H902" s="59">
        <f t="shared" si="148"/>
        <v>50.342465753424655</v>
      </c>
      <c r="I902" s="60" t="s">
        <v>182</v>
      </c>
      <c r="J902" s="61" t="s">
        <v>71</v>
      </c>
      <c r="K902" s="62" t="s">
        <v>71</v>
      </c>
      <c r="L902" s="63" t="s">
        <v>71</v>
      </c>
      <c r="M902" s="64" t="str">
        <f t="shared" si="149"/>
        <v>2-2-2</v>
      </c>
      <c r="N902" s="65">
        <v>42095</v>
      </c>
      <c r="O902" s="66">
        <v>43191</v>
      </c>
      <c r="P902" s="67">
        <v>3.7499999999999999E-2</v>
      </c>
      <c r="Q902" s="68" t="s">
        <v>107</v>
      </c>
      <c r="R902" s="68" t="s">
        <v>108</v>
      </c>
      <c r="S902" s="68" t="s">
        <v>109</v>
      </c>
      <c r="T902" s="69">
        <v>46</v>
      </c>
      <c r="U902" s="68"/>
      <c r="V902" s="70">
        <v>389016</v>
      </c>
      <c r="W902" s="70">
        <v>116376</v>
      </c>
      <c r="X902" s="70">
        <v>0</v>
      </c>
      <c r="Y902" s="70">
        <v>0</v>
      </c>
      <c r="Z902" s="70">
        <v>0</v>
      </c>
      <c r="AA902" s="70">
        <v>1071403</v>
      </c>
      <c r="AB902" s="71">
        <f t="shared" si="150"/>
        <v>1071403</v>
      </c>
      <c r="AC902" s="71">
        <f t="shared" si="143"/>
        <v>955027</v>
      </c>
      <c r="AD902" s="72">
        <f t="shared" si="144"/>
        <v>365</v>
      </c>
      <c r="AE902" s="73">
        <f>ROUND(VLOOKUP(Q902,'[1]Average Cost'!$A$3:$V$26,HLOOKUP('[1]Master Sheet'!E902,'[1]Average Cost'!$B$1:$V$2,2,0)),0)</f>
        <v>532955</v>
      </c>
      <c r="AF902" s="74">
        <f t="shared" si="145"/>
        <v>2.0103066863055981</v>
      </c>
      <c r="AG902" s="68" t="str">
        <f t="shared" si="151"/>
        <v>Greater than 100%</v>
      </c>
      <c r="AH902" s="75">
        <v>614929.19200000004</v>
      </c>
      <c r="AI902" s="75">
        <v>614929.19200000004</v>
      </c>
      <c r="AJ902" s="75">
        <v>557251</v>
      </c>
      <c r="AK902" s="76">
        <f t="shared" si="146"/>
        <v>1.742319301048892</v>
      </c>
      <c r="AL902" s="39" t="str">
        <f t="shared" si="152"/>
        <v>&gt;130%</v>
      </c>
      <c r="AM902" s="77" t="str">
        <f t="shared" si="153"/>
        <v>Upper Range</v>
      </c>
      <c r="AN902" s="78" t="s">
        <v>76</v>
      </c>
      <c r="AO902" s="78"/>
      <c r="AP902" s="78" t="s">
        <v>135</v>
      </c>
      <c r="AQ902" s="49"/>
      <c r="AR902" s="79"/>
      <c r="AS902" s="79"/>
      <c r="AT902" s="80"/>
      <c r="AU902" s="52">
        <f t="shared" si="147"/>
        <v>0</v>
      </c>
    </row>
    <row r="903" spans="1:47" ht="15" customHeight="1">
      <c r="A903" s="53" t="s">
        <v>66</v>
      </c>
      <c r="B903" s="54">
        <v>892</v>
      </c>
      <c r="C903" s="55" t="s">
        <v>296</v>
      </c>
      <c r="D903" s="56" t="s">
        <v>297</v>
      </c>
      <c r="E903" s="55" t="s">
        <v>79</v>
      </c>
      <c r="F903" s="57">
        <v>41687</v>
      </c>
      <c r="G903" s="58">
        <v>31773</v>
      </c>
      <c r="H903" s="59">
        <f t="shared" si="148"/>
        <v>32.279452054794518</v>
      </c>
      <c r="I903" s="60" t="s">
        <v>298</v>
      </c>
      <c r="J903" s="61" t="s">
        <v>71</v>
      </c>
      <c r="K903" s="62" t="s">
        <v>71</v>
      </c>
      <c r="L903" s="63" t="s">
        <v>71</v>
      </c>
      <c r="M903" s="64" t="str">
        <f t="shared" si="149"/>
        <v>2-2-2</v>
      </c>
      <c r="N903" s="65" t="s">
        <v>86</v>
      </c>
      <c r="O903" s="66">
        <v>43191</v>
      </c>
      <c r="P903" s="67">
        <v>8.7500000000000064E-2</v>
      </c>
      <c r="Q903" s="68" t="s">
        <v>299</v>
      </c>
      <c r="R903" s="68" t="s">
        <v>108</v>
      </c>
      <c r="S903" s="68" t="s">
        <v>109</v>
      </c>
      <c r="T903" s="69">
        <v>43</v>
      </c>
      <c r="U903" s="68"/>
      <c r="V903" s="70">
        <v>141960</v>
      </c>
      <c r="W903" s="70">
        <v>0</v>
      </c>
      <c r="X903" s="70">
        <v>0</v>
      </c>
      <c r="Y903" s="70">
        <v>0</v>
      </c>
      <c r="Z903" s="70">
        <v>0</v>
      </c>
      <c r="AA903" s="70">
        <v>219986.62</v>
      </c>
      <c r="AB903" s="71">
        <f t="shared" si="150"/>
        <v>219986.62</v>
      </c>
      <c r="AC903" s="71">
        <f t="shared" si="143"/>
        <v>219986.62</v>
      </c>
      <c r="AD903" s="72">
        <f t="shared" si="144"/>
        <v>365</v>
      </c>
      <c r="AE903" s="73">
        <f>ROUND(VLOOKUP(Q903,'[1]Average Cost'!$A$3:$V$26,HLOOKUP('[1]Master Sheet'!E903,'[1]Average Cost'!$B$1:$V$2,2,0)),0)</f>
        <v>286194</v>
      </c>
      <c r="AF903" s="74">
        <f t="shared" si="145"/>
        <v>0.76866258551891375</v>
      </c>
      <c r="AG903" s="68" t="str">
        <f t="shared" si="151"/>
        <v>60%-80%</v>
      </c>
      <c r="AH903" s="75">
        <v>324075</v>
      </c>
      <c r="AI903" s="75">
        <v>300496.25</v>
      </c>
      <c r="AJ903" s="75">
        <v>324075</v>
      </c>
      <c r="AK903" s="76">
        <f t="shared" si="146"/>
        <v>0.67881391653166701</v>
      </c>
      <c r="AL903" s="39" t="str">
        <f t="shared" si="152"/>
        <v>50% - 70%</v>
      </c>
      <c r="AM903" s="77" t="str">
        <f t="shared" si="153"/>
        <v>Lower Range</v>
      </c>
      <c r="AN903" s="78" t="s">
        <v>76</v>
      </c>
      <c r="AO903" s="78"/>
      <c r="AP903" s="78" t="s">
        <v>76</v>
      </c>
      <c r="AQ903" s="49"/>
      <c r="AR903" s="79"/>
      <c r="AS903" s="79"/>
      <c r="AT903" s="80"/>
      <c r="AU903" s="52">
        <f t="shared" si="147"/>
        <v>0</v>
      </c>
    </row>
    <row r="904" spans="1:47" ht="15" customHeight="1">
      <c r="A904" s="53" t="s">
        <v>66</v>
      </c>
      <c r="B904" s="54">
        <v>893</v>
      </c>
      <c r="C904" s="55" t="s">
        <v>469</v>
      </c>
      <c r="D904" s="56">
        <v>11</v>
      </c>
      <c r="E904" s="55" t="s">
        <v>79</v>
      </c>
      <c r="F904" s="57">
        <v>44548</v>
      </c>
      <c r="G904" s="58">
        <v>24774</v>
      </c>
      <c r="H904" s="59">
        <f t="shared" si="148"/>
        <v>51.454794520547942</v>
      </c>
      <c r="I904" s="60" t="s">
        <v>138</v>
      </c>
      <c r="J904" s="61">
        <v>0</v>
      </c>
      <c r="K904" s="62">
        <v>0</v>
      </c>
      <c r="L904" s="63" t="s">
        <v>71</v>
      </c>
      <c r="M904" s="64" t="str">
        <f t="shared" si="149"/>
        <v>0-0-2</v>
      </c>
      <c r="N904" s="81" t="s">
        <v>121</v>
      </c>
      <c r="O904" s="62" t="s">
        <v>72</v>
      </c>
      <c r="P904" s="67">
        <v>0</v>
      </c>
      <c r="Q904" s="68" t="s">
        <v>122</v>
      </c>
      <c r="R904" s="68" t="s">
        <v>102</v>
      </c>
      <c r="S904" s="68" t="s">
        <v>103</v>
      </c>
      <c r="T904" s="69">
        <v>62</v>
      </c>
      <c r="U904" s="68"/>
      <c r="V904" s="70">
        <v>3166800</v>
      </c>
      <c r="W904" s="70">
        <v>0</v>
      </c>
      <c r="X904" s="70">
        <v>0</v>
      </c>
      <c r="Y904" s="70">
        <v>1583400</v>
      </c>
      <c r="Z904" s="70">
        <v>0</v>
      </c>
      <c r="AA904" s="70">
        <v>9717929</v>
      </c>
      <c r="AB904" s="71">
        <f t="shared" si="150"/>
        <v>8134529</v>
      </c>
      <c r="AC904" s="71">
        <f t="shared" si="143"/>
        <v>8134529</v>
      </c>
      <c r="AD904" s="72">
        <f t="shared" si="144"/>
        <v>365</v>
      </c>
      <c r="AE904" s="73">
        <f>ROUND(VLOOKUP(Q904,'[1]Average Cost'!$A$3:$V$26,HLOOKUP('[1]Master Sheet'!E904,'[1]Average Cost'!$B$1:$V$2,2,0)),0)</f>
        <v>9698007</v>
      </c>
      <c r="AF904" s="74">
        <f t="shared" si="145"/>
        <v>0.83878357687306271</v>
      </c>
      <c r="AG904" s="68" t="str">
        <f t="shared" si="151"/>
        <v>80%-100%</v>
      </c>
      <c r="AH904" s="75">
        <v>10584000</v>
      </c>
      <c r="AI904" s="75">
        <v>9435148</v>
      </c>
      <c r="AJ904" s="75">
        <v>10584000</v>
      </c>
      <c r="AK904" s="76">
        <f t="shared" si="146"/>
        <v>0.76856849962207108</v>
      </c>
      <c r="AL904" s="39" t="str">
        <f t="shared" si="152"/>
        <v>70% - 90%</v>
      </c>
      <c r="AM904" s="77" t="str">
        <f t="shared" si="153"/>
        <v>Lower Middle Range</v>
      </c>
      <c r="AN904" s="78" t="s">
        <v>76</v>
      </c>
      <c r="AO904" s="78"/>
      <c r="AP904" s="78" t="s">
        <v>76</v>
      </c>
      <c r="AQ904" s="49"/>
      <c r="AR904" s="79"/>
      <c r="AS904" s="79"/>
      <c r="AT904" s="80"/>
      <c r="AU904" s="52">
        <f t="shared" si="147"/>
        <v>0</v>
      </c>
    </row>
    <row r="905" spans="1:47" ht="15" customHeight="1">
      <c r="A905" s="53" t="s">
        <v>66</v>
      </c>
      <c r="B905" s="54">
        <v>894</v>
      </c>
      <c r="C905" s="55" t="s">
        <v>170</v>
      </c>
      <c r="D905" s="56" t="s">
        <v>95</v>
      </c>
      <c r="E905" s="55" t="s">
        <v>149</v>
      </c>
      <c r="F905" s="57">
        <v>41730</v>
      </c>
      <c r="G905" s="58">
        <v>31829</v>
      </c>
      <c r="H905" s="59">
        <f t="shared" si="148"/>
        <v>32.126027397260273</v>
      </c>
      <c r="I905" s="60" t="s">
        <v>347</v>
      </c>
      <c r="J905" s="61" t="s">
        <v>81</v>
      </c>
      <c r="K905" s="62" t="s">
        <v>85</v>
      </c>
      <c r="L905" s="63" t="s">
        <v>81</v>
      </c>
      <c r="M905" s="64" t="str">
        <f t="shared" si="149"/>
        <v>4-3-4</v>
      </c>
      <c r="N905" s="65">
        <v>43191</v>
      </c>
      <c r="O905" s="66">
        <v>43191</v>
      </c>
      <c r="P905" s="67">
        <v>0.22750000000000009</v>
      </c>
      <c r="Q905" s="68" t="s">
        <v>122</v>
      </c>
      <c r="R905" s="68" t="s">
        <v>108</v>
      </c>
      <c r="S905" s="68" t="s">
        <v>109</v>
      </c>
      <c r="T905" s="69">
        <v>47</v>
      </c>
      <c r="U905" s="68"/>
      <c r="V905" s="70">
        <v>139296</v>
      </c>
      <c r="W905" s="70">
        <v>15720</v>
      </c>
      <c r="X905" s="70">
        <v>0</v>
      </c>
      <c r="Y905" s="70">
        <v>34824</v>
      </c>
      <c r="Z905" s="70">
        <v>0</v>
      </c>
      <c r="AA905" s="70">
        <v>410741</v>
      </c>
      <c r="AB905" s="71">
        <f t="shared" si="150"/>
        <v>375917</v>
      </c>
      <c r="AC905" s="71">
        <f t="shared" si="143"/>
        <v>360197</v>
      </c>
      <c r="AD905" s="72">
        <f t="shared" si="144"/>
        <v>365</v>
      </c>
      <c r="AE905" s="73">
        <f>ROUND(VLOOKUP(Q905,'[1]Average Cost'!$A$3:$V$26,HLOOKUP('[1]Master Sheet'!E905,'[1]Average Cost'!$B$1:$V$2,2,0)),0)</f>
        <v>450096</v>
      </c>
      <c r="AF905" s="74">
        <f t="shared" si="145"/>
        <v>0.8351929366179659</v>
      </c>
      <c r="AG905" s="68" t="str">
        <f t="shared" si="151"/>
        <v>80%-100%</v>
      </c>
      <c r="AH905" s="75">
        <v>765877.50132500008</v>
      </c>
      <c r="AI905" s="75">
        <v>765877.50132500008</v>
      </c>
      <c r="AJ905" s="75">
        <v>673384</v>
      </c>
      <c r="AK905" s="76">
        <f t="shared" si="146"/>
        <v>0.4908317574933953</v>
      </c>
      <c r="AL905" s="39" t="str">
        <f t="shared" si="152"/>
        <v>25% - 50%</v>
      </c>
      <c r="AM905" s="77" t="str">
        <f t="shared" si="153"/>
        <v>Lower Range</v>
      </c>
      <c r="AN905" s="78" t="s">
        <v>76</v>
      </c>
      <c r="AO905" s="78"/>
      <c r="AP905" s="78" t="s">
        <v>76</v>
      </c>
      <c r="AQ905" s="49"/>
      <c r="AR905" s="79"/>
      <c r="AS905" s="79"/>
      <c r="AT905" s="80"/>
      <c r="AU905" s="52">
        <f t="shared" si="147"/>
        <v>0</v>
      </c>
    </row>
    <row r="906" spans="1:47" ht="15" customHeight="1">
      <c r="A906" s="53" t="s">
        <v>66</v>
      </c>
      <c r="B906" s="25">
        <v>895</v>
      </c>
      <c r="C906" s="55" t="s">
        <v>110</v>
      </c>
      <c r="D906" s="56" t="s">
        <v>95</v>
      </c>
      <c r="E906" s="55" t="s">
        <v>111</v>
      </c>
      <c r="F906" s="57">
        <v>44261</v>
      </c>
      <c r="G906" s="58">
        <v>33000</v>
      </c>
      <c r="H906" s="59">
        <f t="shared" si="148"/>
        <v>28.917808219178081</v>
      </c>
      <c r="I906" s="60" t="s">
        <v>742</v>
      </c>
      <c r="J906" s="61">
        <v>0</v>
      </c>
      <c r="K906" s="62" t="s">
        <v>71</v>
      </c>
      <c r="L906" s="63" t="s">
        <v>71</v>
      </c>
      <c r="M906" s="64" t="str">
        <f t="shared" si="149"/>
        <v>0-2-2</v>
      </c>
      <c r="N906" s="81" t="s">
        <v>121</v>
      </c>
      <c r="O906" s="66">
        <v>43191</v>
      </c>
      <c r="P906" s="67">
        <v>5.2500000000000005E-2</v>
      </c>
      <c r="Q906" s="68" t="s">
        <v>151</v>
      </c>
      <c r="R906" s="68" t="s">
        <v>126</v>
      </c>
      <c r="S906" s="68" t="s">
        <v>127</v>
      </c>
      <c r="T906" s="69">
        <v>47</v>
      </c>
      <c r="U906" s="68"/>
      <c r="V906" s="70">
        <v>168396</v>
      </c>
      <c r="W906" s="70">
        <v>0</v>
      </c>
      <c r="X906" s="70">
        <v>31500</v>
      </c>
      <c r="Y906" s="70">
        <v>42096</v>
      </c>
      <c r="Z906" s="70">
        <v>10500</v>
      </c>
      <c r="AA906" s="70">
        <v>475045</v>
      </c>
      <c r="AB906" s="71">
        <f t="shared" si="150"/>
        <v>432949</v>
      </c>
      <c r="AC906" s="71">
        <f t="shared" si="143"/>
        <v>432949</v>
      </c>
      <c r="AD906" s="72">
        <f t="shared" si="144"/>
        <v>365</v>
      </c>
      <c r="AE906" s="73">
        <f>ROUND(VLOOKUP(Q906,'[1]Average Cost'!$A$3:$V$26,HLOOKUP('[1]Master Sheet'!E906,'[1]Average Cost'!$B$1:$V$2,2,0)),0)</f>
        <v>527218</v>
      </c>
      <c r="AF906" s="74">
        <f t="shared" si="145"/>
        <v>0.82119540683360581</v>
      </c>
      <c r="AG906" s="68" t="str">
        <f t="shared" si="151"/>
        <v>80%-100%</v>
      </c>
      <c r="AH906" s="75">
        <v>689492.30925249995</v>
      </c>
      <c r="AI906" s="75">
        <v>689492.30925249995</v>
      </c>
      <c r="AJ906" s="75">
        <v>495248</v>
      </c>
      <c r="AK906" s="76">
        <f t="shared" si="146"/>
        <v>0.62792433532634107</v>
      </c>
      <c r="AL906" s="39" t="str">
        <f t="shared" si="152"/>
        <v>50% - 70%</v>
      </c>
      <c r="AM906" s="77" t="str">
        <f t="shared" si="153"/>
        <v>Lower Range</v>
      </c>
      <c r="AN906" s="78" t="s">
        <v>76</v>
      </c>
      <c r="AO906" s="78"/>
      <c r="AP906" s="78" t="s">
        <v>76</v>
      </c>
      <c r="AQ906" s="49"/>
      <c r="AR906" s="79"/>
      <c r="AS906" s="79"/>
      <c r="AT906" s="80"/>
      <c r="AU906" s="52">
        <f t="shared" si="147"/>
        <v>0</v>
      </c>
    </row>
    <row r="907" spans="1:47" ht="15" customHeight="1">
      <c r="A907" s="53" t="s">
        <v>66</v>
      </c>
      <c r="B907" s="54">
        <v>896</v>
      </c>
      <c r="C907" s="55" t="s">
        <v>296</v>
      </c>
      <c r="D907" s="56" t="s">
        <v>297</v>
      </c>
      <c r="E907" s="55" t="s">
        <v>149</v>
      </c>
      <c r="F907" s="57">
        <v>40238</v>
      </c>
      <c r="G907" s="58">
        <v>31171</v>
      </c>
      <c r="H907" s="59">
        <f t="shared" si="148"/>
        <v>33.92876712328767</v>
      </c>
      <c r="I907" s="60" t="s">
        <v>229</v>
      </c>
      <c r="J907" s="61" t="s">
        <v>81</v>
      </c>
      <c r="K907" s="62" t="s">
        <v>85</v>
      </c>
      <c r="L907" s="63" t="s">
        <v>81</v>
      </c>
      <c r="M907" s="64" t="str">
        <f t="shared" si="149"/>
        <v>4-3-4</v>
      </c>
      <c r="N907" s="65" t="s">
        <v>86</v>
      </c>
      <c r="O907" s="66">
        <v>43191</v>
      </c>
      <c r="P907" s="67">
        <v>9.5000000000000001E-2</v>
      </c>
      <c r="Q907" s="68" t="s">
        <v>151</v>
      </c>
      <c r="R907" s="68" t="s">
        <v>126</v>
      </c>
      <c r="S907" s="68" t="s">
        <v>127</v>
      </c>
      <c r="T907" s="69">
        <v>43</v>
      </c>
      <c r="U907" s="68"/>
      <c r="V907" s="70">
        <v>126996</v>
      </c>
      <c r="W907" s="70">
        <v>0</v>
      </c>
      <c r="X907" s="70">
        <v>0</v>
      </c>
      <c r="Y907" s="70">
        <v>0</v>
      </c>
      <c r="Z907" s="70">
        <v>0</v>
      </c>
      <c r="AA907" s="70">
        <v>327206</v>
      </c>
      <c r="AB907" s="71">
        <f t="shared" si="150"/>
        <v>327206</v>
      </c>
      <c r="AC907" s="71">
        <f t="shared" si="143"/>
        <v>327206</v>
      </c>
      <c r="AD907" s="72">
        <f t="shared" si="144"/>
        <v>365</v>
      </c>
      <c r="AE907" s="73">
        <f>ROUND(VLOOKUP(Q907,'[1]Average Cost'!$A$3:$V$26,HLOOKUP('[1]Master Sheet'!E907,'[1]Average Cost'!$B$1:$V$2,2,0)),0)</f>
        <v>273522</v>
      </c>
      <c r="AF907" s="74">
        <f t="shared" si="145"/>
        <v>1.1962694042892346</v>
      </c>
      <c r="AG907" s="68" t="str">
        <f t="shared" si="151"/>
        <v>Greater than 100%</v>
      </c>
      <c r="AH907" s="75">
        <v>309807</v>
      </c>
      <c r="AI907" s="75">
        <v>270805.1464575</v>
      </c>
      <c r="AJ907" s="75">
        <v>309807</v>
      </c>
      <c r="AK907" s="76">
        <f t="shared" si="146"/>
        <v>1.0561607710606926</v>
      </c>
      <c r="AL907" s="39" t="str">
        <f t="shared" si="152"/>
        <v>90% - 110%</v>
      </c>
      <c r="AM907" s="77" t="str">
        <f t="shared" si="153"/>
        <v>Upper Middle Range</v>
      </c>
      <c r="AN907" s="78" t="s">
        <v>118</v>
      </c>
      <c r="AO907" s="78" t="s">
        <v>743</v>
      </c>
      <c r="AP907" s="78" t="s">
        <v>76</v>
      </c>
      <c r="AQ907" s="49"/>
      <c r="AR907" s="79"/>
      <c r="AS907" s="79"/>
      <c r="AT907" s="80"/>
      <c r="AU907" s="52">
        <f t="shared" si="147"/>
        <v>0</v>
      </c>
    </row>
    <row r="908" spans="1:47" ht="15" customHeight="1">
      <c r="A908" s="53" t="s">
        <v>66</v>
      </c>
      <c r="B908" s="54">
        <v>897</v>
      </c>
      <c r="C908" s="55" t="s">
        <v>167</v>
      </c>
      <c r="D908" s="56" t="s">
        <v>83</v>
      </c>
      <c r="E908" s="55" t="s">
        <v>111</v>
      </c>
      <c r="F908" s="57">
        <v>41699</v>
      </c>
      <c r="G908" s="58">
        <v>31828</v>
      </c>
      <c r="H908" s="59">
        <f t="shared" si="148"/>
        <v>32.128767123287673</v>
      </c>
      <c r="I908" s="60" t="s">
        <v>520</v>
      </c>
      <c r="J908" s="61" t="s">
        <v>71</v>
      </c>
      <c r="K908" s="62" t="s">
        <v>71</v>
      </c>
      <c r="L908" s="63" t="s">
        <v>71</v>
      </c>
      <c r="M908" s="64" t="str">
        <f t="shared" si="149"/>
        <v>2-2-2</v>
      </c>
      <c r="N908" s="65">
        <v>42095</v>
      </c>
      <c r="O908" s="66">
        <v>43191</v>
      </c>
      <c r="P908" s="67">
        <v>6.7500000000000046E-2</v>
      </c>
      <c r="Q908" s="68" t="s">
        <v>299</v>
      </c>
      <c r="R908" s="68" t="s">
        <v>108</v>
      </c>
      <c r="S908" s="68" t="s">
        <v>109</v>
      </c>
      <c r="T908" s="69">
        <v>46</v>
      </c>
      <c r="U908" s="68"/>
      <c r="V908" s="70">
        <v>105780</v>
      </c>
      <c r="W908" s="70">
        <v>0</v>
      </c>
      <c r="X908" s="70">
        <v>18000</v>
      </c>
      <c r="Y908" s="70">
        <v>0</v>
      </c>
      <c r="Z908" s="70">
        <v>6000</v>
      </c>
      <c r="AA908" s="70">
        <v>264453.7</v>
      </c>
      <c r="AB908" s="71">
        <f t="shared" si="150"/>
        <v>264453.7</v>
      </c>
      <c r="AC908" s="71">
        <f t="shared" ref="AC908:AC971" si="154">AB908-W908</f>
        <v>264453.7</v>
      </c>
      <c r="AD908" s="72">
        <f t="shared" ref="AD908:AD971" si="155">IF(($AE$10-F908)+1&gt;365,365,($AE$10-F908)+1)</f>
        <v>365</v>
      </c>
      <c r="AE908" s="73">
        <f>ROUND(VLOOKUP(Q908,'[1]Average Cost'!$A$3:$V$26,HLOOKUP('[1]Master Sheet'!E908,'[1]Average Cost'!$B$1:$V$2,2,0)),0)</f>
        <v>336991</v>
      </c>
      <c r="AF908" s="74">
        <f t="shared" ref="AF908:AF971" si="156">AB908/AE908</f>
        <v>0.78475003783483832</v>
      </c>
      <c r="AG908" s="68" t="str">
        <f t="shared" si="151"/>
        <v>60%-80%</v>
      </c>
      <c r="AH908" s="75">
        <v>554082</v>
      </c>
      <c r="AI908" s="75">
        <v>554082</v>
      </c>
      <c r="AJ908" s="75">
        <v>477595</v>
      </c>
      <c r="AK908" s="76">
        <f t="shared" ref="AK908:AK971" si="157">AB908/AH908</f>
        <v>0.47728260437985714</v>
      </c>
      <c r="AL908" s="39" t="str">
        <f t="shared" si="152"/>
        <v>25% - 50%</v>
      </c>
      <c r="AM908" s="77" t="str">
        <f t="shared" si="153"/>
        <v>Lower Range</v>
      </c>
      <c r="AN908" s="78" t="s">
        <v>76</v>
      </c>
      <c r="AO908" s="78"/>
      <c r="AP908" s="78" t="s">
        <v>76</v>
      </c>
      <c r="AQ908" s="49"/>
      <c r="AR908" s="79"/>
      <c r="AS908" s="79"/>
      <c r="AT908" s="80"/>
      <c r="AU908" s="52">
        <f t="shared" ref="AU908:AU971" si="158">AT908/AH908</f>
        <v>0</v>
      </c>
    </row>
    <row r="909" spans="1:47" ht="15" customHeight="1">
      <c r="A909" s="53" t="s">
        <v>66</v>
      </c>
      <c r="B909" s="54">
        <v>898</v>
      </c>
      <c r="C909" s="55" t="s">
        <v>152</v>
      </c>
      <c r="D909" s="56" t="s">
        <v>83</v>
      </c>
      <c r="E909" s="55" t="s">
        <v>79</v>
      </c>
      <c r="F909" s="57">
        <v>44450</v>
      </c>
      <c r="G909" s="58">
        <v>34295</v>
      </c>
      <c r="H909" s="59">
        <f t="shared" ref="H909:H972" si="159">($I$10-G909)/365</f>
        <v>25.36986301369863</v>
      </c>
      <c r="I909" s="60" t="s">
        <v>498</v>
      </c>
      <c r="J909" s="61">
        <v>0</v>
      </c>
      <c r="K909" s="62" t="s">
        <v>71</v>
      </c>
      <c r="L909" s="63" t="s">
        <v>85</v>
      </c>
      <c r="M909" s="64" t="str">
        <f t="shared" ref="M909:M972" si="160">LEFT(J909,1)&amp;"-"&amp;LEFT(K909,1)&amp;"-"&amp;LEFT(L909,1)</f>
        <v>0-2-3</v>
      </c>
      <c r="N909" s="81" t="s">
        <v>121</v>
      </c>
      <c r="O909" s="66">
        <v>43191</v>
      </c>
      <c r="P909" s="67">
        <v>5.717123287671233E-2</v>
      </c>
      <c r="Q909" s="68" t="s">
        <v>131</v>
      </c>
      <c r="R909" s="68" t="s">
        <v>132</v>
      </c>
      <c r="S909" s="68" t="s">
        <v>133</v>
      </c>
      <c r="T909" s="69">
        <v>46</v>
      </c>
      <c r="U909" s="68"/>
      <c r="V909" s="70">
        <v>156456</v>
      </c>
      <c r="W909" s="70">
        <v>0</v>
      </c>
      <c r="X909" s="70">
        <v>0</v>
      </c>
      <c r="Y909" s="70">
        <v>0</v>
      </c>
      <c r="Z909" s="70">
        <v>0</v>
      </c>
      <c r="AA909" s="70">
        <v>403090</v>
      </c>
      <c r="AB909" s="71">
        <f t="shared" ref="AB909:AB972" si="161">AA909-Y909</f>
        <v>403090</v>
      </c>
      <c r="AC909" s="71">
        <f t="shared" si="154"/>
        <v>403090</v>
      </c>
      <c r="AD909" s="72">
        <f t="shared" si="155"/>
        <v>365</v>
      </c>
      <c r="AE909" s="73">
        <f>ROUND(VLOOKUP(Q909,'[1]Average Cost'!$A$3:$V$26,HLOOKUP('[1]Master Sheet'!E909,'[1]Average Cost'!$B$1:$V$2,2,0)),0)</f>
        <v>384092</v>
      </c>
      <c r="AF909" s="74">
        <f t="shared" si="156"/>
        <v>1.0494621080366162</v>
      </c>
      <c r="AG909" s="68" t="str">
        <f t="shared" ref="AG909:AG972" si="162">IF(AF909&lt;60%,"Less than 60%",IF(AF909&lt;80%,"60%-80%",IF(AF909&lt;100%,"80%-100%","Greater than 100%")))</f>
        <v>Greater than 100%</v>
      </c>
      <c r="AH909" s="75">
        <v>626291</v>
      </c>
      <c r="AI909" s="75">
        <v>572977.40544999996</v>
      </c>
      <c r="AJ909" s="75">
        <v>626291</v>
      </c>
      <c r="AK909" s="76">
        <f t="shared" si="157"/>
        <v>0.64361454978596211</v>
      </c>
      <c r="AL909" s="39" t="str">
        <f t="shared" ref="AL909:AL972" si="163">IF(AK909&lt;50%,"25% - 50%",IF(AK909&lt;70%,"50% - 70%",IF(AK909&lt;90%,"70% - 90%",IF(AK909&lt;110%,"90% - 110%",IF(AK909&lt;130%,"110% - 130%","&gt;130%")))))</f>
        <v>50% - 70%</v>
      </c>
      <c r="AM909" s="77" t="str">
        <f t="shared" ref="AM909:AM972" si="164">IF(AK909&lt;70%,"Lower Range",IF(AK909&lt;85%,"Lower Middle Range",IF(AK909&lt;100%,"Close to Market Reference",IF(AK909&lt;115%,"Upper Middle Range","Upper Range"))))</f>
        <v>Lower Range</v>
      </c>
      <c r="AN909" s="78" t="s">
        <v>118</v>
      </c>
      <c r="AO909" s="78" t="s">
        <v>744</v>
      </c>
      <c r="AP909" s="78" t="s">
        <v>76</v>
      </c>
      <c r="AQ909" s="49"/>
      <c r="AR909" s="79"/>
      <c r="AS909" s="79"/>
      <c r="AT909" s="80"/>
      <c r="AU909" s="52">
        <f t="shared" si="158"/>
        <v>0</v>
      </c>
    </row>
    <row r="910" spans="1:47" ht="15" customHeight="1">
      <c r="A910" s="53" t="s">
        <v>66</v>
      </c>
      <c r="B910" s="54">
        <v>899</v>
      </c>
      <c r="C910" s="55" t="s">
        <v>67</v>
      </c>
      <c r="D910" s="56" t="s">
        <v>68</v>
      </c>
      <c r="E910" s="55" t="s">
        <v>372</v>
      </c>
      <c r="F910" s="57">
        <v>40194</v>
      </c>
      <c r="G910" s="58">
        <v>29316</v>
      </c>
      <c r="H910" s="59">
        <f t="shared" si="159"/>
        <v>39.010958904109586</v>
      </c>
      <c r="I910" s="60" t="s">
        <v>284</v>
      </c>
      <c r="J910" s="61" t="s">
        <v>71</v>
      </c>
      <c r="K910" s="62" t="s">
        <v>71</v>
      </c>
      <c r="L910" s="63" t="s">
        <v>85</v>
      </c>
      <c r="M910" s="64" t="str">
        <f t="shared" si="160"/>
        <v>2-2-3</v>
      </c>
      <c r="N910" s="65">
        <v>43191</v>
      </c>
      <c r="O910" s="66">
        <v>43191</v>
      </c>
      <c r="P910" s="67">
        <v>0.13</v>
      </c>
      <c r="Q910" s="68" t="s">
        <v>73</v>
      </c>
      <c r="R910" s="38" t="s">
        <v>74</v>
      </c>
      <c r="S910" s="38" t="s">
        <v>75</v>
      </c>
      <c r="T910" s="69">
        <v>48</v>
      </c>
      <c r="U910" s="68"/>
      <c r="V910" s="70">
        <v>219528</v>
      </c>
      <c r="W910" s="70">
        <v>0</v>
      </c>
      <c r="X910" s="70">
        <v>0</v>
      </c>
      <c r="Y910" s="70">
        <v>54888</v>
      </c>
      <c r="Z910" s="70">
        <v>0</v>
      </c>
      <c r="AA910" s="70">
        <v>615663</v>
      </c>
      <c r="AB910" s="71">
        <f t="shared" si="161"/>
        <v>560775</v>
      </c>
      <c r="AC910" s="71">
        <f t="shared" si="154"/>
        <v>560775</v>
      </c>
      <c r="AD910" s="72">
        <f t="shared" si="155"/>
        <v>365</v>
      </c>
      <c r="AE910" s="73">
        <f>ROUND(VLOOKUP(Q910,'[1]Average Cost'!$A$3:$V$26,HLOOKUP('[1]Master Sheet'!E910,'[1]Average Cost'!$B$1:$V$2,2,0)),0)</f>
        <v>646385</v>
      </c>
      <c r="AF910" s="74">
        <f t="shared" si="156"/>
        <v>0.86755571370003948</v>
      </c>
      <c r="AG910" s="68" t="str">
        <f t="shared" si="162"/>
        <v>80%-100%</v>
      </c>
      <c r="AH910" s="75">
        <v>1040452</v>
      </c>
      <c r="AI910" s="75">
        <v>1031401.0812</v>
      </c>
      <c r="AJ910" s="75">
        <v>1040452</v>
      </c>
      <c r="AK910" s="76">
        <f t="shared" si="157"/>
        <v>0.53897248503535</v>
      </c>
      <c r="AL910" s="39" t="str">
        <f t="shared" si="163"/>
        <v>50% - 70%</v>
      </c>
      <c r="AM910" s="77" t="str">
        <f t="shared" si="164"/>
        <v>Lower Range</v>
      </c>
      <c r="AN910" s="78" t="s">
        <v>76</v>
      </c>
      <c r="AO910" s="78"/>
      <c r="AP910" s="78" t="s">
        <v>76</v>
      </c>
      <c r="AQ910" s="49"/>
      <c r="AR910" s="79"/>
      <c r="AS910" s="79"/>
      <c r="AT910" s="80"/>
      <c r="AU910" s="52">
        <f t="shared" si="158"/>
        <v>0</v>
      </c>
    </row>
    <row r="911" spans="1:47" ht="15" customHeight="1">
      <c r="A911" s="53" t="s">
        <v>66</v>
      </c>
      <c r="B911" s="54">
        <v>900</v>
      </c>
      <c r="C911" s="55" t="s">
        <v>99</v>
      </c>
      <c r="D911" s="56">
        <v>11</v>
      </c>
      <c r="E911" s="55" t="s">
        <v>79</v>
      </c>
      <c r="F911" s="57">
        <v>42840</v>
      </c>
      <c r="G911" s="58">
        <v>24227</v>
      </c>
      <c r="H911" s="59">
        <f t="shared" si="159"/>
        <v>52.953424657534249</v>
      </c>
      <c r="I911" s="60" t="s">
        <v>537</v>
      </c>
      <c r="J911" s="61" t="s">
        <v>85</v>
      </c>
      <c r="K911" s="62" t="s">
        <v>71</v>
      </c>
      <c r="L911" s="63" t="s">
        <v>85</v>
      </c>
      <c r="M911" s="64" t="str">
        <f t="shared" si="160"/>
        <v>3-2-3</v>
      </c>
      <c r="N911" s="65" t="s">
        <v>124</v>
      </c>
      <c r="O911" s="66">
        <v>43191</v>
      </c>
      <c r="P911" s="67">
        <v>5.7000000000000002E-2</v>
      </c>
      <c r="Q911" s="68" t="s">
        <v>538</v>
      </c>
      <c r="R911" s="68" t="s">
        <v>102</v>
      </c>
      <c r="S911" s="68" t="s">
        <v>103</v>
      </c>
      <c r="T911" s="69">
        <v>62</v>
      </c>
      <c r="U911" s="68"/>
      <c r="V911" s="70">
        <v>3555840</v>
      </c>
      <c r="W911" s="70">
        <v>0</v>
      </c>
      <c r="X911" s="70">
        <v>0</v>
      </c>
      <c r="Y911" s="70">
        <v>1922076</v>
      </c>
      <c r="Z911" s="70">
        <v>0</v>
      </c>
      <c r="AA911" s="70">
        <v>11552379</v>
      </c>
      <c r="AB911" s="71">
        <f t="shared" si="161"/>
        <v>9630303</v>
      </c>
      <c r="AC911" s="71">
        <f t="shared" si="154"/>
        <v>9630303</v>
      </c>
      <c r="AD911" s="72">
        <f t="shared" si="155"/>
        <v>365</v>
      </c>
      <c r="AE911" s="73">
        <f>ROUND(VLOOKUP(Q911,'[1]Average Cost'!$A$3:$V$26,HLOOKUP('[1]Master Sheet'!E911,'[1]Average Cost'!$B$1:$V$2,2,0)),0)</f>
        <v>11532457</v>
      </c>
      <c r="AF911" s="74">
        <f t="shared" si="156"/>
        <v>0.83506082008369942</v>
      </c>
      <c r="AG911" s="68" t="str">
        <f t="shared" si="162"/>
        <v>80%-100%</v>
      </c>
      <c r="AH911" s="75">
        <v>10245371.5</v>
      </c>
      <c r="AI911" s="75">
        <v>10245371.5</v>
      </c>
      <c r="AJ911" s="75">
        <v>9336588</v>
      </c>
      <c r="AK911" s="76">
        <f t="shared" si="157"/>
        <v>0.93996620815555587</v>
      </c>
      <c r="AL911" s="39" t="str">
        <f t="shared" si="163"/>
        <v>90% - 110%</v>
      </c>
      <c r="AM911" s="77" t="str">
        <f t="shared" si="164"/>
        <v>Close to Market Reference</v>
      </c>
      <c r="AN911" s="78" t="s">
        <v>76</v>
      </c>
      <c r="AO911" s="78"/>
      <c r="AP911" s="78" t="s">
        <v>76</v>
      </c>
      <c r="AQ911" s="49"/>
      <c r="AR911" s="79"/>
      <c r="AS911" s="79"/>
      <c r="AT911" s="80"/>
      <c r="AU911" s="52">
        <f t="shared" si="158"/>
        <v>0</v>
      </c>
    </row>
    <row r="912" spans="1:47" ht="15" customHeight="1">
      <c r="A912" s="53" t="s">
        <v>66</v>
      </c>
      <c r="B912" s="25">
        <v>901</v>
      </c>
      <c r="C912" s="55" t="s">
        <v>110</v>
      </c>
      <c r="D912" s="56" t="s">
        <v>95</v>
      </c>
      <c r="E912" s="55" t="s">
        <v>79</v>
      </c>
      <c r="F912" s="57">
        <v>42385</v>
      </c>
      <c r="G912" s="58">
        <v>31442</v>
      </c>
      <c r="H912" s="59">
        <f t="shared" si="159"/>
        <v>33.186301369863017</v>
      </c>
      <c r="I912" s="60" t="s">
        <v>537</v>
      </c>
      <c r="J912" s="61" t="s">
        <v>85</v>
      </c>
      <c r="K912" s="62" t="s">
        <v>81</v>
      </c>
      <c r="L912" s="63" t="s">
        <v>85</v>
      </c>
      <c r="M912" s="64" t="str">
        <f t="shared" si="160"/>
        <v>3-4-3</v>
      </c>
      <c r="N912" s="65">
        <v>42095</v>
      </c>
      <c r="O912" s="66">
        <v>43191</v>
      </c>
      <c r="P912" s="67">
        <v>0.10548522733122465</v>
      </c>
      <c r="Q912" s="68" t="s">
        <v>538</v>
      </c>
      <c r="R912" s="68" t="s">
        <v>126</v>
      </c>
      <c r="S912" s="68" t="s">
        <v>127</v>
      </c>
      <c r="T912" s="69">
        <v>47</v>
      </c>
      <c r="U912" s="68"/>
      <c r="V912" s="70">
        <v>210852</v>
      </c>
      <c r="W912" s="70">
        <v>0</v>
      </c>
      <c r="X912" s="70">
        <v>0</v>
      </c>
      <c r="Y912" s="70">
        <v>52716</v>
      </c>
      <c r="Z912" s="70">
        <v>0</v>
      </c>
      <c r="AA912" s="70">
        <v>591789</v>
      </c>
      <c r="AB912" s="71">
        <f t="shared" si="161"/>
        <v>539073</v>
      </c>
      <c r="AC912" s="71">
        <f t="shared" si="154"/>
        <v>539073</v>
      </c>
      <c r="AD912" s="72">
        <f t="shared" si="155"/>
        <v>365</v>
      </c>
      <c r="AE912" s="73">
        <f>ROUND(VLOOKUP(Q912,'[1]Average Cost'!$A$3:$V$26,HLOOKUP('[1]Master Sheet'!E912,'[1]Average Cost'!$B$1:$V$2,2,0)),0)</f>
        <v>561955</v>
      </c>
      <c r="AF912" s="74">
        <f t="shared" si="156"/>
        <v>0.95928143712574854</v>
      </c>
      <c r="AG912" s="68" t="str">
        <f t="shared" si="162"/>
        <v>80%-100%</v>
      </c>
      <c r="AH912" s="75">
        <v>666619.08750000002</v>
      </c>
      <c r="AI912" s="75">
        <v>666619.08750000002</v>
      </c>
      <c r="AJ912" s="75">
        <v>593268</v>
      </c>
      <c r="AK912" s="76">
        <f t="shared" si="157"/>
        <v>0.80866721356819826</v>
      </c>
      <c r="AL912" s="39" t="str">
        <f t="shared" si="163"/>
        <v>70% - 90%</v>
      </c>
      <c r="AM912" s="77" t="str">
        <f t="shared" si="164"/>
        <v>Lower Middle Range</v>
      </c>
      <c r="AN912" s="78" t="s">
        <v>76</v>
      </c>
      <c r="AO912" s="78"/>
      <c r="AP912" s="78" t="s">
        <v>76</v>
      </c>
      <c r="AQ912" s="49"/>
      <c r="AR912" s="79"/>
      <c r="AS912" s="79"/>
      <c r="AT912" s="80"/>
      <c r="AU912" s="52">
        <f t="shared" si="158"/>
        <v>0</v>
      </c>
    </row>
    <row r="913" spans="1:47" ht="15" customHeight="1">
      <c r="A913" s="53" t="s">
        <v>66</v>
      </c>
      <c r="B913" s="54">
        <v>902</v>
      </c>
      <c r="C913" s="55" t="s">
        <v>152</v>
      </c>
      <c r="D913" s="56" t="s">
        <v>83</v>
      </c>
      <c r="E913" s="55" t="s">
        <v>159</v>
      </c>
      <c r="F913" s="57">
        <v>43939</v>
      </c>
      <c r="G913" s="58">
        <v>30870</v>
      </c>
      <c r="H913" s="59">
        <f t="shared" si="159"/>
        <v>34.753424657534246</v>
      </c>
      <c r="I913" s="60" t="s">
        <v>537</v>
      </c>
      <c r="J913" s="61" t="s">
        <v>71</v>
      </c>
      <c r="K913" s="62" t="s">
        <v>71</v>
      </c>
      <c r="L913" s="63" t="s">
        <v>85</v>
      </c>
      <c r="M913" s="64" t="str">
        <f t="shared" si="160"/>
        <v>2-2-3</v>
      </c>
      <c r="N913" s="81" t="s">
        <v>121</v>
      </c>
      <c r="O913" s="66">
        <v>43191</v>
      </c>
      <c r="P913" s="67">
        <v>7.9999999999999988E-2</v>
      </c>
      <c r="Q913" s="68" t="s">
        <v>538</v>
      </c>
      <c r="R913" s="68" t="s">
        <v>126</v>
      </c>
      <c r="S913" s="68" t="s">
        <v>127</v>
      </c>
      <c r="T913" s="69">
        <v>46</v>
      </c>
      <c r="U913" s="68"/>
      <c r="V913" s="70">
        <v>172512</v>
      </c>
      <c r="W913" s="70">
        <v>0</v>
      </c>
      <c r="X913" s="70">
        <v>0</v>
      </c>
      <c r="Y913" s="70">
        <v>0</v>
      </c>
      <c r="Z913" s="70">
        <v>0</v>
      </c>
      <c r="AA913" s="70">
        <v>443240</v>
      </c>
      <c r="AB913" s="71">
        <f t="shared" si="161"/>
        <v>443240</v>
      </c>
      <c r="AC913" s="71">
        <f t="shared" si="154"/>
        <v>443240</v>
      </c>
      <c r="AD913" s="72">
        <f t="shared" si="155"/>
        <v>365</v>
      </c>
      <c r="AE913" s="73">
        <f>ROUND(VLOOKUP(Q913,'[1]Average Cost'!$A$3:$V$26,HLOOKUP('[1]Master Sheet'!E913,'[1]Average Cost'!$B$1:$V$2,2,0)),0)</f>
        <v>421700</v>
      </c>
      <c r="AF913" s="74">
        <f t="shared" si="156"/>
        <v>1.0510789660896371</v>
      </c>
      <c r="AG913" s="68" t="str">
        <f t="shared" si="162"/>
        <v>Greater than 100%</v>
      </c>
      <c r="AH913" s="75">
        <v>593268</v>
      </c>
      <c r="AI913" s="75">
        <v>573555.75</v>
      </c>
      <c r="AJ913" s="75">
        <v>593268</v>
      </c>
      <c r="AK913" s="76">
        <f t="shared" si="157"/>
        <v>0.74711597456798617</v>
      </c>
      <c r="AL913" s="39" t="str">
        <f t="shared" si="163"/>
        <v>70% - 90%</v>
      </c>
      <c r="AM913" s="77" t="str">
        <f t="shared" si="164"/>
        <v>Lower Middle Range</v>
      </c>
      <c r="AN913" s="78" t="s">
        <v>118</v>
      </c>
      <c r="AO913" s="78" t="s">
        <v>745</v>
      </c>
      <c r="AP913" s="78" t="s">
        <v>76</v>
      </c>
      <c r="AQ913" s="49"/>
      <c r="AR913" s="79"/>
      <c r="AS913" s="79"/>
      <c r="AT913" s="80"/>
      <c r="AU913" s="52">
        <f t="shared" si="158"/>
        <v>0</v>
      </c>
    </row>
    <row r="914" spans="1:47" ht="15" customHeight="1">
      <c r="A914" s="53" t="s">
        <v>66</v>
      </c>
      <c r="B914" s="54">
        <v>903</v>
      </c>
      <c r="C914" s="55" t="s">
        <v>110</v>
      </c>
      <c r="D914" s="56" t="s">
        <v>95</v>
      </c>
      <c r="E914" s="55" t="s">
        <v>149</v>
      </c>
      <c r="F914" s="57">
        <v>43813</v>
      </c>
      <c r="G914" s="58">
        <v>33270</v>
      </c>
      <c r="H914" s="59">
        <f t="shared" si="159"/>
        <v>28.17808219178082</v>
      </c>
      <c r="I914" s="60" t="s">
        <v>670</v>
      </c>
      <c r="J914" s="61" t="s">
        <v>85</v>
      </c>
      <c r="K914" s="62" t="s">
        <v>85</v>
      </c>
      <c r="L914" s="63" t="s">
        <v>81</v>
      </c>
      <c r="M914" s="64" t="str">
        <f t="shared" si="160"/>
        <v>3-3-4</v>
      </c>
      <c r="N914" s="65">
        <v>42917</v>
      </c>
      <c r="O914" s="66">
        <v>43191</v>
      </c>
      <c r="P914" s="67">
        <v>0.14357171926825793</v>
      </c>
      <c r="Q914" s="68" t="s">
        <v>151</v>
      </c>
      <c r="R914" s="68" t="s">
        <v>126</v>
      </c>
      <c r="S914" s="68" t="s">
        <v>127</v>
      </c>
      <c r="T914" s="69">
        <v>47</v>
      </c>
      <c r="U914" s="68"/>
      <c r="V914" s="70">
        <v>183924</v>
      </c>
      <c r="W914" s="70">
        <v>0</v>
      </c>
      <c r="X914" s="70">
        <v>0</v>
      </c>
      <c r="Y914" s="70">
        <v>45984</v>
      </c>
      <c r="Z914" s="70">
        <v>0</v>
      </c>
      <c r="AA914" s="70">
        <v>517759</v>
      </c>
      <c r="AB914" s="71">
        <f t="shared" si="161"/>
        <v>471775</v>
      </c>
      <c r="AC914" s="71">
        <f t="shared" si="154"/>
        <v>471775</v>
      </c>
      <c r="AD914" s="72">
        <f t="shared" si="155"/>
        <v>365</v>
      </c>
      <c r="AE914" s="73">
        <f>ROUND(VLOOKUP(Q914,'[1]Average Cost'!$A$3:$V$26,HLOOKUP('[1]Master Sheet'!E914,'[1]Average Cost'!$B$1:$V$2,2,0)),0)</f>
        <v>527218</v>
      </c>
      <c r="AF914" s="74">
        <f t="shared" si="156"/>
        <v>0.89483856772720205</v>
      </c>
      <c r="AG914" s="68" t="str">
        <f t="shared" si="162"/>
        <v>80%-100%</v>
      </c>
      <c r="AH914" s="75">
        <v>689492.30925249995</v>
      </c>
      <c r="AI914" s="75">
        <v>689492.30925249995</v>
      </c>
      <c r="AJ914" s="75">
        <v>495248</v>
      </c>
      <c r="AK914" s="76">
        <f t="shared" si="157"/>
        <v>0.68423533325769204</v>
      </c>
      <c r="AL914" s="39" t="str">
        <f t="shared" si="163"/>
        <v>50% - 70%</v>
      </c>
      <c r="AM914" s="77" t="str">
        <f t="shared" si="164"/>
        <v>Lower Range</v>
      </c>
      <c r="AN914" s="78" t="s">
        <v>118</v>
      </c>
      <c r="AO914" s="78" t="s">
        <v>746</v>
      </c>
      <c r="AP914" s="78" t="s">
        <v>76</v>
      </c>
      <c r="AQ914" s="49"/>
      <c r="AR914" s="79"/>
      <c r="AS914" s="79"/>
      <c r="AT914" s="80"/>
      <c r="AU914" s="52">
        <f t="shared" si="158"/>
        <v>0</v>
      </c>
    </row>
    <row r="915" spans="1:47" ht="15" customHeight="1">
      <c r="A915" s="53" t="s">
        <v>66</v>
      </c>
      <c r="B915" s="54">
        <v>904</v>
      </c>
      <c r="C915" s="55" t="s">
        <v>147</v>
      </c>
      <c r="D915" s="56" t="s">
        <v>216</v>
      </c>
      <c r="E915" s="55" t="s">
        <v>79</v>
      </c>
      <c r="F915" s="57">
        <v>41132</v>
      </c>
      <c r="G915" s="58">
        <v>28708</v>
      </c>
      <c r="H915" s="59">
        <f t="shared" si="159"/>
        <v>40.676712328767124</v>
      </c>
      <c r="I915" s="60" t="s">
        <v>213</v>
      </c>
      <c r="J915" s="61" t="s">
        <v>81</v>
      </c>
      <c r="K915" s="62" t="s">
        <v>81</v>
      </c>
      <c r="L915" s="63" t="s">
        <v>81</v>
      </c>
      <c r="M915" s="64" t="str">
        <f t="shared" si="160"/>
        <v>4-4-4</v>
      </c>
      <c r="N915" s="65">
        <v>42736</v>
      </c>
      <c r="O915" s="66">
        <v>43191</v>
      </c>
      <c r="P915" s="67">
        <v>0.17974999999999999</v>
      </c>
      <c r="Q915" s="68" t="s">
        <v>87</v>
      </c>
      <c r="R915" s="68" t="s">
        <v>88</v>
      </c>
      <c r="S915" s="68" t="s">
        <v>89</v>
      </c>
      <c r="T915" s="69">
        <v>53</v>
      </c>
      <c r="U915" s="68"/>
      <c r="V915" s="70">
        <v>779808</v>
      </c>
      <c r="W915" s="70">
        <v>70920</v>
      </c>
      <c r="X915" s="70">
        <v>0</v>
      </c>
      <c r="Y915" s="70">
        <v>292428</v>
      </c>
      <c r="Z915" s="70">
        <v>0</v>
      </c>
      <c r="AA915" s="70">
        <v>2328811</v>
      </c>
      <c r="AB915" s="71">
        <f t="shared" si="161"/>
        <v>2036383</v>
      </c>
      <c r="AC915" s="71">
        <f t="shared" si="154"/>
        <v>1965463</v>
      </c>
      <c r="AD915" s="72">
        <f t="shared" si="155"/>
        <v>365</v>
      </c>
      <c r="AE915" s="73">
        <f>ROUND(VLOOKUP(Q915,'[1]Average Cost'!$A$3:$V$26,HLOOKUP('[1]Master Sheet'!E915,'[1]Average Cost'!$B$1:$V$2,2,0)),0)</f>
        <v>2488645</v>
      </c>
      <c r="AF915" s="74">
        <f t="shared" si="156"/>
        <v>0.81826978134687756</v>
      </c>
      <c r="AG915" s="68" t="str">
        <f t="shared" si="162"/>
        <v>80%-100%</v>
      </c>
      <c r="AH915" s="75">
        <v>2034677.0874999999</v>
      </c>
      <c r="AI915" s="75">
        <v>2034677.0874999999</v>
      </c>
      <c r="AJ915" s="75">
        <v>1732312</v>
      </c>
      <c r="AK915" s="76">
        <f t="shared" si="157"/>
        <v>1.0008384192806221</v>
      </c>
      <c r="AL915" s="39" t="str">
        <f t="shared" si="163"/>
        <v>90% - 110%</v>
      </c>
      <c r="AM915" s="77" t="str">
        <f t="shared" si="164"/>
        <v>Upper Middle Range</v>
      </c>
      <c r="AN915" s="78" t="s">
        <v>118</v>
      </c>
      <c r="AO915" s="78" t="s">
        <v>747</v>
      </c>
      <c r="AP915" s="78" t="s">
        <v>135</v>
      </c>
      <c r="AQ915" s="49"/>
      <c r="AR915" s="79"/>
      <c r="AS915" s="79"/>
      <c r="AT915" s="80"/>
      <c r="AU915" s="52">
        <f t="shared" si="158"/>
        <v>0</v>
      </c>
    </row>
    <row r="916" spans="1:47" ht="15" customHeight="1">
      <c r="A916" s="53" t="s">
        <v>66</v>
      </c>
      <c r="B916" s="54">
        <v>905</v>
      </c>
      <c r="C916" s="55" t="s">
        <v>104</v>
      </c>
      <c r="D916" s="56" t="s">
        <v>145</v>
      </c>
      <c r="E916" s="55" t="s">
        <v>278</v>
      </c>
      <c r="F916" s="57">
        <v>40544</v>
      </c>
      <c r="G916" s="58">
        <v>26694</v>
      </c>
      <c r="H916" s="59">
        <f t="shared" si="159"/>
        <v>46.194520547945203</v>
      </c>
      <c r="I916" s="60" t="s">
        <v>291</v>
      </c>
      <c r="J916" s="61" t="s">
        <v>71</v>
      </c>
      <c r="K916" s="62" t="s">
        <v>85</v>
      </c>
      <c r="L916" s="63" t="s">
        <v>71</v>
      </c>
      <c r="M916" s="64" t="str">
        <f t="shared" si="160"/>
        <v>2-3-2</v>
      </c>
      <c r="N916" s="65" t="s">
        <v>86</v>
      </c>
      <c r="O916" s="66">
        <v>43191</v>
      </c>
      <c r="P916" s="67">
        <v>9.7499999999999989E-2</v>
      </c>
      <c r="Q916" s="68" t="s">
        <v>87</v>
      </c>
      <c r="R916" s="68" t="s">
        <v>88</v>
      </c>
      <c r="S916" s="68" t="s">
        <v>89</v>
      </c>
      <c r="T916" s="69">
        <v>45</v>
      </c>
      <c r="U916" s="68"/>
      <c r="V916" s="70">
        <v>112572</v>
      </c>
      <c r="W916" s="70">
        <v>0</v>
      </c>
      <c r="X916" s="70">
        <v>0</v>
      </c>
      <c r="Y916" s="70">
        <v>0</v>
      </c>
      <c r="Z916" s="70">
        <v>0</v>
      </c>
      <c r="AA916" s="70">
        <v>290491.69</v>
      </c>
      <c r="AB916" s="71">
        <f t="shared" si="161"/>
        <v>290491.69</v>
      </c>
      <c r="AC916" s="71">
        <f t="shared" si="154"/>
        <v>290491.69</v>
      </c>
      <c r="AD916" s="72">
        <f t="shared" si="155"/>
        <v>365</v>
      </c>
      <c r="AE916" s="73">
        <f>ROUND(VLOOKUP(Q916,'[1]Average Cost'!$A$3:$V$26,HLOOKUP('[1]Master Sheet'!E916,'[1]Average Cost'!$B$1:$V$2,2,0)),0)</f>
        <v>233903</v>
      </c>
      <c r="AF916" s="74">
        <f t="shared" si="156"/>
        <v>1.2419322967212905</v>
      </c>
      <c r="AG916" s="68" t="str">
        <f t="shared" si="162"/>
        <v>Greater than 100%</v>
      </c>
      <c r="AH916" s="75">
        <v>457695</v>
      </c>
      <c r="AI916" s="75">
        <v>382087.75</v>
      </c>
      <c r="AJ916" s="75">
        <v>457695</v>
      </c>
      <c r="AK916" s="76">
        <f t="shared" si="157"/>
        <v>0.6346839926151695</v>
      </c>
      <c r="AL916" s="39" t="str">
        <f t="shared" si="163"/>
        <v>50% - 70%</v>
      </c>
      <c r="AM916" s="77" t="str">
        <f t="shared" si="164"/>
        <v>Lower Range</v>
      </c>
      <c r="AN916" s="78" t="s">
        <v>76</v>
      </c>
      <c r="AO916" s="78"/>
      <c r="AP916" s="78" t="s">
        <v>76</v>
      </c>
      <c r="AQ916" s="49"/>
      <c r="AR916" s="79"/>
      <c r="AS916" s="79"/>
      <c r="AT916" s="80"/>
      <c r="AU916" s="52">
        <f t="shared" si="158"/>
        <v>0</v>
      </c>
    </row>
    <row r="917" spans="1:47" ht="15" customHeight="1">
      <c r="A917" s="53" t="s">
        <v>66</v>
      </c>
      <c r="B917" s="54">
        <v>906</v>
      </c>
      <c r="C917" s="55" t="s">
        <v>167</v>
      </c>
      <c r="D917" s="56" t="s">
        <v>83</v>
      </c>
      <c r="E917" s="55" t="s">
        <v>302</v>
      </c>
      <c r="F917" s="57">
        <v>43498</v>
      </c>
      <c r="G917" s="58">
        <v>31608</v>
      </c>
      <c r="H917" s="59">
        <f t="shared" si="159"/>
        <v>32.731506849315068</v>
      </c>
      <c r="I917" s="60" t="s">
        <v>748</v>
      </c>
      <c r="J917" s="61" t="s">
        <v>85</v>
      </c>
      <c r="K917" s="62" t="s">
        <v>71</v>
      </c>
      <c r="L917" s="63" t="s">
        <v>71</v>
      </c>
      <c r="M917" s="64" t="str">
        <f t="shared" si="160"/>
        <v>3-2-2</v>
      </c>
      <c r="N917" s="65">
        <v>42826</v>
      </c>
      <c r="O917" s="66">
        <v>43191</v>
      </c>
      <c r="P917" s="67">
        <v>0.19402132423759583</v>
      </c>
      <c r="Q917" s="68" t="s">
        <v>113</v>
      </c>
      <c r="R917" s="68" t="s">
        <v>114</v>
      </c>
      <c r="S917" s="68" t="s">
        <v>115</v>
      </c>
      <c r="T917" s="69">
        <v>46</v>
      </c>
      <c r="U917" s="68"/>
      <c r="V917" s="70">
        <v>107604</v>
      </c>
      <c r="W917" s="70">
        <v>0</v>
      </c>
      <c r="X917" s="70">
        <v>0</v>
      </c>
      <c r="Y917" s="70">
        <v>0</v>
      </c>
      <c r="Z917" s="70">
        <v>0</v>
      </c>
      <c r="AA917" s="70">
        <v>269016.82</v>
      </c>
      <c r="AB917" s="71">
        <f t="shared" si="161"/>
        <v>269016.82</v>
      </c>
      <c r="AC917" s="71">
        <f t="shared" si="154"/>
        <v>269016.82</v>
      </c>
      <c r="AD917" s="72">
        <f t="shared" si="155"/>
        <v>365</v>
      </c>
      <c r="AE917" s="73">
        <f>ROUND(VLOOKUP(Q917,'[1]Average Cost'!$A$3:$V$26,HLOOKUP('[1]Master Sheet'!E917,'[1]Average Cost'!$B$1:$V$2,2,0)),0)</f>
        <v>362968</v>
      </c>
      <c r="AF917" s="74">
        <f t="shared" si="156"/>
        <v>0.74115850433096031</v>
      </c>
      <c r="AG917" s="68" t="str">
        <f t="shared" si="162"/>
        <v>60%-80%</v>
      </c>
      <c r="AH917" s="75">
        <v>552503.12769999995</v>
      </c>
      <c r="AI917" s="75">
        <v>552503.12769999995</v>
      </c>
      <c r="AJ917" s="75">
        <v>404172</v>
      </c>
      <c r="AK917" s="76">
        <f t="shared" si="157"/>
        <v>0.48690551512329483</v>
      </c>
      <c r="AL917" s="39" t="str">
        <f t="shared" si="163"/>
        <v>25% - 50%</v>
      </c>
      <c r="AM917" s="77" t="str">
        <f t="shared" si="164"/>
        <v>Lower Range</v>
      </c>
      <c r="AN917" s="78" t="s">
        <v>76</v>
      </c>
      <c r="AO917" s="78"/>
      <c r="AP917" s="78" t="s">
        <v>76</v>
      </c>
      <c r="AQ917" s="49"/>
      <c r="AR917" s="79"/>
      <c r="AS917" s="79"/>
      <c r="AT917" s="80"/>
      <c r="AU917" s="52">
        <f t="shared" si="158"/>
        <v>0</v>
      </c>
    </row>
    <row r="918" spans="1:47" ht="15" customHeight="1">
      <c r="A918" s="53" t="s">
        <v>66</v>
      </c>
      <c r="B918" s="25">
        <v>907</v>
      </c>
      <c r="C918" s="55" t="s">
        <v>193</v>
      </c>
      <c r="D918" s="56" t="s">
        <v>145</v>
      </c>
      <c r="E918" s="55" t="s">
        <v>111</v>
      </c>
      <c r="F918" s="57">
        <v>42795</v>
      </c>
      <c r="G918" s="58">
        <v>32054</v>
      </c>
      <c r="H918" s="59">
        <f t="shared" si="159"/>
        <v>31.509589041095889</v>
      </c>
      <c r="I918" s="60" t="s">
        <v>449</v>
      </c>
      <c r="J918" s="61" t="s">
        <v>129</v>
      </c>
      <c r="K918" s="62" t="s">
        <v>85</v>
      </c>
      <c r="L918" s="63" t="s">
        <v>71</v>
      </c>
      <c r="M918" s="64" t="str">
        <f t="shared" si="160"/>
        <v>1-3-2</v>
      </c>
      <c r="N918" s="65" t="s">
        <v>124</v>
      </c>
      <c r="O918" s="66">
        <v>43191</v>
      </c>
      <c r="P918" s="67">
        <v>8.4999999999999992E-2</v>
      </c>
      <c r="Q918" s="68" t="s">
        <v>113</v>
      </c>
      <c r="R918" s="68" t="s">
        <v>114</v>
      </c>
      <c r="S918" s="68" t="s">
        <v>115</v>
      </c>
      <c r="T918" s="69">
        <v>45</v>
      </c>
      <c r="U918" s="68"/>
      <c r="V918" s="70">
        <v>127296</v>
      </c>
      <c r="W918" s="70">
        <v>0</v>
      </c>
      <c r="X918" s="70">
        <v>27000</v>
      </c>
      <c r="Y918" s="70">
        <v>0</v>
      </c>
      <c r="Z918" s="70">
        <v>9000</v>
      </c>
      <c r="AA918" s="70">
        <v>330208</v>
      </c>
      <c r="AB918" s="71">
        <f t="shared" si="161"/>
        <v>330208</v>
      </c>
      <c r="AC918" s="71">
        <f t="shared" si="154"/>
        <v>330208</v>
      </c>
      <c r="AD918" s="72">
        <f t="shared" si="155"/>
        <v>365</v>
      </c>
      <c r="AE918" s="73">
        <f>ROUND(VLOOKUP(Q918,'[1]Average Cost'!$A$3:$V$26,HLOOKUP('[1]Master Sheet'!E918,'[1]Average Cost'!$B$1:$V$2,2,0)),0)</f>
        <v>313202</v>
      </c>
      <c r="AF918" s="74">
        <f t="shared" si="156"/>
        <v>1.0542972267099189</v>
      </c>
      <c r="AG918" s="68" t="str">
        <f t="shared" si="162"/>
        <v>Greater than 100%</v>
      </c>
      <c r="AH918" s="75">
        <v>504210.540775</v>
      </c>
      <c r="AI918" s="75">
        <v>504210.540775</v>
      </c>
      <c r="AJ918" s="75">
        <v>334149</v>
      </c>
      <c r="AK918" s="76">
        <f t="shared" si="157"/>
        <v>0.65490102506078451</v>
      </c>
      <c r="AL918" s="39" t="str">
        <f t="shared" si="163"/>
        <v>50% - 70%</v>
      </c>
      <c r="AM918" s="77" t="str">
        <f t="shared" si="164"/>
        <v>Lower Range</v>
      </c>
      <c r="AN918" s="78" t="s">
        <v>76</v>
      </c>
      <c r="AO918" s="78"/>
      <c r="AP918" s="78" t="s">
        <v>135</v>
      </c>
      <c r="AQ918" s="49"/>
      <c r="AR918" s="79"/>
      <c r="AS918" s="79"/>
      <c r="AT918" s="80"/>
      <c r="AU918" s="52">
        <f t="shared" si="158"/>
        <v>0</v>
      </c>
    </row>
    <row r="919" spans="1:47" ht="15" customHeight="1">
      <c r="A919" s="53" t="s">
        <v>66</v>
      </c>
      <c r="B919" s="54">
        <v>908</v>
      </c>
      <c r="C919" s="55" t="s">
        <v>170</v>
      </c>
      <c r="D919" s="56" t="s">
        <v>95</v>
      </c>
      <c r="E919" s="55" t="s">
        <v>111</v>
      </c>
      <c r="F919" s="57">
        <v>42156</v>
      </c>
      <c r="G919" s="58">
        <v>32533</v>
      </c>
      <c r="H919" s="59">
        <f t="shared" si="159"/>
        <v>30.197260273972603</v>
      </c>
      <c r="I919" s="60" t="s">
        <v>328</v>
      </c>
      <c r="J919" s="61" t="s">
        <v>71</v>
      </c>
      <c r="K919" s="62" t="s">
        <v>129</v>
      </c>
      <c r="L919" s="63" t="s">
        <v>71</v>
      </c>
      <c r="M919" s="64" t="str">
        <f t="shared" si="160"/>
        <v>2-1-2</v>
      </c>
      <c r="N919" s="65">
        <v>42736</v>
      </c>
      <c r="O919" s="66">
        <v>43191</v>
      </c>
      <c r="P919" s="67">
        <v>1.852076264339958E-2</v>
      </c>
      <c r="Q919" s="68" t="s">
        <v>113</v>
      </c>
      <c r="R919" s="68" t="s">
        <v>114</v>
      </c>
      <c r="S919" s="68" t="s">
        <v>115</v>
      </c>
      <c r="T919" s="69">
        <v>47</v>
      </c>
      <c r="U919" s="68"/>
      <c r="V919" s="70">
        <v>146700</v>
      </c>
      <c r="W919" s="70">
        <v>0</v>
      </c>
      <c r="X919" s="70">
        <v>31500</v>
      </c>
      <c r="Y919" s="70">
        <v>36672</v>
      </c>
      <c r="Z919" s="70">
        <v>10500</v>
      </c>
      <c r="AA919" s="70">
        <v>415381</v>
      </c>
      <c r="AB919" s="71">
        <f t="shared" si="161"/>
        <v>378709</v>
      </c>
      <c r="AC919" s="71">
        <f t="shared" si="154"/>
        <v>378709</v>
      </c>
      <c r="AD919" s="72">
        <f t="shared" si="155"/>
        <v>365</v>
      </c>
      <c r="AE919" s="73">
        <f>ROUND(VLOOKUP(Q919,'[1]Average Cost'!$A$3:$V$26,HLOOKUP('[1]Master Sheet'!E919,'[1]Average Cost'!$B$1:$V$2,2,0)),0)</f>
        <v>450224</v>
      </c>
      <c r="AF919" s="74">
        <f t="shared" si="156"/>
        <v>0.84115684636980703</v>
      </c>
      <c r="AG919" s="68" t="str">
        <f t="shared" si="162"/>
        <v>80%-100%</v>
      </c>
      <c r="AH919" s="75">
        <v>689492.30925249995</v>
      </c>
      <c r="AI919" s="75">
        <v>689492.30925249995</v>
      </c>
      <c r="AJ919" s="75">
        <v>495248</v>
      </c>
      <c r="AK919" s="76">
        <f t="shared" si="157"/>
        <v>0.54925775808952848</v>
      </c>
      <c r="AL919" s="39" t="str">
        <f t="shared" si="163"/>
        <v>50% - 70%</v>
      </c>
      <c r="AM919" s="77" t="str">
        <f t="shared" si="164"/>
        <v>Lower Range</v>
      </c>
      <c r="AN919" s="78" t="s">
        <v>76</v>
      </c>
      <c r="AO919" s="78"/>
      <c r="AP919" s="78" t="s">
        <v>76</v>
      </c>
      <c r="AQ919" s="49"/>
      <c r="AR919" s="79"/>
      <c r="AS919" s="79"/>
      <c r="AT919" s="80"/>
      <c r="AU919" s="52">
        <f t="shared" si="158"/>
        <v>0</v>
      </c>
    </row>
    <row r="920" spans="1:47" ht="15" customHeight="1">
      <c r="A920" s="53" t="s">
        <v>66</v>
      </c>
      <c r="B920" s="54">
        <v>909</v>
      </c>
      <c r="C920" s="55" t="s">
        <v>104</v>
      </c>
      <c r="D920" s="56" t="s">
        <v>83</v>
      </c>
      <c r="E920" s="55" t="s">
        <v>372</v>
      </c>
      <c r="F920" s="57">
        <v>43925</v>
      </c>
      <c r="G920" s="58">
        <v>31930</v>
      </c>
      <c r="H920" s="59">
        <f t="shared" si="159"/>
        <v>31.849315068493151</v>
      </c>
      <c r="I920" s="60" t="s">
        <v>128</v>
      </c>
      <c r="J920" s="61" t="s">
        <v>71</v>
      </c>
      <c r="K920" s="62" t="s">
        <v>71</v>
      </c>
      <c r="L920" s="63" t="s">
        <v>71</v>
      </c>
      <c r="M920" s="64" t="str">
        <f t="shared" si="160"/>
        <v>2-2-2</v>
      </c>
      <c r="N920" s="81" t="s">
        <v>121</v>
      </c>
      <c r="O920" s="66">
        <v>43191</v>
      </c>
      <c r="P920" s="67">
        <v>6.7499999999999991E-2</v>
      </c>
      <c r="Q920" s="68" t="s">
        <v>131</v>
      </c>
      <c r="R920" s="68" t="s">
        <v>132</v>
      </c>
      <c r="S920" s="68" t="s">
        <v>133</v>
      </c>
      <c r="T920" s="69">
        <v>46</v>
      </c>
      <c r="U920" s="68"/>
      <c r="V920" s="70">
        <v>138360</v>
      </c>
      <c r="W920" s="70">
        <v>0</v>
      </c>
      <c r="X920" s="70">
        <v>0</v>
      </c>
      <c r="Y920" s="70">
        <v>0</v>
      </c>
      <c r="Z920" s="70">
        <v>0</v>
      </c>
      <c r="AA920" s="70">
        <v>357843</v>
      </c>
      <c r="AB920" s="71">
        <f t="shared" si="161"/>
        <v>357843</v>
      </c>
      <c r="AC920" s="71">
        <f t="shared" si="154"/>
        <v>357843</v>
      </c>
      <c r="AD920" s="72">
        <f t="shared" si="155"/>
        <v>365</v>
      </c>
      <c r="AE920" s="73">
        <f>ROUND(VLOOKUP(Q920,'[1]Average Cost'!$A$3:$V$26,HLOOKUP('[1]Master Sheet'!E920,'[1]Average Cost'!$B$1:$V$2,2,0)),0)</f>
        <v>384092</v>
      </c>
      <c r="AF920" s="74">
        <f t="shared" si="156"/>
        <v>0.93165960238692813</v>
      </c>
      <c r="AG920" s="68" t="str">
        <f t="shared" si="162"/>
        <v>80%-100%</v>
      </c>
      <c r="AH920" s="75">
        <v>626291</v>
      </c>
      <c r="AI920" s="75">
        <v>566321.97144999995</v>
      </c>
      <c r="AJ920" s="75">
        <v>626291</v>
      </c>
      <c r="AK920" s="76">
        <f t="shared" si="157"/>
        <v>0.5713685810589646</v>
      </c>
      <c r="AL920" s="39" t="str">
        <f t="shared" si="163"/>
        <v>50% - 70%</v>
      </c>
      <c r="AM920" s="77" t="str">
        <f t="shared" si="164"/>
        <v>Lower Range</v>
      </c>
      <c r="AN920" s="78" t="s">
        <v>76</v>
      </c>
      <c r="AO920" s="78"/>
      <c r="AP920" s="78" t="s">
        <v>76</v>
      </c>
      <c r="AQ920" s="49"/>
      <c r="AR920" s="79"/>
      <c r="AS920" s="79"/>
      <c r="AT920" s="80"/>
      <c r="AU920" s="52">
        <f t="shared" si="158"/>
        <v>0</v>
      </c>
    </row>
    <row r="921" spans="1:47" ht="15" customHeight="1">
      <c r="A921" s="53" t="s">
        <v>66</v>
      </c>
      <c r="B921" s="54">
        <v>910</v>
      </c>
      <c r="C921" s="55" t="s">
        <v>211</v>
      </c>
      <c r="D921" s="56" t="s">
        <v>95</v>
      </c>
      <c r="E921" s="55" t="s">
        <v>278</v>
      </c>
      <c r="F921" s="57">
        <v>41981</v>
      </c>
      <c r="G921" s="58">
        <v>27476</v>
      </c>
      <c r="H921" s="59">
        <f t="shared" si="159"/>
        <v>44.052054794520551</v>
      </c>
      <c r="I921" s="60" t="s">
        <v>204</v>
      </c>
      <c r="J921" s="61" t="s">
        <v>85</v>
      </c>
      <c r="K921" s="62" t="s">
        <v>85</v>
      </c>
      <c r="L921" s="63" t="s">
        <v>85</v>
      </c>
      <c r="M921" s="64" t="str">
        <f t="shared" si="160"/>
        <v>3-3-3</v>
      </c>
      <c r="N921" s="65" t="s">
        <v>86</v>
      </c>
      <c r="O921" s="66">
        <v>43191</v>
      </c>
      <c r="P921" s="67">
        <v>0.152778316103207</v>
      </c>
      <c r="Q921" s="68" t="s">
        <v>73</v>
      </c>
      <c r="R921" s="38" t="s">
        <v>74</v>
      </c>
      <c r="S921" s="38" t="s">
        <v>75</v>
      </c>
      <c r="T921" s="69">
        <v>47</v>
      </c>
      <c r="U921" s="68"/>
      <c r="V921" s="70">
        <v>188184</v>
      </c>
      <c r="W921" s="70">
        <v>0</v>
      </c>
      <c r="X921" s="70">
        <v>0</v>
      </c>
      <c r="Y921" s="70">
        <v>47052</v>
      </c>
      <c r="Z921" s="70">
        <v>0</v>
      </c>
      <c r="AA921" s="70">
        <v>529467</v>
      </c>
      <c r="AB921" s="71">
        <f t="shared" si="161"/>
        <v>482415</v>
      </c>
      <c r="AC921" s="71">
        <f t="shared" si="154"/>
        <v>482415</v>
      </c>
      <c r="AD921" s="72">
        <f t="shared" si="155"/>
        <v>365</v>
      </c>
      <c r="AE921" s="73">
        <f>ROUND(VLOOKUP(Q921,'[1]Average Cost'!$A$3:$V$26,HLOOKUP('[1]Master Sheet'!E921,'[1]Average Cost'!$B$1:$V$2,2,0)),0)</f>
        <v>480436</v>
      </c>
      <c r="AF921" s="74">
        <f t="shared" si="156"/>
        <v>1.0041191750826333</v>
      </c>
      <c r="AG921" s="68" t="str">
        <f t="shared" si="162"/>
        <v>Greater than 100%</v>
      </c>
      <c r="AH921" s="75">
        <v>630864.05000000005</v>
      </c>
      <c r="AI921" s="75">
        <v>630864.05000000005</v>
      </c>
      <c r="AJ921" s="75">
        <v>638569</v>
      </c>
      <c r="AK921" s="76">
        <f t="shared" si="157"/>
        <v>0.76468931776981108</v>
      </c>
      <c r="AL921" s="39" t="str">
        <f t="shared" si="163"/>
        <v>70% - 90%</v>
      </c>
      <c r="AM921" s="77" t="str">
        <f t="shared" si="164"/>
        <v>Lower Middle Range</v>
      </c>
      <c r="AN921" s="78" t="s">
        <v>76</v>
      </c>
      <c r="AO921" s="78"/>
      <c r="AP921" s="78" t="s">
        <v>76</v>
      </c>
      <c r="AQ921" s="49"/>
      <c r="AR921" s="79"/>
      <c r="AS921" s="79"/>
      <c r="AT921" s="80"/>
      <c r="AU921" s="52">
        <f t="shared" si="158"/>
        <v>0</v>
      </c>
    </row>
    <row r="922" spans="1:47" ht="15" customHeight="1">
      <c r="A922" s="53" t="s">
        <v>66</v>
      </c>
      <c r="B922" s="54">
        <v>911</v>
      </c>
      <c r="C922" s="55" t="s">
        <v>67</v>
      </c>
      <c r="D922" s="56" t="s">
        <v>68</v>
      </c>
      <c r="E922" s="55" t="s">
        <v>749</v>
      </c>
      <c r="F922" s="57">
        <v>44352</v>
      </c>
      <c r="G922" s="58">
        <v>32460</v>
      </c>
      <c r="H922" s="59">
        <f t="shared" si="159"/>
        <v>30.397260273972602</v>
      </c>
      <c r="I922" s="60" t="s">
        <v>342</v>
      </c>
      <c r="J922" s="61">
        <v>0</v>
      </c>
      <c r="K922" s="62" t="s">
        <v>85</v>
      </c>
      <c r="L922" s="63" t="s">
        <v>81</v>
      </c>
      <c r="M922" s="64" t="str">
        <f t="shared" si="160"/>
        <v>0-3-4</v>
      </c>
      <c r="N922" s="81" t="s">
        <v>121</v>
      </c>
      <c r="O922" s="66">
        <v>43191</v>
      </c>
      <c r="P922" s="67">
        <v>9.9869863013698629E-2</v>
      </c>
      <c r="Q922" s="68" t="s">
        <v>177</v>
      </c>
      <c r="R922" s="68" t="s">
        <v>178</v>
      </c>
      <c r="S922" s="68" t="s">
        <v>179</v>
      </c>
      <c r="T922" s="69">
        <v>48</v>
      </c>
      <c r="U922" s="68"/>
      <c r="V922" s="70">
        <v>195984</v>
      </c>
      <c r="W922" s="70">
        <v>0</v>
      </c>
      <c r="X922" s="70">
        <v>0</v>
      </c>
      <c r="Y922" s="70">
        <v>48996</v>
      </c>
      <c r="Z922" s="70">
        <v>0</v>
      </c>
      <c r="AA922" s="70">
        <v>550902</v>
      </c>
      <c r="AB922" s="71">
        <f t="shared" si="161"/>
        <v>501906</v>
      </c>
      <c r="AC922" s="71">
        <f t="shared" si="154"/>
        <v>501906</v>
      </c>
      <c r="AD922" s="72">
        <f t="shared" si="155"/>
        <v>365</v>
      </c>
      <c r="AE922" s="73">
        <f>ROUND(VLOOKUP(Q922,'[1]Average Cost'!$A$3:$V$26,HLOOKUP('[1]Master Sheet'!E922,'[1]Average Cost'!$B$1:$V$2,2,0)),0)</f>
        <v>876337</v>
      </c>
      <c r="AF922" s="74">
        <f t="shared" si="156"/>
        <v>0.57273172307000619</v>
      </c>
      <c r="AG922" s="68" t="str">
        <f t="shared" si="162"/>
        <v>Less than 60%</v>
      </c>
      <c r="AH922" s="75">
        <v>1031401.0812</v>
      </c>
      <c r="AI922" s="75">
        <v>1031401.0812</v>
      </c>
      <c r="AJ922" s="75">
        <v>1020726</v>
      </c>
      <c r="AK922" s="76">
        <f t="shared" si="157"/>
        <v>0.48662543519544255</v>
      </c>
      <c r="AL922" s="39" t="str">
        <f t="shared" si="163"/>
        <v>25% - 50%</v>
      </c>
      <c r="AM922" s="77" t="str">
        <f t="shared" si="164"/>
        <v>Lower Range</v>
      </c>
      <c r="AN922" s="78" t="s">
        <v>118</v>
      </c>
      <c r="AO922" s="78" t="s">
        <v>750</v>
      </c>
      <c r="AP922" s="78" t="s">
        <v>76</v>
      </c>
      <c r="AQ922" s="49"/>
      <c r="AR922" s="79"/>
      <c r="AS922" s="79"/>
      <c r="AT922" s="80"/>
      <c r="AU922" s="52">
        <f t="shared" si="158"/>
        <v>0</v>
      </c>
    </row>
    <row r="923" spans="1:47" ht="15" customHeight="1">
      <c r="A923" s="53" t="s">
        <v>66</v>
      </c>
      <c r="B923" s="54">
        <v>912</v>
      </c>
      <c r="C923" s="55" t="s">
        <v>116</v>
      </c>
      <c r="D923" s="56" t="s">
        <v>117</v>
      </c>
      <c r="E923" s="55" t="s">
        <v>79</v>
      </c>
      <c r="F923" s="57">
        <v>40969</v>
      </c>
      <c r="G923" s="58">
        <v>29576</v>
      </c>
      <c r="H923" s="59">
        <f t="shared" si="159"/>
        <v>38.298630136986304</v>
      </c>
      <c r="I923" s="60" t="s">
        <v>183</v>
      </c>
      <c r="J923" s="61" t="s">
        <v>81</v>
      </c>
      <c r="K923" s="62" t="s">
        <v>71</v>
      </c>
      <c r="L923" s="63" t="s">
        <v>85</v>
      </c>
      <c r="M923" s="64" t="str">
        <f t="shared" si="160"/>
        <v>4-2-3</v>
      </c>
      <c r="N923" s="65">
        <v>42095</v>
      </c>
      <c r="O923" s="66">
        <v>43191</v>
      </c>
      <c r="P923" s="67">
        <v>6.25E-2</v>
      </c>
      <c r="Q923" s="68" t="s">
        <v>184</v>
      </c>
      <c r="R923" s="68" t="s">
        <v>108</v>
      </c>
      <c r="S923" s="68" t="s">
        <v>109</v>
      </c>
      <c r="T923" s="69">
        <v>50</v>
      </c>
      <c r="U923" s="68"/>
      <c r="V923" s="70">
        <v>426672</v>
      </c>
      <c r="W923" s="70">
        <v>0</v>
      </c>
      <c r="X923" s="70">
        <v>0</v>
      </c>
      <c r="Y923" s="70">
        <v>121908</v>
      </c>
      <c r="Z923" s="70">
        <v>0</v>
      </c>
      <c r="AA923" s="70">
        <v>1352925</v>
      </c>
      <c r="AB923" s="71">
        <f t="shared" si="161"/>
        <v>1231017</v>
      </c>
      <c r="AC923" s="71">
        <f t="shared" si="154"/>
        <v>1231017</v>
      </c>
      <c r="AD923" s="72">
        <f t="shared" si="155"/>
        <v>365</v>
      </c>
      <c r="AE923" s="73">
        <f>ROUND(VLOOKUP(Q923,'[1]Average Cost'!$A$3:$V$26,HLOOKUP('[1]Master Sheet'!E923,'[1]Average Cost'!$B$1:$V$2,2,0)),0)</f>
        <v>1279363</v>
      </c>
      <c r="AF923" s="74">
        <f t="shared" si="156"/>
        <v>0.96221088150900091</v>
      </c>
      <c r="AG923" s="68" t="str">
        <f t="shared" si="162"/>
        <v>80%-100%</v>
      </c>
      <c r="AH923" s="75">
        <v>1375119</v>
      </c>
      <c r="AI923" s="75">
        <v>1287102.5600999999</v>
      </c>
      <c r="AJ923" s="75">
        <v>1375119</v>
      </c>
      <c r="AK923" s="76">
        <f t="shared" si="157"/>
        <v>0.895207614759159</v>
      </c>
      <c r="AL923" s="39" t="str">
        <f t="shared" si="163"/>
        <v>70% - 90%</v>
      </c>
      <c r="AM923" s="77" t="str">
        <f t="shared" si="164"/>
        <v>Close to Market Reference</v>
      </c>
      <c r="AN923" s="78" t="s">
        <v>76</v>
      </c>
      <c r="AO923" s="78"/>
      <c r="AP923" s="78" t="s">
        <v>135</v>
      </c>
      <c r="AQ923" s="49"/>
      <c r="AR923" s="79"/>
      <c r="AS923" s="79"/>
      <c r="AT923" s="80"/>
      <c r="AU923" s="52">
        <f t="shared" si="158"/>
        <v>0</v>
      </c>
    </row>
    <row r="924" spans="1:47" ht="15" customHeight="1">
      <c r="A924" s="53" t="s">
        <v>66</v>
      </c>
      <c r="B924" s="25">
        <v>913</v>
      </c>
      <c r="C924" s="55" t="s">
        <v>152</v>
      </c>
      <c r="D924" s="56" t="s">
        <v>83</v>
      </c>
      <c r="E924" s="55" t="s">
        <v>79</v>
      </c>
      <c r="F924" s="57">
        <v>42931</v>
      </c>
      <c r="G924" s="58">
        <v>31294</v>
      </c>
      <c r="H924" s="59">
        <f t="shared" si="159"/>
        <v>33.591780821917808</v>
      </c>
      <c r="I924" s="60" t="s">
        <v>316</v>
      </c>
      <c r="J924" s="61" t="s">
        <v>71</v>
      </c>
      <c r="K924" s="62" t="s">
        <v>71</v>
      </c>
      <c r="L924" s="63" t="s">
        <v>85</v>
      </c>
      <c r="M924" s="64" t="str">
        <f t="shared" si="160"/>
        <v>2-2-3</v>
      </c>
      <c r="N924" s="65">
        <v>43282</v>
      </c>
      <c r="O924" s="66">
        <v>43191</v>
      </c>
      <c r="P924" s="67">
        <v>7.2499999999999995E-2</v>
      </c>
      <c r="Q924" s="68" t="s">
        <v>218</v>
      </c>
      <c r="R924" s="68" t="s">
        <v>219</v>
      </c>
      <c r="S924" s="68" t="s">
        <v>220</v>
      </c>
      <c r="T924" s="69">
        <v>46</v>
      </c>
      <c r="U924" s="68"/>
      <c r="V924" s="70">
        <v>189060</v>
      </c>
      <c r="W924" s="70">
        <v>0</v>
      </c>
      <c r="X924" s="70">
        <v>0</v>
      </c>
      <c r="Y924" s="70">
        <v>0</v>
      </c>
      <c r="Z924" s="70">
        <v>0</v>
      </c>
      <c r="AA924" s="70">
        <v>484590</v>
      </c>
      <c r="AB924" s="71">
        <f t="shared" si="161"/>
        <v>484590</v>
      </c>
      <c r="AC924" s="71">
        <f t="shared" si="154"/>
        <v>484590</v>
      </c>
      <c r="AD924" s="72">
        <f t="shared" si="155"/>
        <v>365</v>
      </c>
      <c r="AE924" s="73">
        <f>ROUND(VLOOKUP(Q924,'[1]Average Cost'!$A$3:$V$26,HLOOKUP('[1]Master Sheet'!E924,'[1]Average Cost'!$B$1:$V$2,2,0)),0)</f>
        <v>430877</v>
      </c>
      <c r="AF924" s="74">
        <f t="shared" si="156"/>
        <v>1.1246597056700636</v>
      </c>
      <c r="AG924" s="68" t="str">
        <f t="shared" si="162"/>
        <v>Greater than 100%</v>
      </c>
      <c r="AH924" s="75">
        <v>593268</v>
      </c>
      <c r="AI924" s="75">
        <v>580976.06850000005</v>
      </c>
      <c r="AJ924" s="75">
        <v>593268</v>
      </c>
      <c r="AK924" s="76">
        <f t="shared" si="157"/>
        <v>0.81681466049070572</v>
      </c>
      <c r="AL924" s="39" t="str">
        <f t="shared" si="163"/>
        <v>70% - 90%</v>
      </c>
      <c r="AM924" s="77" t="str">
        <f t="shared" si="164"/>
        <v>Lower Middle Range</v>
      </c>
      <c r="AN924" s="78" t="s">
        <v>76</v>
      </c>
      <c r="AO924" s="78"/>
      <c r="AP924" s="78" t="s">
        <v>135</v>
      </c>
      <c r="AQ924" s="49"/>
      <c r="AR924" s="79"/>
      <c r="AS924" s="79"/>
      <c r="AT924" s="80"/>
      <c r="AU924" s="52">
        <f t="shared" si="158"/>
        <v>0</v>
      </c>
    </row>
    <row r="925" spans="1:47" ht="15" customHeight="1">
      <c r="A925" s="53" t="s">
        <v>66</v>
      </c>
      <c r="B925" s="54">
        <v>914</v>
      </c>
      <c r="C925" s="55" t="s">
        <v>116</v>
      </c>
      <c r="D925" s="56" t="s">
        <v>117</v>
      </c>
      <c r="E925" s="55" t="s">
        <v>79</v>
      </c>
      <c r="F925" s="57">
        <v>44513</v>
      </c>
      <c r="G925" s="58">
        <v>31063</v>
      </c>
      <c r="H925" s="59">
        <f t="shared" si="159"/>
        <v>34.224657534246575</v>
      </c>
      <c r="I925" s="60" t="s">
        <v>332</v>
      </c>
      <c r="J925" s="61">
        <v>0</v>
      </c>
      <c r="K925" s="62">
        <v>0</v>
      </c>
      <c r="L925" s="63" t="s">
        <v>71</v>
      </c>
      <c r="M925" s="64" t="str">
        <f t="shared" si="160"/>
        <v>0-0-2</v>
      </c>
      <c r="N925" s="81" t="s">
        <v>121</v>
      </c>
      <c r="O925" s="62" t="s">
        <v>72</v>
      </c>
      <c r="P925" s="67">
        <v>0</v>
      </c>
      <c r="Q925" s="68" t="s">
        <v>333</v>
      </c>
      <c r="R925" s="68" t="s">
        <v>334</v>
      </c>
      <c r="S925" s="68" t="s">
        <v>519</v>
      </c>
      <c r="T925" s="69">
        <v>50</v>
      </c>
      <c r="U925" s="68"/>
      <c r="V925" s="70">
        <v>367272</v>
      </c>
      <c r="W925" s="70">
        <v>0</v>
      </c>
      <c r="X925" s="70">
        <v>0</v>
      </c>
      <c r="Y925" s="70">
        <v>91824</v>
      </c>
      <c r="Z925" s="70">
        <v>0</v>
      </c>
      <c r="AA925" s="70">
        <v>1021964</v>
      </c>
      <c r="AB925" s="71">
        <f t="shared" si="161"/>
        <v>930140</v>
      </c>
      <c r="AC925" s="71">
        <f t="shared" si="154"/>
        <v>930140</v>
      </c>
      <c r="AD925" s="72">
        <f t="shared" si="155"/>
        <v>365</v>
      </c>
      <c r="AE925" s="73">
        <f>ROUND(VLOOKUP(Q925,'[1]Average Cost'!$A$3:$V$26,HLOOKUP('[1]Master Sheet'!E925,'[1]Average Cost'!$B$1:$V$2,2,0)),0)</f>
        <v>948080</v>
      </c>
      <c r="AF925" s="74">
        <f t="shared" si="156"/>
        <v>0.98107754619863308</v>
      </c>
      <c r="AG925" s="68" t="str">
        <f t="shared" si="162"/>
        <v>80%-100%</v>
      </c>
      <c r="AH925" s="75">
        <v>1604073</v>
      </c>
      <c r="AI925" s="75">
        <v>1604073</v>
      </c>
      <c r="AJ925" s="75">
        <v>1058532</v>
      </c>
      <c r="AK925" s="76">
        <f t="shared" si="157"/>
        <v>0.57986139034819484</v>
      </c>
      <c r="AL925" s="39" t="str">
        <f t="shared" si="163"/>
        <v>50% - 70%</v>
      </c>
      <c r="AM925" s="77" t="str">
        <f t="shared" si="164"/>
        <v>Lower Range</v>
      </c>
      <c r="AN925" s="78" t="s">
        <v>76</v>
      </c>
      <c r="AO925" s="78"/>
      <c r="AP925" s="78" t="s">
        <v>135</v>
      </c>
      <c r="AQ925" s="49"/>
      <c r="AR925" s="79"/>
      <c r="AS925" s="79"/>
      <c r="AT925" s="80"/>
      <c r="AU925" s="52">
        <f t="shared" si="158"/>
        <v>0</v>
      </c>
    </row>
    <row r="926" spans="1:47" ht="15" customHeight="1">
      <c r="A926" s="53" t="s">
        <v>66</v>
      </c>
      <c r="B926" s="54">
        <v>915</v>
      </c>
      <c r="C926" s="55" t="s">
        <v>134</v>
      </c>
      <c r="D926" s="56" t="s">
        <v>68</v>
      </c>
      <c r="E926" s="55" t="s">
        <v>111</v>
      </c>
      <c r="F926" s="57">
        <v>44667</v>
      </c>
      <c r="G926" s="58">
        <v>31150</v>
      </c>
      <c r="H926" s="59">
        <f t="shared" si="159"/>
        <v>33.986301369863014</v>
      </c>
      <c r="I926" s="60" t="s">
        <v>531</v>
      </c>
      <c r="J926" s="61">
        <v>0</v>
      </c>
      <c r="K926" s="62">
        <v>0</v>
      </c>
      <c r="L926" s="63" t="s">
        <v>85</v>
      </c>
      <c r="M926" s="64" t="str">
        <f t="shared" si="160"/>
        <v>0-0-3</v>
      </c>
      <c r="N926" s="81" t="s">
        <v>72</v>
      </c>
      <c r="O926" s="62" t="s">
        <v>72</v>
      </c>
      <c r="P926" s="67">
        <v>0</v>
      </c>
      <c r="Q926" s="68" t="s">
        <v>224</v>
      </c>
      <c r="R926" s="68" t="s">
        <v>108</v>
      </c>
      <c r="S926" s="68" t="s">
        <v>109</v>
      </c>
      <c r="T926" s="69">
        <v>48</v>
      </c>
      <c r="U926" s="68"/>
      <c r="V926" s="70">
        <v>242964</v>
      </c>
      <c r="W926" s="70">
        <v>0</v>
      </c>
      <c r="X926" s="70">
        <v>45000</v>
      </c>
      <c r="Y926" s="70">
        <v>60744</v>
      </c>
      <c r="Z926" s="70">
        <v>15000</v>
      </c>
      <c r="AA926" s="70">
        <v>680120</v>
      </c>
      <c r="AB926" s="71">
        <f t="shared" si="161"/>
        <v>619376</v>
      </c>
      <c r="AC926" s="71">
        <f t="shared" si="154"/>
        <v>619376</v>
      </c>
      <c r="AD926" s="72">
        <f t="shared" si="155"/>
        <v>350</v>
      </c>
      <c r="AE926" s="73">
        <f>ROUND(VLOOKUP(Q926,'[1]Average Cost'!$A$3:$V$26,HLOOKUP('[1]Master Sheet'!E926,'[1]Average Cost'!$B$1:$V$2,2,0)),0)</f>
        <v>603973</v>
      </c>
      <c r="AF926" s="74">
        <f t="shared" si="156"/>
        <v>1.0255027956547726</v>
      </c>
      <c r="AG926" s="68" t="str">
        <f t="shared" si="162"/>
        <v>Greater than 100%</v>
      </c>
      <c r="AH926" s="75">
        <v>861414.83519999997</v>
      </c>
      <c r="AI926" s="75">
        <v>861414.83519999997</v>
      </c>
      <c r="AJ926" s="75">
        <v>798942</v>
      </c>
      <c r="AK926" s="76">
        <f t="shared" si="157"/>
        <v>0.71902174735149027</v>
      </c>
      <c r="AL926" s="39" t="str">
        <f t="shared" si="163"/>
        <v>70% - 90%</v>
      </c>
      <c r="AM926" s="77" t="str">
        <f t="shared" si="164"/>
        <v>Lower Middle Range</v>
      </c>
      <c r="AN926" s="78" t="s">
        <v>76</v>
      </c>
      <c r="AO926" s="78"/>
      <c r="AP926" s="78" t="s">
        <v>76</v>
      </c>
      <c r="AQ926" s="49"/>
      <c r="AR926" s="79"/>
      <c r="AS926" s="79"/>
      <c r="AT926" s="80"/>
      <c r="AU926" s="52">
        <f t="shared" si="158"/>
        <v>0</v>
      </c>
    </row>
    <row r="927" spans="1:47" ht="15" customHeight="1">
      <c r="A927" s="53" t="s">
        <v>66</v>
      </c>
      <c r="B927" s="54">
        <v>916</v>
      </c>
      <c r="C927" s="55" t="s">
        <v>67</v>
      </c>
      <c r="D927" s="56" t="s">
        <v>68</v>
      </c>
      <c r="E927" s="55" t="s">
        <v>751</v>
      </c>
      <c r="F927" s="57">
        <v>44779</v>
      </c>
      <c r="G927" s="58">
        <v>31393</v>
      </c>
      <c r="H927" s="59">
        <f t="shared" si="159"/>
        <v>33.320547945205476</v>
      </c>
      <c r="I927" s="60" t="s">
        <v>188</v>
      </c>
      <c r="J927" s="61">
        <v>0</v>
      </c>
      <c r="K927" s="62">
        <v>0</v>
      </c>
      <c r="L927" s="63" t="s">
        <v>71</v>
      </c>
      <c r="M927" s="64" t="str">
        <f t="shared" si="160"/>
        <v>0-0-2</v>
      </c>
      <c r="N927" s="81" t="s">
        <v>72</v>
      </c>
      <c r="O927" s="62" t="s">
        <v>72</v>
      </c>
      <c r="P927" s="67">
        <v>0</v>
      </c>
      <c r="Q927" s="68" t="s">
        <v>73</v>
      </c>
      <c r="R927" s="38" t="s">
        <v>74</v>
      </c>
      <c r="S927" s="38" t="s">
        <v>75</v>
      </c>
      <c r="T927" s="69">
        <v>48</v>
      </c>
      <c r="U927" s="68"/>
      <c r="V927" s="70">
        <v>218184</v>
      </c>
      <c r="W927" s="70">
        <v>0</v>
      </c>
      <c r="X927" s="70">
        <v>0</v>
      </c>
      <c r="Y927" s="70">
        <v>54540</v>
      </c>
      <c r="Z927" s="70">
        <v>0</v>
      </c>
      <c r="AA927" s="70">
        <v>611958</v>
      </c>
      <c r="AB927" s="71">
        <f t="shared" si="161"/>
        <v>557418</v>
      </c>
      <c r="AC927" s="71">
        <f t="shared" si="154"/>
        <v>557418</v>
      </c>
      <c r="AD927" s="72">
        <f t="shared" si="155"/>
        <v>238</v>
      </c>
      <c r="AE927" s="73">
        <f>ROUND(VLOOKUP(Q927,'[1]Average Cost'!$A$3:$V$26,HLOOKUP('[1]Master Sheet'!E927,'[1]Average Cost'!$B$1:$V$2,2,0)),0)</f>
        <v>646385</v>
      </c>
      <c r="AF927" s="74">
        <f t="shared" si="156"/>
        <v>0.86236221446970462</v>
      </c>
      <c r="AG927" s="68" t="str">
        <f t="shared" si="162"/>
        <v>80%-100%</v>
      </c>
      <c r="AH927" s="75">
        <v>1040452</v>
      </c>
      <c r="AI927" s="75">
        <v>1031401.0812</v>
      </c>
      <c r="AJ927" s="75">
        <v>1040452</v>
      </c>
      <c r="AK927" s="76">
        <f t="shared" si="157"/>
        <v>0.535746002698827</v>
      </c>
      <c r="AL927" s="39" t="str">
        <f t="shared" si="163"/>
        <v>50% - 70%</v>
      </c>
      <c r="AM927" s="77" t="str">
        <f t="shared" si="164"/>
        <v>Lower Range</v>
      </c>
      <c r="AN927" s="78" t="s">
        <v>76</v>
      </c>
      <c r="AO927" s="78"/>
      <c r="AP927" s="78" t="s">
        <v>76</v>
      </c>
      <c r="AQ927" s="49"/>
      <c r="AR927" s="79"/>
      <c r="AS927" s="79"/>
      <c r="AT927" s="80"/>
      <c r="AU927" s="52">
        <f t="shared" si="158"/>
        <v>0</v>
      </c>
    </row>
    <row r="928" spans="1:47" ht="15" customHeight="1">
      <c r="A928" s="53" t="s">
        <v>66</v>
      </c>
      <c r="B928" s="54">
        <v>917</v>
      </c>
      <c r="C928" s="55" t="s">
        <v>205</v>
      </c>
      <c r="D928" s="56" t="s">
        <v>117</v>
      </c>
      <c r="E928" s="55" t="s">
        <v>79</v>
      </c>
      <c r="F928" s="57">
        <v>42156</v>
      </c>
      <c r="G928" s="58">
        <v>28979</v>
      </c>
      <c r="H928" s="59">
        <f t="shared" si="159"/>
        <v>39.934246575342463</v>
      </c>
      <c r="I928" s="60" t="s">
        <v>80</v>
      </c>
      <c r="J928" s="61" t="s">
        <v>85</v>
      </c>
      <c r="K928" s="62" t="s">
        <v>81</v>
      </c>
      <c r="L928" s="63" t="s">
        <v>85</v>
      </c>
      <c r="M928" s="64" t="str">
        <f t="shared" si="160"/>
        <v>3-4-3</v>
      </c>
      <c r="N928" s="65">
        <v>42736</v>
      </c>
      <c r="O928" s="66">
        <v>43191</v>
      </c>
      <c r="P928" s="67">
        <v>0.27</v>
      </c>
      <c r="Q928" s="68" t="s">
        <v>73</v>
      </c>
      <c r="R928" s="38" t="s">
        <v>74</v>
      </c>
      <c r="S928" s="38" t="s">
        <v>75</v>
      </c>
      <c r="T928" s="69">
        <v>50</v>
      </c>
      <c r="U928" s="68"/>
      <c r="V928" s="70">
        <v>481020</v>
      </c>
      <c r="W928" s="70">
        <v>110568</v>
      </c>
      <c r="X928" s="70">
        <v>0</v>
      </c>
      <c r="Y928" s="70">
        <v>120252</v>
      </c>
      <c r="Z928" s="70">
        <v>0</v>
      </c>
      <c r="AA928" s="70">
        <v>1445316</v>
      </c>
      <c r="AB928" s="71">
        <f t="shared" si="161"/>
        <v>1325064</v>
      </c>
      <c r="AC928" s="71">
        <f t="shared" si="154"/>
        <v>1214496</v>
      </c>
      <c r="AD928" s="72">
        <f t="shared" si="155"/>
        <v>365</v>
      </c>
      <c r="AE928" s="73">
        <f>ROUND(VLOOKUP(Q928,'[1]Average Cost'!$A$3:$V$26,HLOOKUP('[1]Master Sheet'!E928,'[1]Average Cost'!$B$1:$V$2,2,0)),0)</f>
        <v>1206158</v>
      </c>
      <c r="AF928" s="74">
        <f t="shared" si="156"/>
        <v>1.0985824411063891</v>
      </c>
      <c r="AG928" s="68" t="str">
        <f t="shared" si="162"/>
        <v>Greater than 100%</v>
      </c>
      <c r="AH928" s="75">
        <v>1653959.6702999999</v>
      </c>
      <c r="AI928" s="75">
        <v>1653959.6702999999</v>
      </c>
      <c r="AJ928" s="75">
        <v>1268031</v>
      </c>
      <c r="AK928" s="76">
        <f t="shared" si="157"/>
        <v>0.80114649939418181</v>
      </c>
      <c r="AL928" s="39" t="str">
        <f t="shared" si="163"/>
        <v>70% - 90%</v>
      </c>
      <c r="AM928" s="77" t="str">
        <f t="shared" si="164"/>
        <v>Lower Middle Range</v>
      </c>
      <c r="AN928" s="78" t="s">
        <v>76</v>
      </c>
      <c r="AO928" s="78"/>
      <c r="AP928" s="78" t="s">
        <v>76</v>
      </c>
      <c r="AQ928" s="49"/>
      <c r="AR928" s="79"/>
      <c r="AS928" s="79"/>
      <c r="AT928" s="80"/>
      <c r="AU928" s="52">
        <f t="shared" si="158"/>
        <v>0</v>
      </c>
    </row>
    <row r="929" spans="1:47" ht="15" customHeight="1">
      <c r="A929" s="53" t="s">
        <v>66</v>
      </c>
      <c r="B929" s="54">
        <v>918</v>
      </c>
      <c r="C929" s="55" t="s">
        <v>67</v>
      </c>
      <c r="D929" s="56" t="s">
        <v>68</v>
      </c>
      <c r="E929" s="55" t="s">
        <v>475</v>
      </c>
      <c r="F929" s="57">
        <v>44331</v>
      </c>
      <c r="G929" s="58">
        <v>30507</v>
      </c>
      <c r="H929" s="59">
        <f t="shared" si="159"/>
        <v>35.747945205479454</v>
      </c>
      <c r="I929" s="60" t="s">
        <v>204</v>
      </c>
      <c r="J929" s="61">
        <v>0</v>
      </c>
      <c r="K929" s="62" t="s">
        <v>71</v>
      </c>
      <c r="L929" s="63" t="s">
        <v>129</v>
      </c>
      <c r="M929" s="64" t="str">
        <f t="shared" si="160"/>
        <v>0-2-1</v>
      </c>
      <c r="N929" s="81" t="s">
        <v>121</v>
      </c>
      <c r="O929" s="66">
        <v>43191</v>
      </c>
      <c r="P929" s="67">
        <v>4.3835616438356165E-2</v>
      </c>
      <c r="Q929" s="68" t="s">
        <v>73</v>
      </c>
      <c r="R929" s="38" t="s">
        <v>74</v>
      </c>
      <c r="S929" s="38" t="s">
        <v>75</v>
      </c>
      <c r="T929" s="69">
        <v>48</v>
      </c>
      <c r="U929" s="68"/>
      <c r="V929" s="70">
        <v>246732</v>
      </c>
      <c r="W929" s="70">
        <v>0</v>
      </c>
      <c r="X929" s="70">
        <v>0</v>
      </c>
      <c r="Y929" s="70">
        <v>61680</v>
      </c>
      <c r="Z929" s="70">
        <v>0</v>
      </c>
      <c r="AA929" s="70">
        <v>690461</v>
      </c>
      <c r="AB929" s="71">
        <f t="shared" si="161"/>
        <v>628781</v>
      </c>
      <c r="AC929" s="71">
        <f t="shared" si="154"/>
        <v>628781</v>
      </c>
      <c r="AD929" s="72">
        <f t="shared" si="155"/>
        <v>365</v>
      </c>
      <c r="AE929" s="73">
        <f>ROUND(VLOOKUP(Q929,'[1]Average Cost'!$A$3:$V$26,HLOOKUP('[1]Master Sheet'!E929,'[1]Average Cost'!$B$1:$V$2,2,0)),0)</f>
        <v>646385</v>
      </c>
      <c r="AF929" s="74">
        <f t="shared" si="156"/>
        <v>0.97276545711920914</v>
      </c>
      <c r="AG929" s="68" t="str">
        <f t="shared" si="162"/>
        <v>80%-100%</v>
      </c>
      <c r="AH929" s="75">
        <v>1040452</v>
      </c>
      <c r="AI929" s="75">
        <v>1031401.0812</v>
      </c>
      <c r="AJ929" s="75">
        <v>1040452</v>
      </c>
      <c r="AK929" s="76">
        <f t="shared" si="157"/>
        <v>0.60433446232983357</v>
      </c>
      <c r="AL929" s="39" t="str">
        <f t="shared" si="163"/>
        <v>50% - 70%</v>
      </c>
      <c r="AM929" s="77" t="str">
        <f t="shared" si="164"/>
        <v>Lower Range</v>
      </c>
      <c r="AN929" s="78" t="s">
        <v>76</v>
      </c>
      <c r="AO929" s="78"/>
      <c r="AP929" s="78" t="s">
        <v>76</v>
      </c>
      <c r="AQ929" s="49"/>
      <c r="AR929" s="79"/>
      <c r="AS929" s="79"/>
      <c r="AT929" s="80"/>
      <c r="AU929" s="52">
        <f t="shared" si="158"/>
        <v>0</v>
      </c>
    </row>
    <row r="930" spans="1:47" ht="15" customHeight="1">
      <c r="A930" s="53" t="s">
        <v>66</v>
      </c>
      <c r="B930" s="25">
        <v>919</v>
      </c>
      <c r="C930" s="55" t="s">
        <v>67</v>
      </c>
      <c r="D930" s="56" t="s">
        <v>68</v>
      </c>
      <c r="E930" s="55" t="s">
        <v>752</v>
      </c>
      <c r="F930" s="57">
        <v>42057</v>
      </c>
      <c r="G930" s="58">
        <v>31107</v>
      </c>
      <c r="H930" s="59">
        <f t="shared" si="159"/>
        <v>34.104109589041094</v>
      </c>
      <c r="I930" s="60" t="s">
        <v>204</v>
      </c>
      <c r="J930" s="61" t="s">
        <v>81</v>
      </c>
      <c r="K930" s="62" t="s">
        <v>85</v>
      </c>
      <c r="L930" s="63" t="s">
        <v>85</v>
      </c>
      <c r="M930" s="64" t="str">
        <f t="shared" si="160"/>
        <v>4-3-3</v>
      </c>
      <c r="N930" s="65">
        <v>42826</v>
      </c>
      <c r="O930" s="66">
        <v>43191</v>
      </c>
      <c r="P930" s="67">
        <v>0.15</v>
      </c>
      <c r="Q930" s="68" t="s">
        <v>73</v>
      </c>
      <c r="R930" s="38" t="s">
        <v>74</v>
      </c>
      <c r="S930" s="38" t="s">
        <v>75</v>
      </c>
      <c r="T930" s="69">
        <v>48</v>
      </c>
      <c r="U930" s="68"/>
      <c r="V930" s="70">
        <v>214728</v>
      </c>
      <c r="W930" s="70">
        <v>0</v>
      </c>
      <c r="X930" s="70">
        <v>0</v>
      </c>
      <c r="Y930" s="70">
        <v>53688</v>
      </c>
      <c r="Z930" s="70">
        <v>0</v>
      </c>
      <c r="AA930" s="70">
        <v>602472</v>
      </c>
      <c r="AB930" s="71">
        <f t="shared" si="161"/>
        <v>548784</v>
      </c>
      <c r="AC930" s="71">
        <f t="shared" si="154"/>
        <v>548784</v>
      </c>
      <c r="AD930" s="72">
        <f t="shared" si="155"/>
        <v>365</v>
      </c>
      <c r="AE930" s="73">
        <f>ROUND(VLOOKUP(Q930,'[1]Average Cost'!$A$3:$V$26,HLOOKUP('[1]Master Sheet'!E930,'[1]Average Cost'!$B$1:$V$2,2,0)),0)</f>
        <v>646385</v>
      </c>
      <c r="AF930" s="74">
        <f t="shared" si="156"/>
        <v>0.84900485005066639</v>
      </c>
      <c r="AG930" s="68" t="str">
        <f t="shared" si="162"/>
        <v>80%-100%</v>
      </c>
      <c r="AH930" s="75">
        <v>1040452</v>
      </c>
      <c r="AI930" s="75">
        <v>1031401.0812</v>
      </c>
      <c r="AJ930" s="75">
        <v>1040452</v>
      </c>
      <c r="AK930" s="76">
        <f t="shared" si="157"/>
        <v>0.52744768619792171</v>
      </c>
      <c r="AL930" s="39" t="str">
        <f t="shared" si="163"/>
        <v>50% - 70%</v>
      </c>
      <c r="AM930" s="77" t="str">
        <f t="shared" si="164"/>
        <v>Lower Range</v>
      </c>
      <c r="AN930" s="78" t="s">
        <v>118</v>
      </c>
      <c r="AO930" s="78" t="s">
        <v>753</v>
      </c>
      <c r="AP930" s="78" t="s">
        <v>76</v>
      </c>
      <c r="AQ930" s="49"/>
      <c r="AR930" s="79"/>
      <c r="AS930" s="79"/>
      <c r="AT930" s="80"/>
      <c r="AU930" s="52">
        <f t="shared" si="158"/>
        <v>0</v>
      </c>
    </row>
    <row r="931" spans="1:47" ht="15" customHeight="1">
      <c r="A931" s="53" t="s">
        <v>66</v>
      </c>
      <c r="B931" s="54">
        <v>920</v>
      </c>
      <c r="C931" s="55" t="s">
        <v>90</v>
      </c>
      <c r="D931" s="56" t="s">
        <v>91</v>
      </c>
      <c r="E931" s="55" t="s">
        <v>273</v>
      </c>
      <c r="F931" s="57">
        <v>42135</v>
      </c>
      <c r="G931" s="58">
        <v>27830</v>
      </c>
      <c r="H931" s="59">
        <f t="shared" si="159"/>
        <v>43.082191780821915</v>
      </c>
      <c r="I931" s="60" t="s">
        <v>365</v>
      </c>
      <c r="J931" s="61" t="s">
        <v>85</v>
      </c>
      <c r="K931" s="62" t="s">
        <v>71</v>
      </c>
      <c r="L931" s="63" t="s">
        <v>85</v>
      </c>
      <c r="M931" s="64" t="str">
        <f t="shared" si="160"/>
        <v>3-2-3</v>
      </c>
      <c r="N931" s="65">
        <v>43191</v>
      </c>
      <c r="O931" s="66">
        <v>43191</v>
      </c>
      <c r="P931" s="67">
        <v>0.08</v>
      </c>
      <c r="Q931" s="68" t="s">
        <v>73</v>
      </c>
      <c r="R931" s="38" t="s">
        <v>74</v>
      </c>
      <c r="S931" s="38" t="s">
        <v>75</v>
      </c>
      <c r="T931" s="69">
        <v>49</v>
      </c>
      <c r="U931" s="68"/>
      <c r="V931" s="70">
        <v>308352</v>
      </c>
      <c r="W931" s="70">
        <v>70728</v>
      </c>
      <c r="X931" s="70">
        <v>0</v>
      </c>
      <c r="Y931" s="70">
        <v>77088</v>
      </c>
      <c r="Z931" s="70">
        <v>0</v>
      </c>
      <c r="AA931" s="70">
        <v>930655</v>
      </c>
      <c r="AB931" s="71">
        <f t="shared" si="161"/>
        <v>853567</v>
      </c>
      <c r="AC931" s="71">
        <f t="shared" si="154"/>
        <v>782839</v>
      </c>
      <c r="AD931" s="72">
        <f t="shared" si="155"/>
        <v>365</v>
      </c>
      <c r="AE931" s="73">
        <f>ROUND(VLOOKUP(Q931,'[1]Average Cost'!$A$3:$V$26,HLOOKUP('[1]Master Sheet'!E931,'[1]Average Cost'!$B$1:$V$2,2,0)),0)</f>
        <v>914168</v>
      </c>
      <c r="AF931" s="74">
        <f t="shared" si="156"/>
        <v>0.93370912129936734</v>
      </c>
      <c r="AG931" s="68" t="str">
        <f t="shared" si="162"/>
        <v>80%-100%</v>
      </c>
      <c r="AH931" s="75">
        <v>1405865.719755</v>
      </c>
      <c r="AI931" s="75">
        <v>1405865.719755</v>
      </c>
      <c r="AJ931" s="75">
        <v>1138428</v>
      </c>
      <c r="AK931" s="76">
        <f t="shared" si="157"/>
        <v>0.60714689035077329</v>
      </c>
      <c r="AL931" s="39" t="str">
        <f t="shared" si="163"/>
        <v>50% - 70%</v>
      </c>
      <c r="AM931" s="77" t="str">
        <f t="shared" si="164"/>
        <v>Lower Range</v>
      </c>
      <c r="AN931" s="78" t="s">
        <v>76</v>
      </c>
      <c r="AO931" s="78"/>
      <c r="AP931" s="78" t="s">
        <v>76</v>
      </c>
      <c r="AQ931" s="49"/>
      <c r="AR931" s="79"/>
      <c r="AS931" s="79"/>
      <c r="AT931" s="80"/>
      <c r="AU931" s="52">
        <f t="shared" si="158"/>
        <v>0</v>
      </c>
    </row>
    <row r="932" spans="1:47" ht="15" customHeight="1">
      <c r="A932" s="53" t="s">
        <v>66</v>
      </c>
      <c r="B932" s="54">
        <v>921</v>
      </c>
      <c r="C932" s="55" t="s">
        <v>94</v>
      </c>
      <c r="D932" s="56" t="s">
        <v>95</v>
      </c>
      <c r="E932" s="55" t="s">
        <v>372</v>
      </c>
      <c r="F932" s="57">
        <v>42056</v>
      </c>
      <c r="G932" s="58">
        <v>31349</v>
      </c>
      <c r="H932" s="59">
        <f t="shared" si="159"/>
        <v>33.441095890410956</v>
      </c>
      <c r="I932" s="60" t="s">
        <v>754</v>
      </c>
      <c r="J932" s="61" t="s">
        <v>85</v>
      </c>
      <c r="K932" s="62" t="s">
        <v>85</v>
      </c>
      <c r="L932" s="63" t="s">
        <v>85</v>
      </c>
      <c r="M932" s="64" t="str">
        <f t="shared" si="160"/>
        <v>3-3-3</v>
      </c>
      <c r="N932" s="65" t="s">
        <v>86</v>
      </c>
      <c r="O932" s="66">
        <v>43191</v>
      </c>
      <c r="P932" s="67">
        <v>9.1507649426802576E-2</v>
      </c>
      <c r="Q932" s="68" t="s">
        <v>87</v>
      </c>
      <c r="R932" s="68" t="s">
        <v>88</v>
      </c>
      <c r="S932" s="68" t="s">
        <v>89</v>
      </c>
      <c r="T932" s="69">
        <v>47</v>
      </c>
      <c r="U932" s="68"/>
      <c r="V932" s="70">
        <v>160224</v>
      </c>
      <c r="W932" s="70">
        <v>0</v>
      </c>
      <c r="X932" s="70">
        <v>0</v>
      </c>
      <c r="Y932" s="70">
        <v>40056</v>
      </c>
      <c r="Z932" s="70">
        <v>0</v>
      </c>
      <c r="AA932" s="70">
        <v>452563</v>
      </c>
      <c r="AB932" s="71">
        <f t="shared" si="161"/>
        <v>412507</v>
      </c>
      <c r="AC932" s="71">
        <f t="shared" si="154"/>
        <v>412507</v>
      </c>
      <c r="AD932" s="72">
        <f t="shared" si="155"/>
        <v>365</v>
      </c>
      <c r="AE932" s="73">
        <f>ROUND(VLOOKUP(Q932,'[1]Average Cost'!$A$3:$V$26,HLOOKUP('[1]Master Sheet'!E932,'[1]Average Cost'!$B$1:$V$2,2,0)),0)</f>
        <v>436990</v>
      </c>
      <c r="AF932" s="74">
        <f t="shared" si="156"/>
        <v>0.94397354630540742</v>
      </c>
      <c r="AG932" s="68" t="str">
        <f t="shared" si="162"/>
        <v>80%-100%</v>
      </c>
      <c r="AH932" s="75">
        <v>752202.61250000005</v>
      </c>
      <c r="AI932" s="75">
        <v>752202.61250000005</v>
      </c>
      <c r="AJ932" s="75">
        <v>532918</v>
      </c>
      <c r="AK932" s="76">
        <f t="shared" si="157"/>
        <v>0.54839878663675867</v>
      </c>
      <c r="AL932" s="39" t="str">
        <f t="shared" si="163"/>
        <v>50% - 70%</v>
      </c>
      <c r="AM932" s="77" t="str">
        <f t="shared" si="164"/>
        <v>Lower Range</v>
      </c>
      <c r="AN932" s="78" t="s">
        <v>118</v>
      </c>
      <c r="AO932" s="78" t="s">
        <v>755</v>
      </c>
      <c r="AP932" s="78" t="s">
        <v>135</v>
      </c>
      <c r="AQ932" s="49"/>
      <c r="AR932" s="79"/>
      <c r="AS932" s="79"/>
      <c r="AT932" s="80"/>
      <c r="AU932" s="52">
        <f t="shared" si="158"/>
        <v>0</v>
      </c>
    </row>
    <row r="933" spans="1:47" ht="15" customHeight="1">
      <c r="A933" s="53" t="s">
        <v>66</v>
      </c>
      <c r="B933" s="54">
        <v>922</v>
      </c>
      <c r="C933" s="55" t="s">
        <v>725</v>
      </c>
      <c r="D933" s="56" t="s">
        <v>91</v>
      </c>
      <c r="E933" s="55" t="s">
        <v>79</v>
      </c>
      <c r="F933" s="57">
        <v>44597</v>
      </c>
      <c r="G933" s="58">
        <v>34104</v>
      </c>
      <c r="H933" s="59">
        <f t="shared" si="159"/>
        <v>25.893150684931506</v>
      </c>
      <c r="I933" s="60" t="s">
        <v>213</v>
      </c>
      <c r="J933" s="61">
        <v>0</v>
      </c>
      <c r="K933" s="62">
        <v>0</v>
      </c>
      <c r="L933" s="63" t="s">
        <v>71</v>
      </c>
      <c r="M933" s="64" t="str">
        <f t="shared" si="160"/>
        <v>0-0-2</v>
      </c>
      <c r="N933" s="81" t="s">
        <v>72</v>
      </c>
      <c r="O933" s="62" t="s">
        <v>72</v>
      </c>
      <c r="P933" s="67">
        <v>0</v>
      </c>
      <c r="Q933" s="68" t="s">
        <v>87</v>
      </c>
      <c r="R933" s="68" t="s">
        <v>88</v>
      </c>
      <c r="S933" s="68" t="s">
        <v>89</v>
      </c>
      <c r="T933" s="69">
        <v>49</v>
      </c>
      <c r="U933" s="68"/>
      <c r="V933" s="70">
        <v>301824</v>
      </c>
      <c r="W933" s="70">
        <v>0</v>
      </c>
      <c r="X933" s="70">
        <v>0</v>
      </c>
      <c r="Y933" s="70">
        <v>75456</v>
      </c>
      <c r="Z933" s="70">
        <v>0</v>
      </c>
      <c r="AA933" s="70">
        <v>841946</v>
      </c>
      <c r="AB933" s="71">
        <f t="shared" si="161"/>
        <v>766490</v>
      </c>
      <c r="AC933" s="71">
        <f t="shared" si="154"/>
        <v>766490</v>
      </c>
      <c r="AD933" s="72">
        <f t="shared" si="155"/>
        <v>365</v>
      </c>
      <c r="AE933" s="73">
        <f>ROUND(VLOOKUP(Q933,'[1]Average Cost'!$A$3:$V$26,HLOOKUP('[1]Master Sheet'!E933,'[1]Average Cost'!$B$1:$V$2,2,0)),0)</f>
        <v>681533</v>
      </c>
      <c r="AF933" s="74">
        <f t="shared" si="156"/>
        <v>1.1246557393405749</v>
      </c>
      <c r="AG933" s="68" t="str">
        <f t="shared" si="162"/>
        <v>Greater than 100%</v>
      </c>
      <c r="AH933" s="75">
        <v>1139404.175</v>
      </c>
      <c r="AI933" s="75">
        <v>1139404.175</v>
      </c>
      <c r="AJ933" s="75">
        <v>737398</v>
      </c>
      <c r="AK933" s="76">
        <f t="shared" si="157"/>
        <v>0.67271124401488169</v>
      </c>
      <c r="AL933" s="39" t="str">
        <f t="shared" si="163"/>
        <v>50% - 70%</v>
      </c>
      <c r="AM933" s="77" t="str">
        <f t="shared" si="164"/>
        <v>Lower Range</v>
      </c>
      <c r="AN933" s="78" t="s">
        <v>76</v>
      </c>
      <c r="AO933" s="78"/>
      <c r="AP933" s="78" t="s">
        <v>135</v>
      </c>
      <c r="AQ933" s="49"/>
      <c r="AR933" s="79"/>
      <c r="AS933" s="79"/>
      <c r="AT933" s="80"/>
      <c r="AU933" s="52">
        <f t="shared" si="158"/>
        <v>0</v>
      </c>
    </row>
    <row r="934" spans="1:47" ht="15" customHeight="1">
      <c r="A934" s="53" t="s">
        <v>66</v>
      </c>
      <c r="B934" s="54">
        <v>923</v>
      </c>
      <c r="C934" s="55" t="s">
        <v>163</v>
      </c>
      <c r="D934" s="56" t="s">
        <v>95</v>
      </c>
      <c r="E934" s="55" t="s">
        <v>756</v>
      </c>
      <c r="F934" s="57">
        <v>44653</v>
      </c>
      <c r="G934" s="58">
        <v>27399</v>
      </c>
      <c r="H934" s="59">
        <f t="shared" si="159"/>
        <v>44.263013698630139</v>
      </c>
      <c r="I934" s="60" t="s">
        <v>757</v>
      </c>
      <c r="J934" s="61">
        <v>0</v>
      </c>
      <c r="K934" s="62">
        <v>0</v>
      </c>
      <c r="L934" s="63" t="s">
        <v>129</v>
      </c>
      <c r="M934" s="64" t="str">
        <f t="shared" si="160"/>
        <v>0-0-1</v>
      </c>
      <c r="N934" s="81" t="s">
        <v>72</v>
      </c>
      <c r="O934" s="62" t="s">
        <v>72</v>
      </c>
      <c r="P934" s="67">
        <v>0</v>
      </c>
      <c r="Q934" s="68" t="s">
        <v>87</v>
      </c>
      <c r="R934" s="68" t="s">
        <v>88</v>
      </c>
      <c r="S934" s="68" t="s">
        <v>89</v>
      </c>
      <c r="T934" s="69">
        <v>47</v>
      </c>
      <c r="U934" s="68"/>
      <c r="V934" s="70">
        <v>156360</v>
      </c>
      <c r="W934" s="70">
        <v>0</v>
      </c>
      <c r="X934" s="70">
        <v>0</v>
      </c>
      <c r="Y934" s="70">
        <v>39096</v>
      </c>
      <c r="Z934" s="70">
        <v>0</v>
      </c>
      <c r="AA934" s="70">
        <v>441941</v>
      </c>
      <c r="AB934" s="71">
        <f t="shared" si="161"/>
        <v>402845</v>
      </c>
      <c r="AC934" s="71">
        <f t="shared" si="154"/>
        <v>402845</v>
      </c>
      <c r="AD934" s="72">
        <f t="shared" si="155"/>
        <v>364</v>
      </c>
      <c r="AE934" s="73">
        <f>ROUND(VLOOKUP(Q934,'[1]Average Cost'!$A$3:$V$26,HLOOKUP('[1]Master Sheet'!E934,'[1]Average Cost'!$B$1:$V$2,2,0)),0)</f>
        <v>436990</v>
      </c>
      <c r="AF934" s="74">
        <f t="shared" si="156"/>
        <v>0.92186320053090465</v>
      </c>
      <c r="AG934" s="68" t="str">
        <f t="shared" si="162"/>
        <v>80%-100%</v>
      </c>
      <c r="AH934" s="75">
        <v>752202.61250000005</v>
      </c>
      <c r="AI934" s="75">
        <v>752202.61250000005</v>
      </c>
      <c r="AJ934" s="75">
        <v>532918</v>
      </c>
      <c r="AK934" s="76">
        <f t="shared" si="157"/>
        <v>0.53555384321401833</v>
      </c>
      <c r="AL934" s="39" t="str">
        <f t="shared" si="163"/>
        <v>50% - 70%</v>
      </c>
      <c r="AM934" s="77" t="str">
        <f t="shared" si="164"/>
        <v>Lower Range</v>
      </c>
      <c r="AN934" s="78" t="s">
        <v>76</v>
      </c>
      <c r="AO934" s="78"/>
      <c r="AP934" s="78" t="s">
        <v>76</v>
      </c>
      <c r="AQ934" s="49"/>
      <c r="AR934" s="79"/>
      <c r="AS934" s="79"/>
      <c r="AT934" s="80"/>
      <c r="AU934" s="52">
        <f t="shared" si="158"/>
        <v>0</v>
      </c>
    </row>
    <row r="935" spans="1:47" ht="15" customHeight="1">
      <c r="A935" s="53" t="s">
        <v>66</v>
      </c>
      <c r="B935" s="54">
        <v>924</v>
      </c>
      <c r="C935" s="55" t="s">
        <v>409</v>
      </c>
      <c r="D935" s="56" t="s">
        <v>95</v>
      </c>
      <c r="E935" s="55" t="s">
        <v>137</v>
      </c>
      <c r="F935" s="57">
        <v>44472</v>
      </c>
      <c r="G935" s="58">
        <v>30744</v>
      </c>
      <c r="H935" s="59">
        <f t="shared" si="159"/>
        <v>35.098630136986301</v>
      </c>
      <c r="I935" s="60" t="s">
        <v>324</v>
      </c>
      <c r="J935" s="61">
        <v>0</v>
      </c>
      <c r="K935" s="62">
        <v>0</v>
      </c>
      <c r="L935" s="63" t="s">
        <v>71</v>
      </c>
      <c r="M935" s="64" t="str">
        <f t="shared" si="160"/>
        <v>0-0-2</v>
      </c>
      <c r="N935" s="81" t="s">
        <v>121</v>
      </c>
      <c r="O935" s="62" t="s">
        <v>98</v>
      </c>
      <c r="P935" s="67">
        <v>0</v>
      </c>
      <c r="Q935" s="68" t="s">
        <v>87</v>
      </c>
      <c r="R935" s="68" t="s">
        <v>88</v>
      </c>
      <c r="S935" s="68" t="s">
        <v>89</v>
      </c>
      <c r="T935" s="69">
        <v>47</v>
      </c>
      <c r="U935" s="68"/>
      <c r="V935" s="70">
        <v>150744</v>
      </c>
      <c r="W935" s="70">
        <v>0</v>
      </c>
      <c r="X935" s="70">
        <v>0</v>
      </c>
      <c r="Y935" s="70">
        <v>37680</v>
      </c>
      <c r="Z935" s="70">
        <v>0</v>
      </c>
      <c r="AA935" s="70">
        <v>426477</v>
      </c>
      <c r="AB935" s="71">
        <f t="shared" si="161"/>
        <v>388797</v>
      </c>
      <c r="AC935" s="71">
        <f t="shared" si="154"/>
        <v>388797</v>
      </c>
      <c r="AD935" s="72">
        <f t="shared" si="155"/>
        <v>365</v>
      </c>
      <c r="AE935" s="73">
        <f>ROUND(VLOOKUP(Q935,'[1]Average Cost'!$A$3:$V$26,HLOOKUP('[1]Master Sheet'!E935,'[1]Average Cost'!$B$1:$V$2,2,0)),0)</f>
        <v>436990</v>
      </c>
      <c r="AF935" s="74">
        <f t="shared" si="156"/>
        <v>0.88971601180805049</v>
      </c>
      <c r="AG935" s="68" t="str">
        <f t="shared" si="162"/>
        <v>80%-100%</v>
      </c>
      <c r="AH935" s="75">
        <v>752202.61250000005</v>
      </c>
      <c r="AI935" s="75">
        <v>752202.61250000005</v>
      </c>
      <c r="AJ935" s="75">
        <v>532918</v>
      </c>
      <c r="AK935" s="76">
        <f t="shared" si="157"/>
        <v>0.51687802400446992</v>
      </c>
      <c r="AL935" s="39" t="str">
        <f t="shared" si="163"/>
        <v>50% - 70%</v>
      </c>
      <c r="AM935" s="77" t="str">
        <f t="shared" si="164"/>
        <v>Lower Range</v>
      </c>
      <c r="AN935" s="78" t="s">
        <v>76</v>
      </c>
      <c r="AO935" s="78"/>
      <c r="AP935" s="78" t="s">
        <v>76</v>
      </c>
      <c r="AQ935" s="49"/>
      <c r="AR935" s="79"/>
      <c r="AS935" s="79"/>
      <c r="AT935" s="80"/>
      <c r="AU935" s="52">
        <f t="shared" si="158"/>
        <v>0</v>
      </c>
    </row>
    <row r="936" spans="1:47" ht="15" customHeight="1">
      <c r="A936" s="53" t="s">
        <v>66</v>
      </c>
      <c r="B936" s="25">
        <v>925</v>
      </c>
      <c r="C936" s="55" t="s">
        <v>94</v>
      </c>
      <c r="D936" s="56" t="s">
        <v>95</v>
      </c>
      <c r="E936" s="55" t="s">
        <v>577</v>
      </c>
      <c r="F936" s="57">
        <v>44478</v>
      </c>
      <c r="G936" s="58">
        <v>32113</v>
      </c>
      <c r="H936" s="59">
        <f t="shared" si="159"/>
        <v>31.347945205479451</v>
      </c>
      <c r="I936" s="60" t="s">
        <v>324</v>
      </c>
      <c r="J936" s="61">
        <v>0</v>
      </c>
      <c r="K936" s="62">
        <v>0</v>
      </c>
      <c r="L936" s="63" t="s">
        <v>71</v>
      </c>
      <c r="M936" s="64" t="str">
        <f t="shared" si="160"/>
        <v>0-0-2</v>
      </c>
      <c r="N936" s="81" t="s">
        <v>121</v>
      </c>
      <c r="O936" s="62" t="s">
        <v>98</v>
      </c>
      <c r="P936" s="67">
        <v>0</v>
      </c>
      <c r="Q936" s="68" t="s">
        <v>87</v>
      </c>
      <c r="R936" s="68" t="s">
        <v>88</v>
      </c>
      <c r="S936" s="68" t="s">
        <v>89</v>
      </c>
      <c r="T936" s="69">
        <v>47</v>
      </c>
      <c r="U936" s="68"/>
      <c r="V936" s="70">
        <v>161484</v>
      </c>
      <c r="W936" s="70">
        <v>0</v>
      </c>
      <c r="X936" s="70">
        <v>0</v>
      </c>
      <c r="Y936" s="70">
        <v>40368</v>
      </c>
      <c r="Z936" s="70">
        <v>0</v>
      </c>
      <c r="AA936" s="70">
        <v>456026</v>
      </c>
      <c r="AB936" s="71">
        <f t="shared" si="161"/>
        <v>415658</v>
      </c>
      <c r="AC936" s="71">
        <f t="shared" si="154"/>
        <v>415658</v>
      </c>
      <c r="AD936" s="72">
        <f t="shared" si="155"/>
        <v>365</v>
      </c>
      <c r="AE936" s="73">
        <f>ROUND(VLOOKUP(Q936,'[1]Average Cost'!$A$3:$V$26,HLOOKUP('[1]Master Sheet'!E936,'[1]Average Cost'!$B$1:$V$2,2,0)),0)</f>
        <v>436990</v>
      </c>
      <c r="AF936" s="74">
        <f t="shared" si="156"/>
        <v>0.95118423762557491</v>
      </c>
      <c r="AG936" s="68" t="str">
        <f t="shared" si="162"/>
        <v>80%-100%</v>
      </c>
      <c r="AH936" s="75">
        <v>752202.61250000005</v>
      </c>
      <c r="AI936" s="75">
        <v>752202.61250000005</v>
      </c>
      <c r="AJ936" s="75">
        <v>532918</v>
      </c>
      <c r="AK936" s="76">
        <f t="shared" si="157"/>
        <v>0.55258781755427633</v>
      </c>
      <c r="AL936" s="39" t="str">
        <f t="shared" si="163"/>
        <v>50% - 70%</v>
      </c>
      <c r="AM936" s="77" t="str">
        <f t="shared" si="164"/>
        <v>Lower Range</v>
      </c>
      <c r="AN936" s="78" t="s">
        <v>76</v>
      </c>
      <c r="AO936" s="78"/>
      <c r="AP936" s="78" t="s">
        <v>76</v>
      </c>
      <c r="AQ936" s="49"/>
      <c r="AR936" s="79"/>
      <c r="AS936" s="79"/>
      <c r="AT936" s="80"/>
      <c r="AU936" s="52">
        <f t="shared" si="158"/>
        <v>0</v>
      </c>
    </row>
    <row r="937" spans="1:47" ht="15" customHeight="1">
      <c r="A937" s="53" t="s">
        <v>66</v>
      </c>
      <c r="B937" s="54">
        <v>926</v>
      </c>
      <c r="C937" s="55" t="s">
        <v>82</v>
      </c>
      <c r="D937" s="56" t="s">
        <v>95</v>
      </c>
      <c r="E937" s="55" t="s">
        <v>79</v>
      </c>
      <c r="F937" s="57">
        <v>37704</v>
      </c>
      <c r="G937" s="58">
        <v>26426</v>
      </c>
      <c r="H937" s="59">
        <f t="shared" si="159"/>
        <v>46.92876712328767</v>
      </c>
      <c r="I937" s="60" t="s">
        <v>758</v>
      </c>
      <c r="J937" s="61" t="s">
        <v>71</v>
      </c>
      <c r="K937" s="62" t="s">
        <v>85</v>
      </c>
      <c r="L937" s="63" t="s">
        <v>71</v>
      </c>
      <c r="M937" s="64" t="str">
        <f t="shared" si="160"/>
        <v>2-3-2</v>
      </c>
      <c r="N937" s="65" t="s">
        <v>86</v>
      </c>
      <c r="O937" s="66">
        <v>43191</v>
      </c>
      <c r="P937" s="67">
        <v>0.17999999999999991</v>
      </c>
      <c r="Q937" s="68" t="s">
        <v>190</v>
      </c>
      <c r="R937" s="68" t="s">
        <v>108</v>
      </c>
      <c r="S937" s="68" t="s">
        <v>109</v>
      </c>
      <c r="T937" s="69">
        <v>47</v>
      </c>
      <c r="U937" s="68"/>
      <c r="V937" s="70">
        <v>184656</v>
      </c>
      <c r="W937" s="70">
        <v>0</v>
      </c>
      <c r="X937" s="70">
        <v>0</v>
      </c>
      <c r="Y937" s="70">
        <v>46164</v>
      </c>
      <c r="Z937" s="70">
        <v>0</v>
      </c>
      <c r="AA937" s="70">
        <v>519754</v>
      </c>
      <c r="AB937" s="71">
        <f t="shared" si="161"/>
        <v>473590</v>
      </c>
      <c r="AC937" s="71">
        <f t="shared" si="154"/>
        <v>473590</v>
      </c>
      <c r="AD937" s="72">
        <f t="shared" si="155"/>
        <v>365</v>
      </c>
      <c r="AE937" s="73">
        <f>ROUND(VLOOKUP(Q937,'[1]Average Cost'!$A$3:$V$26,HLOOKUP('[1]Master Sheet'!E937,'[1]Average Cost'!$B$1:$V$2,2,0)),0)</f>
        <v>546974</v>
      </c>
      <c r="AF937" s="74">
        <f t="shared" si="156"/>
        <v>0.86583640173024679</v>
      </c>
      <c r="AG937" s="68" t="str">
        <f t="shared" si="162"/>
        <v>80%-100%</v>
      </c>
      <c r="AH937" s="75">
        <v>682466.95487249992</v>
      </c>
      <c r="AI937" s="75">
        <v>682466.95487249992</v>
      </c>
      <c r="AJ937" s="75">
        <v>678774</v>
      </c>
      <c r="AK937" s="76">
        <f t="shared" si="157"/>
        <v>0.69393836085217808</v>
      </c>
      <c r="AL937" s="39" t="str">
        <f t="shared" si="163"/>
        <v>50% - 70%</v>
      </c>
      <c r="AM937" s="77" t="str">
        <f t="shared" si="164"/>
        <v>Lower Range</v>
      </c>
      <c r="AN937" s="78" t="s">
        <v>118</v>
      </c>
      <c r="AO937" s="78" t="s">
        <v>759</v>
      </c>
      <c r="AP937" s="78" t="s">
        <v>76</v>
      </c>
      <c r="AQ937" s="49"/>
      <c r="AR937" s="79"/>
      <c r="AS937" s="79"/>
      <c r="AT937" s="80"/>
      <c r="AU937" s="52">
        <f t="shared" si="158"/>
        <v>0</v>
      </c>
    </row>
    <row r="938" spans="1:47" ht="15" customHeight="1">
      <c r="A938" s="53" t="s">
        <v>66</v>
      </c>
      <c r="B938" s="54">
        <v>927</v>
      </c>
      <c r="C938" s="55" t="s">
        <v>198</v>
      </c>
      <c r="D938" s="56" t="s">
        <v>199</v>
      </c>
      <c r="E938" s="55" t="s">
        <v>79</v>
      </c>
      <c r="F938" s="57">
        <v>42217</v>
      </c>
      <c r="G938" s="58">
        <v>26830</v>
      </c>
      <c r="H938" s="59">
        <f t="shared" si="159"/>
        <v>45.821917808219176</v>
      </c>
      <c r="I938" s="60" t="s">
        <v>189</v>
      </c>
      <c r="J938" s="61" t="s">
        <v>85</v>
      </c>
      <c r="K938" s="62" t="s">
        <v>71</v>
      </c>
      <c r="L938" s="63" t="s">
        <v>85</v>
      </c>
      <c r="M938" s="64" t="str">
        <f t="shared" si="160"/>
        <v>3-2-3</v>
      </c>
      <c r="N938" s="65" t="s">
        <v>86</v>
      </c>
      <c r="O938" s="66">
        <v>43191</v>
      </c>
      <c r="P938" s="67">
        <v>5.199999999999988E-2</v>
      </c>
      <c r="Q938" s="68" t="s">
        <v>190</v>
      </c>
      <c r="R938" s="68" t="s">
        <v>108</v>
      </c>
      <c r="S938" s="68" t="s">
        <v>109</v>
      </c>
      <c r="T938" s="69">
        <v>56</v>
      </c>
      <c r="U938" s="68"/>
      <c r="V938" s="70">
        <v>1515420</v>
      </c>
      <c r="W938" s="70">
        <v>0</v>
      </c>
      <c r="X938" s="70">
        <v>0</v>
      </c>
      <c r="Y938" s="70">
        <v>614364</v>
      </c>
      <c r="Z938" s="70">
        <v>0</v>
      </c>
      <c r="AA938" s="70">
        <v>4730012</v>
      </c>
      <c r="AB938" s="71">
        <f t="shared" si="161"/>
        <v>4115648</v>
      </c>
      <c r="AC938" s="71">
        <f t="shared" si="154"/>
        <v>4115648</v>
      </c>
      <c r="AD938" s="72">
        <f t="shared" si="155"/>
        <v>365</v>
      </c>
      <c r="AE938" s="73">
        <f>ROUND(VLOOKUP(Q938,'[1]Average Cost'!$A$3:$V$26,HLOOKUP('[1]Master Sheet'!E938,'[1]Average Cost'!$B$1:$V$2,2,0)),0)</f>
        <v>4710090</v>
      </c>
      <c r="AF938" s="74">
        <f t="shared" si="156"/>
        <v>0.8737939190121633</v>
      </c>
      <c r="AG938" s="68" t="str">
        <f t="shared" si="162"/>
        <v>80%-100%</v>
      </c>
      <c r="AH938" s="75">
        <v>4440402.5450750003</v>
      </c>
      <c r="AI938" s="75">
        <v>4440402.5450750003</v>
      </c>
      <c r="AJ938" s="75">
        <v>3873248</v>
      </c>
      <c r="AK938" s="76">
        <f t="shared" si="157"/>
        <v>0.92686371521987432</v>
      </c>
      <c r="AL938" s="39" t="str">
        <f t="shared" si="163"/>
        <v>90% - 110%</v>
      </c>
      <c r="AM938" s="77" t="str">
        <f t="shared" si="164"/>
        <v>Close to Market Reference</v>
      </c>
      <c r="AN938" s="78" t="s">
        <v>76</v>
      </c>
      <c r="AO938" s="78"/>
      <c r="AP938" s="78" t="s">
        <v>76</v>
      </c>
      <c r="AQ938" s="49"/>
      <c r="AR938" s="79"/>
      <c r="AS938" s="79"/>
      <c r="AT938" s="80"/>
      <c r="AU938" s="52">
        <f t="shared" si="158"/>
        <v>0</v>
      </c>
    </row>
    <row r="939" spans="1:47" ht="15" customHeight="1">
      <c r="A939" s="53" t="s">
        <v>66</v>
      </c>
      <c r="B939" s="54">
        <v>928</v>
      </c>
      <c r="C939" s="55" t="s">
        <v>104</v>
      </c>
      <c r="D939" s="56" t="s">
        <v>83</v>
      </c>
      <c r="E939" s="55" t="s">
        <v>278</v>
      </c>
      <c r="F939" s="57">
        <v>44667</v>
      </c>
      <c r="G939" s="58">
        <v>31220</v>
      </c>
      <c r="H939" s="59">
        <f t="shared" si="159"/>
        <v>33.794520547945204</v>
      </c>
      <c r="I939" s="60" t="s">
        <v>573</v>
      </c>
      <c r="J939" s="61">
        <v>0</v>
      </c>
      <c r="K939" s="62">
        <v>0</v>
      </c>
      <c r="L939" s="63" t="s">
        <v>71</v>
      </c>
      <c r="M939" s="64" t="str">
        <f t="shared" si="160"/>
        <v>0-0-2</v>
      </c>
      <c r="N939" s="81" t="s">
        <v>72</v>
      </c>
      <c r="O939" s="62" t="s">
        <v>72</v>
      </c>
      <c r="P939" s="67">
        <v>0</v>
      </c>
      <c r="Q939" s="68" t="s">
        <v>107</v>
      </c>
      <c r="R939" s="68" t="s">
        <v>108</v>
      </c>
      <c r="S939" s="68" t="s">
        <v>109</v>
      </c>
      <c r="T939" s="69">
        <v>46</v>
      </c>
      <c r="U939" s="68"/>
      <c r="V939" s="70">
        <v>149604</v>
      </c>
      <c r="W939" s="70">
        <v>0</v>
      </c>
      <c r="X939" s="70">
        <v>0</v>
      </c>
      <c r="Y939" s="70">
        <v>0</v>
      </c>
      <c r="Z939" s="70">
        <v>0</v>
      </c>
      <c r="AA939" s="70">
        <v>385953</v>
      </c>
      <c r="AB939" s="71">
        <f t="shared" si="161"/>
        <v>385953</v>
      </c>
      <c r="AC939" s="71">
        <f t="shared" si="154"/>
        <v>385953</v>
      </c>
      <c r="AD939" s="72">
        <f t="shared" si="155"/>
        <v>350</v>
      </c>
      <c r="AE939" s="73">
        <f>ROUND(VLOOKUP(Q939,'[1]Average Cost'!$A$3:$V$26,HLOOKUP('[1]Master Sheet'!E939,'[1]Average Cost'!$B$1:$V$2,2,0)),0)</f>
        <v>532955</v>
      </c>
      <c r="AF939" s="74">
        <f t="shared" si="156"/>
        <v>0.72417558705706864</v>
      </c>
      <c r="AG939" s="68" t="str">
        <f t="shared" si="162"/>
        <v>60%-80%</v>
      </c>
      <c r="AH939" s="75">
        <v>614929.19200000004</v>
      </c>
      <c r="AI939" s="75">
        <v>614929.19200000004</v>
      </c>
      <c r="AJ939" s="75">
        <v>557251</v>
      </c>
      <c r="AK939" s="76">
        <f t="shared" si="157"/>
        <v>0.62763811674759451</v>
      </c>
      <c r="AL939" s="39" t="str">
        <f t="shared" si="163"/>
        <v>50% - 70%</v>
      </c>
      <c r="AM939" s="77" t="str">
        <f t="shared" si="164"/>
        <v>Lower Range</v>
      </c>
      <c r="AN939" s="78" t="s">
        <v>76</v>
      </c>
      <c r="AO939" s="78"/>
      <c r="AP939" s="78" t="s">
        <v>76</v>
      </c>
      <c r="AQ939" s="49"/>
      <c r="AR939" s="79"/>
      <c r="AS939" s="79"/>
      <c r="AT939" s="80"/>
      <c r="AU939" s="52">
        <f t="shared" si="158"/>
        <v>0</v>
      </c>
    </row>
    <row r="940" spans="1:47" ht="15" customHeight="1">
      <c r="A940" s="53" t="s">
        <v>66</v>
      </c>
      <c r="B940" s="54">
        <v>929</v>
      </c>
      <c r="C940" s="55" t="s">
        <v>136</v>
      </c>
      <c r="D940" s="56" t="s">
        <v>91</v>
      </c>
      <c r="E940" s="55" t="s">
        <v>79</v>
      </c>
      <c r="F940" s="57">
        <v>41805</v>
      </c>
      <c r="G940" s="58">
        <v>29133</v>
      </c>
      <c r="H940" s="59">
        <f t="shared" si="159"/>
        <v>39.512328767123286</v>
      </c>
      <c r="I940" s="60" t="s">
        <v>223</v>
      </c>
      <c r="J940" s="61" t="s">
        <v>81</v>
      </c>
      <c r="K940" s="62" t="s">
        <v>81</v>
      </c>
      <c r="L940" s="63" t="s">
        <v>85</v>
      </c>
      <c r="M940" s="64" t="str">
        <f t="shared" si="160"/>
        <v>4-4-3</v>
      </c>
      <c r="N940" s="65">
        <v>42826</v>
      </c>
      <c r="O940" s="66">
        <v>43191</v>
      </c>
      <c r="P940" s="67">
        <v>0.11999999999999995</v>
      </c>
      <c r="Q940" s="68" t="s">
        <v>224</v>
      </c>
      <c r="R940" s="68" t="s">
        <v>108</v>
      </c>
      <c r="S940" s="68" t="s">
        <v>109</v>
      </c>
      <c r="T940" s="69">
        <v>49</v>
      </c>
      <c r="U940" s="68"/>
      <c r="V940" s="70">
        <v>253728</v>
      </c>
      <c r="W940" s="70">
        <v>0</v>
      </c>
      <c r="X940" s="70">
        <v>0</v>
      </c>
      <c r="Y940" s="70">
        <v>63432</v>
      </c>
      <c r="Z940" s="70">
        <v>0</v>
      </c>
      <c r="AA940" s="70">
        <v>709696</v>
      </c>
      <c r="AB940" s="71">
        <f t="shared" si="161"/>
        <v>646264</v>
      </c>
      <c r="AC940" s="71">
        <f t="shared" si="154"/>
        <v>646264</v>
      </c>
      <c r="AD940" s="72">
        <f t="shared" si="155"/>
        <v>365</v>
      </c>
      <c r="AE940" s="73">
        <f>ROUND(VLOOKUP(Q940,'[1]Average Cost'!$A$3:$V$26,HLOOKUP('[1]Master Sheet'!E940,'[1]Average Cost'!$B$1:$V$2,2,0)),0)</f>
        <v>857898</v>
      </c>
      <c r="AF940" s="74">
        <f t="shared" si="156"/>
        <v>0.75331099967595216</v>
      </c>
      <c r="AG940" s="68" t="str">
        <f t="shared" si="162"/>
        <v>60%-80%</v>
      </c>
      <c r="AH940" s="75">
        <v>1241277.31335</v>
      </c>
      <c r="AI940" s="75">
        <v>1241277.31335</v>
      </c>
      <c r="AJ940" s="75">
        <v>950455</v>
      </c>
      <c r="AK940" s="76">
        <f t="shared" si="157"/>
        <v>0.5206443339045983</v>
      </c>
      <c r="AL940" s="39" t="str">
        <f t="shared" si="163"/>
        <v>50% - 70%</v>
      </c>
      <c r="AM940" s="77" t="str">
        <f t="shared" si="164"/>
        <v>Lower Range</v>
      </c>
      <c r="AN940" s="78" t="s">
        <v>76</v>
      </c>
      <c r="AO940" s="78"/>
      <c r="AP940" s="78" t="s">
        <v>76</v>
      </c>
      <c r="AQ940" s="49"/>
      <c r="AR940" s="79"/>
      <c r="AS940" s="79"/>
      <c r="AT940" s="80"/>
      <c r="AU940" s="52">
        <f t="shared" si="158"/>
        <v>0</v>
      </c>
    </row>
    <row r="941" spans="1:47" ht="15" customHeight="1">
      <c r="A941" s="53" t="s">
        <v>66</v>
      </c>
      <c r="B941" s="54">
        <v>930</v>
      </c>
      <c r="C941" s="55" t="s">
        <v>116</v>
      </c>
      <c r="D941" s="56" t="s">
        <v>117</v>
      </c>
      <c r="E941" s="55" t="s">
        <v>111</v>
      </c>
      <c r="F941" s="57">
        <v>40324</v>
      </c>
      <c r="G941" s="58">
        <v>25567</v>
      </c>
      <c r="H941" s="59">
        <f t="shared" si="159"/>
        <v>49.282191780821918</v>
      </c>
      <c r="I941" s="60" t="s">
        <v>169</v>
      </c>
      <c r="J941" s="61" t="s">
        <v>71</v>
      </c>
      <c r="K941" s="62" t="s">
        <v>71</v>
      </c>
      <c r="L941" s="63" t="s">
        <v>85</v>
      </c>
      <c r="M941" s="64" t="str">
        <f t="shared" si="160"/>
        <v>2-2-3</v>
      </c>
      <c r="N941" s="65">
        <v>42095</v>
      </c>
      <c r="O941" s="66">
        <v>43191</v>
      </c>
      <c r="P941" s="67">
        <v>3.9999999999999994E-2</v>
      </c>
      <c r="Q941" s="68" t="s">
        <v>113</v>
      </c>
      <c r="R941" s="68" t="s">
        <v>114</v>
      </c>
      <c r="S941" s="68" t="s">
        <v>115</v>
      </c>
      <c r="T941" s="69">
        <v>50</v>
      </c>
      <c r="U941" s="68"/>
      <c r="V941" s="70">
        <v>310296</v>
      </c>
      <c r="W941" s="70">
        <v>0</v>
      </c>
      <c r="X941" s="70">
        <v>90000</v>
      </c>
      <c r="Y941" s="70">
        <v>83868</v>
      </c>
      <c r="Z941" s="70">
        <v>30000</v>
      </c>
      <c r="AA941" s="70">
        <v>934458</v>
      </c>
      <c r="AB941" s="71">
        <f t="shared" si="161"/>
        <v>850590</v>
      </c>
      <c r="AC941" s="71">
        <f t="shared" si="154"/>
        <v>850590</v>
      </c>
      <c r="AD941" s="72">
        <f t="shared" si="155"/>
        <v>365</v>
      </c>
      <c r="AE941" s="73">
        <f>ROUND(VLOOKUP(Q941,'[1]Average Cost'!$A$3:$V$26,HLOOKUP('[1]Master Sheet'!E941,'[1]Average Cost'!$B$1:$V$2,2,0)),0)</f>
        <v>1001963</v>
      </c>
      <c r="AF941" s="74">
        <f t="shared" si="156"/>
        <v>0.84892356304574124</v>
      </c>
      <c r="AG941" s="68" t="str">
        <f t="shared" si="162"/>
        <v>80%-100%</v>
      </c>
      <c r="AH941" s="75">
        <v>1261805.4918750001</v>
      </c>
      <c r="AI941" s="75">
        <v>1261805.4918750001</v>
      </c>
      <c r="AJ941" s="75">
        <v>1169974</v>
      </c>
      <c r="AK941" s="76">
        <f t="shared" si="157"/>
        <v>0.6741054825621754</v>
      </c>
      <c r="AL941" s="39" t="str">
        <f t="shared" si="163"/>
        <v>50% - 70%</v>
      </c>
      <c r="AM941" s="77" t="str">
        <f t="shared" si="164"/>
        <v>Lower Range</v>
      </c>
      <c r="AN941" s="78" t="s">
        <v>76</v>
      </c>
      <c r="AO941" s="78"/>
      <c r="AP941" s="78" t="s">
        <v>76</v>
      </c>
      <c r="AQ941" s="49"/>
      <c r="AR941" s="79"/>
      <c r="AS941" s="79"/>
      <c r="AT941" s="80"/>
      <c r="AU941" s="52">
        <f t="shared" si="158"/>
        <v>0</v>
      </c>
    </row>
    <row r="942" spans="1:47" ht="15" customHeight="1">
      <c r="A942" s="53" t="s">
        <v>66</v>
      </c>
      <c r="B942" s="25">
        <v>931</v>
      </c>
      <c r="C942" s="55" t="s">
        <v>197</v>
      </c>
      <c r="D942" s="56" t="s">
        <v>216</v>
      </c>
      <c r="E942" s="55" t="s">
        <v>111</v>
      </c>
      <c r="F942" s="57">
        <v>43680</v>
      </c>
      <c r="G942" s="58">
        <v>29627</v>
      </c>
      <c r="H942" s="59">
        <f t="shared" si="159"/>
        <v>38.158904109589038</v>
      </c>
      <c r="I942" s="60" t="s">
        <v>395</v>
      </c>
      <c r="J942" s="61" t="s">
        <v>71</v>
      </c>
      <c r="K942" s="62" t="s">
        <v>71</v>
      </c>
      <c r="L942" s="63" t="s">
        <v>71</v>
      </c>
      <c r="M942" s="64" t="str">
        <f t="shared" si="160"/>
        <v>2-2-2</v>
      </c>
      <c r="N942" s="81" t="s">
        <v>121</v>
      </c>
      <c r="O942" s="66">
        <v>43191</v>
      </c>
      <c r="P942" s="67">
        <v>5.2499999999999998E-2</v>
      </c>
      <c r="Q942" s="68" t="s">
        <v>113</v>
      </c>
      <c r="R942" s="68" t="s">
        <v>114</v>
      </c>
      <c r="S942" s="68" t="s">
        <v>115</v>
      </c>
      <c r="T942" s="69">
        <v>53</v>
      </c>
      <c r="U942" s="68"/>
      <c r="V942" s="70">
        <v>505308</v>
      </c>
      <c r="W942" s="70">
        <v>0</v>
      </c>
      <c r="X942" s="70">
        <v>90000</v>
      </c>
      <c r="Y942" s="70">
        <v>199464</v>
      </c>
      <c r="Z942" s="70">
        <v>30000</v>
      </c>
      <c r="AA942" s="70">
        <v>1545147</v>
      </c>
      <c r="AB942" s="71">
        <f t="shared" si="161"/>
        <v>1345683</v>
      </c>
      <c r="AC942" s="71">
        <f t="shared" si="154"/>
        <v>1345683</v>
      </c>
      <c r="AD942" s="72">
        <f t="shared" si="155"/>
        <v>365</v>
      </c>
      <c r="AE942" s="73">
        <f>ROUND(VLOOKUP(Q942,'[1]Average Cost'!$A$3:$V$26,HLOOKUP('[1]Master Sheet'!E942,'[1]Average Cost'!$B$1:$V$2,2,0)),0)</f>
        <v>1529210</v>
      </c>
      <c r="AF942" s="74">
        <f t="shared" si="156"/>
        <v>0.87998574427318677</v>
      </c>
      <c r="AG942" s="68" t="str">
        <f t="shared" si="162"/>
        <v>80%-100%</v>
      </c>
      <c r="AH942" s="75">
        <v>1964604.15</v>
      </c>
      <c r="AI942" s="75">
        <v>1964604.15</v>
      </c>
      <c r="AJ942" s="75">
        <v>1531069</v>
      </c>
      <c r="AK942" s="76">
        <f t="shared" si="157"/>
        <v>0.68496394044571274</v>
      </c>
      <c r="AL942" s="39" t="str">
        <f t="shared" si="163"/>
        <v>50% - 70%</v>
      </c>
      <c r="AM942" s="77" t="str">
        <f t="shared" si="164"/>
        <v>Lower Range</v>
      </c>
      <c r="AN942" s="78" t="s">
        <v>76</v>
      </c>
      <c r="AO942" s="78"/>
      <c r="AP942" s="78" t="s">
        <v>76</v>
      </c>
      <c r="AQ942" s="49"/>
      <c r="AR942" s="79"/>
      <c r="AS942" s="79"/>
      <c r="AT942" s="80"/>
      <c r="AU942" s="52">
        <f t="shared" si="158"/>
        <v>0</v>
      </c>
    </row>
    <row r="943" spans="1:47" ht="15" customHeight="1">
      <c r="A943" s="53" t="s">
        <v>66</v>
      </c>
      <c r="B943" s="54">
        <v>932</v>
      </c>
      <c r="C943" s="55" t="s">
        <v>172</v>
      </c>
      <c r="D943" s="56" t="s">
        <v>173</v>
      </c>
      <c r="E943" s="55" t="s">
        <v>111</v>
      </c>
      <c r="F943" s="57">
        <v>41548</v>
      </c>
      <c r="G943" s="58">
        <v>30535</v>
      </c>
      <c r="H943" s="59">
        <f t="shared" si="159"/>
        <v>35.671232876712331</v>
      </c>
      <c r="I943" s="60" t="s">
        <v>326</v>
      </c>
      <c r="J943" s="61" t="s">
        <v>71</v>
      </c>
      <c r="K943" s="62" t="s">
        <v>71</v>
      </c>
      <c r="L943" s="63" t="s">
        <v>71</v>
      </c>
      <c r="M943" s="64" t="str">
        <f t="shared" si="160"/>
        <v>2-2-2</v>
      </c>
      <c r="N943" s="65">
        <v>42826</v>
      </c>
      <c r="O943" s="66">
        <v>43191</v>
      </c>
      <c r="P943" s="67">
        <v>7.2499999999999995E-2</v>
      </c>
      <c r="Q943" s="68" t="s">
        <v>327</v>
      </c>
      <c r="R943" s="68" t="s">
        <v>114</v>
      </c>
      <c r="S943" s="68" t="s">
        <v>115</v>
      </c>
      <c r="T943" s="69">
        <v>44</v>
      </c>
      <c r="U943" s="68"/>
      <c r="V943" s="70">
        <v>122496</v>
      </c>
      <c r="W943" s="70">
        <v>0</v>
      </c>
      <c r="X943" s="70">
        <v>22500</v>
      </c>
      <c r="Y943" s="70">
        <v>0</v>
      </c>
      <c r="Z943" s="70">
        <v>7500</v>
      </c>
      <c r="AA943" s="70">
        <v>318193</v>
      </c>
      <c r="AB943" s="71">
        <f t="shared" si="161"/>
        <v>318193</v>
      </c>
      <c r="AC943" s="71">
        <f t="shared" si="154"/>
        <v>318193</v>
      </c>
      <c r="AD943" s="72">
        <f t="shared" si="155"/>
        <v>365</v>
      </c>
      <c r="AE943" s="73">
        <f>ROUND(VLOOKUP(Q943,'[1]Average Cost'!$A$3:$V$26,HLOOKUP('[1]Master Sheet'!E943,'[1]Average Cost'!$B$1:$V$2,2,0)),0)</f>
        <v>264101</v>
      </c>
      <c r="AF943" s="74">
        <f t="shared" si="156"/>
        <v>1.2048155819175239</v>
      </c>
      <c r="AG943" s="68" t="str">
        <f t="shared" si="162"/>
        <v>Greater than 100%</v>
      </c>
      <c r="AH943" s="75">
        <v>336004</v>
      </c>
      <c r="AI943" s="75">
        <v>315909.68920000002</v>
      </c>
      <c r="AJ943" s="75">
        <v>336004</v>
      </c>
      <c r="AK943" s="76">
        <f t="shared" si="157"/>
        <v>0.94699170247973241</v>
      </c>
      <c r="AL943" s="39" t="str">
        <f t="shared" si="163"/>
        <v>90% - 110%</v>
      </c>
      <c r="AM943" s="77" t="str">
        <f t="shared" si="164"/>
        <v>Close to Market Reference</v>
      </c>
      <c r="AN943" s="78" t="s">
        <v>76</v>
      </c>
      <c r="AO943" s="78"/>
      <c r="AP943" s="78" t="s">
        <v>118</v>
      </c>
      <c r="AQ943" s="49"/>
      <c r="AR943" s="79"/>
      <c r="AS943" s="79"/>
      <c r="AT943" s="80"/>
      <c r="AU943" s="52">
        <f t="shared" si="158"/>
        <v>0</v>
      </c>
    </row>
    <row r="944" spans="1:47" ht="15" customHeight="1">
      <c r="A944" s="53" t="s">
        <v>66</v>
      </c>
      <c r="B944" s="54">
        <v>933</v>
      </c>
      <c r="C944" s="55" t="s">
        <v>82</v>
      </c>
      <c r="D944" s="56" t="s">
        <v>95</v>
      </c>
      <c r="E944" s="55" t="s">
        <v>111</v>
      </c>
      <c r="F944" s="57">
        <v>44569</v>
      </c>
      <c r="G944" s="58">
        <v>29849</v>
      </c>
      <c r="H944" s="59">
        <f t="shared" si="159"/>
        <v>37.550684931506851</v>
      </c>
      <c r="I944" s="60" t="s">
        <v>760</v>
      </c>
      <c r="J944" s="61">
        <v>0</v>
      </c>
      <c r="K944" s="62">
        <v>0</v>
      </c>
      <c r="L944" s="63" t="s">
        <v>71</v>
      </c>
      <c r="M944" s="64" t="str">
        <f t="shared" si="160"/>
        <v>0-0-2</v>
      </c>
      <c r="N944" s="81" t="s">
        <v>72</v>
      </c>
      <c r="O944" s="62" t="s">
        <v>98</v>
      </c>
      <c r="P944" s="67">
        <v>0</v>
      </c>
      <c r="Q944" s="68" t="s">
        <v>125</v>
      </c>
      <c r="R944" s="68" t="s">
        <v>126</v>
      </c>
      <c r="S944" s="68" t="s">
        <v>127</v>
      </c>
      <c r="T944" s="69">
        <v>47</v>
      </c>
      <c r="U944" s="68"/>
      <c r="V944" s="70">
        <v>185184</v>
      </c>
      <c r="W944" s="70">
        <v>0</v>
      </c>
      <c r="X944" s="70">
        <v>18000</v>
      </c>
      <c r="Y944" s="70">
        <v>46296</v>
      </c>
      <c r="Z944" s="70">
        <v>6000</v>
      </c>
      <c r="AA944" s="70">
        <v>521210</v>
      </c>
      <c r="AB944" s="71">
        <f t="shared" si="161"/>
        <v>474914</v>
      </c>
      <c r="AC944" s="71">
        <f t="shared" si="154"/>
        <v>474914</v>
      </c>
      <c r="AD944" s="72">
        <f t="shared" si="155"/>
        <v>365</v>
      </c>
      <c r="AE944" s="73">
        <f>ROUND(VLOOKUP(Q944,'[1]Average Cost'!$A$3:$V$26,HLOOKUP('[1]Master Sheet'!E944,'[1]Average Cost'!$B$1:$V$2,2,0)),0)</f>
        <v>553813</v>
      </c>
      <c r="AF944" s="74">
        <f t="shared" si="156"/>
        <v>0.85753494410568187</v>
      </c>
      <c r="AG944" s="68" t="str">
        <f t="shared" si="162"/>
        <v>80%-100%</v>
      </c>
      <c r="AH944" s="75">
        <v>648665.76375249994</v>
      </c>
      <c r="AI944" s="75">
        <v>648665.76375249994</v>
      </c>
      <c r="AJ944" s="75">
        <v>495248</v>
      </c>
      <c r="AK944" s="76">
        <f t="shared" si="157"/>
        <v>0.73213976525082125</v>
      </c>
      <c r="AL944" s="39" t="str">
        <f t="shared" si="163"/>
        <v>70% - 90%</v>
      </c>
      <c r="AM944" s="77" t="str">
        <f t="shared" si="164"/>
        <v>Lower Middle Range</v>
      </c>
      <c r="AN944" s="78" t="s">
        <v>76</v>
      </c>
      <c r="AO944" s="78"/>
      <c r="AP944" s="78" t="s">
        <v>135</v>
      </c>
      <c r="AQ944" s="49"/>
      <c r="AR944" s="79"/>
      <c r="AS944" s="79"/>
      <c r="AT944" s="80"/>
      <c r="AU944" s="52">
        <f t="shared" si="158"/>
        <v>0</v>
      </c>
    </row>
    <row r="945" spans="1:47" ht="15" customHeight="1">
      <c r="A945" s="53" t="s">
        <v>66</v>
      </c>
      <c r="B945" s="54">
        <v>934</v>
      </c>
      <c r="C945" s="55" t="s">
        <v>134</v>
      </c>
      <c r="D945" s="56" t="s">
        <v>68</v>
      </c>
      <c r="E945" s="55" t="s">
        <v>278</v>
      </c>
      <c r="F945" s="57">
        <v>42147</v>
      </c>
      <c r="G945" s="58">
        <v>30532</v>
      </c>
      <c r="H945" s="59">
        <f t="shared" si="159"/>
        <v>35.679452054794524</v>
      </c>
      <c r="I945" s="60" t="s">
        <v>128</v>
      </c>
      <c r="J945" s="61" t="s">
        <v>85</v>
      </c>
      <c r="K945" s="62" t="s">
        <v>85</v>
      </c>
      <c r="L945" s="63" t="s">
        <v>85</v>
      </c>
      <c r="M945" s="64" t="str">
        <f t="shared" si="160"/>
        <v>3-3-3</v>
      </c>
      <c r="N945" s="65">
        <v>42736</v>
      </c>
      <c r="O945" s="66">
        <v>43191</v>
      </c>
      <c r="P945" s="67">
        <v>0.14930505714127973</v>
      </c>
      <c r="Q945" s="68" t="s">
        <v>131</v>
      </c>
      <c r="R945" s="68" t="s">
        <v>132</v>
      </c>
      <c r="S945" s="68" t="s">
        <v>133</v>
      </c>
      <c r="T945" s="69">
        <v>48</v>
      </c>
      <c r="U945" s="68"/>
      <c r="V945" s="70">
        <v>204384</v>
      </c>
      <c r="W945" s="70">
        <v>0</v>
      </c>
      <c r="X945" s="70">
        <v>0</v>
      </c>
      <c r="Y945" s="70">
        <v>51096</v>
      </c>
      <c r="Z945" s="70">
        <v>0</v>
      </c>
      <c r="AA945" s="70">
        <v>574010</v>
      </c>
      <c r="AB945" s="71">
        <f t="shared" si="161"/>
        <v>522914</v>
      </c>
      <c r="AC945" s="71">
        <f t="shared" si="154"/>
        <v>522914</v>
      </c>
      <c r="AD945" s="72">
        <f t="shared" si="155"/>
        <v>365</v>
      </c>
      <c r="AE945" s="73">
        <f>ROUND(VLOOKUP(Q945,'[1]Average Cost'!$A$3:$V$26,HLOOKUP('[1]Master Sheet'!E945,'[1]Average Cost'!$B$1:$V$2,2,0)),0)</f>
        <v>562355</v>
      </c>
      <c r="AF945" s="74">
        <f t="shared" si="156"/>
        <v>0.92986458731584143</v>
      </c>
      <c r="AG945" s="68" t="str">
        <f t="shared" si="162"/>
        <v>80%-100%</v>
      </c>
      <c r="AH945" s="75">
        <v>1056496</v>
      </c>
      <c r="AI945" s="75">
        <v>1006041.8382999999</v>
      </c>
      <c r="AJ945" s="75">
        <v>1056496</v>
      </c>
      <c r="AK945" s="76">
        <f t="shared" si="157"/>
        <v>0.49495123502597266</v>
      </c>
      <c r="AL945" s="39" t="str">
        <f t="shared" si="163"/>
        <v>25% - 50%</v>
      </c>
      <c r="AM945" s="77" t="str">
        <f t="shared" si="164"/>
        <v>Lower Range</v>
      </c>
      <c r="AN945" s="78" t="s">
        <v>118</v>
      </c>
      <c r="AO945" s="78" t="s">
        <v>761</v>
      </c>
      <c r="AP945" s="78" t="s">
        <v>76</v>
      </c>
      <c r="AQ945" s="49"/>
      <c r="AR945" s="79"/>
      <c r="AS945" s="79"/>
      <c r="AT945" s="80"/>
      <c r="AU945" s="52">
        <f t="shared" si="158"/>
        <v>0</v>
      </c>
    </row>
    <row r="946" spans="1:47" ht="15" customHeight="1">
      <c r="A946" s="53" t="s">
        <v>66</v>
      </c>
      <c r="B946" s="54">
        <v>935</v>
      </c>
      <c r="C946" s="55" t="s">
        <v>67</v>
      </c>
      <c r="D946" s="56" t="s">
        <v>68</v>
      </c>
      <c r="E946" s="55" t="s">
        <v>762</v>
      </c>
      <c r="F946" s="57">
        <v>44716</v>
      </c>
      <c r="G946" s="58">
        <v>32707</v>
      </c>
      <c r="H946" s="59">
        <f t="shared" si="159"/>
        <v>29.720547945205478</v>
      </c>
      <c r="I946" s="60" t="s">
        <v>342</v>
      </c>
      <c r="J946" s="61">
        <v>0</v>
      </c>
      <c r="K946" s="62">
        <v>0</v>
      </c>
      <c r="L946" s="63" t="s">
        <v>71</v>
      </c>
      <c r="M946" s="64" t="str">
        <f t="shared" si="160"/>
        <v>0-0-2</v>
      </c>
      <c r="N946" s="81" t="s">
        <v>72</v>
      </c>
      <c r="O946" s="62" t="s">
        <v>72</v>
      </c>
      <c r="P946" s="67">
        <v>0</v>
      </c>
      <c r="Q946" s="68" t="s">
        <v>177</v>
      </c>
      <c r="R946" s="68" t="s">
        <v>178</v>
      </c>
      <c r="S946" s="68" t="s">
        <v>179</v>
      </c>
      <c r="T946" s="69">
        <v>48</v>
      </c>
      <c r="U946" s="68"/>
      <c r="V946" s="70">
        <v>225456</v>
      </c>
      <c r="W946" s="70">
        <v>0</v>
      </c>
      <c r="X946" s="70">
        <v>0</v>
      </c>
      <c r="Y946" s="70">
        <v>56364</v>
      </c>
      <c r="Z946" s="70">
        <v>0</v>
      </c>
      <c r="AA946" s="70">
        <v>631960</v>
      </c>
      <c r="AB946" s="71">
        <f t="shared" si="161"/>
        <v>575596</v>
      </c>
      <c r="AC946" s="71">
        <f t="shared" si="154"/>
        <v>575596</v>
      </c>
      <c r="AD946" s="72">
        <f t="shared" si="155"/>
        <v>301</v>
      </c>
      <c r="AE946" s="73">
        <f>ROUND(VLOOKUP(Q946,'[1]Average Cost'!$A$3:$V$26,HLOOKUP('[1]Master Sheet'!E946,'[1]Average Cost'!$B$1:$V$2,2,0)),0)</f>
        <v>876337</v>
      </c>
      <c r="AF946" s="74">
        <f t="shared" si="156"/>
        <v>0.65682037846171049</v>
      </c>
      <c r="AG946" s="68" t="str">
        <f t="shared" si="162"/>
        <v>60%-80%</v>
      </c>
      <c r="AH946" s="75">
        <v>1031401.0812</v>
      </c>
      <c r="AI946" s="75">
        <v>1031401.0812</v>
      </c>
      <c r="AJ946" s="75">
        <v>1020726</v>
      </c>
      <c r="AK946" s="76">
        <f t="shared" si="157"/>
        <v>0.55807193776674513</v>
      </c>
      <c r="AL946" s="39" t="str">
        <f t="shared" si="163"/>
        <v>50% - 70%</v>
      </c>
      <c r="AM946" s="77" t="str">
        <f t="shared" si="164"/>
        <v>Lower Range</v>
      </c>
      <c r="AN946" s="78" t="s">
        <v>76</v>
      </c>
      <c r="AO946" s="78"/>
      <c r="AP946" s="78" t="s">
        <v>76</v>
      </c>
      <c r="AQ946" s="49"/>
      <c r="AR946" s="79"/>
      <c r="AS946" s="79"/>
      <c r="AT946" s="80"/>
      <c r="AU946" s="52">
        <f t="shared" si="158"/>
        <v>0</v>
      </c>
    </row>
    <row r="947" spans="1:47" ht="15" customHeight="1">
      <c r="A947" s="53" t="s">
        <v>66</v>
      </c>
      <c r="B947" s="54">
        <v>936</v>
      </c>
      <c r="C947" s="55" t="s">
        <v>136</v>
      </c>
      <c r="D947" s="56" t="s">
        <v>91</v>
      </c>
      <c r="E947" s="55" t="s">
        <v>111</v>
      </c>
      <c r="F947" s="57">
        <v>40639</v>
      </c>
      <c r="G947" s="58">
        <v>24182</v>
      </c>
      <c r="H947" s="59">
        <f t="shared" si="159"/>
        <v>53.076712328767123</v>
      </c>
      <c r="I947" s="60" t="s">
        <v>518</v>
      </c>
      <c r="J947" s="61" t="s">
        <v>85</v>
      </c>
      <c r="K947" s="62" t="s">
        <v>71</v>
      </c>
      <c r="L947" s="63" t="s">
        <v>71</v>
      </c>
      <c r="M947" s="64" t="str">
        <f t="shared" si="160"/>
        <v>3-2-2</v>
      </c>
      <c r="N947" s="65">
        <v>42736</v>
      </c>
      <c r="O947" s="66">
        <v>43191</v>
      </c>
      <c r="P947" s="67">
        <v>9.7500000000000059E-2</v>
      </c>
      <c r="Q947" s="68" t="s">
        <v>122</v>
      </c>
      <c r="R947" s="68" t="s">
        <v>108</v>
      </c>
      <c r="S947" s="68" t="s">
        <v>109</v>
      </c>
      <c r="T947" s="69">
        <v>49</v>
      </c>
      <c r="U947" s="68"/>
      <c r="V947" s="70">
        <v>253284</v>
      </c>
      <c r="W947" s="70">
        <v>0</v>
      </c>
      <c r="X947" s="70">
        <v>45000</v>
      </c>
      <c r="Y947" s="70">
        <v>63324</v>
      </c>
      <c r="Z947" s="70">
        <v>15000</v>
      </c>
      <c r="AA947" s="70">
        <v>708470</v>
      </c>
      <c r="AB947" s="71">
        <f t="shared" si="161"/>
        <v>645146</v>
      </c>
      <c r="AC947" s="71">
        <f t="shared" si="154"/>
        <v>645146</v>
      </c>
      <c r="AD947" s="72">
        <f t="shared" si="155"/>
        <v>365</v>
      </c>
      <c r="AE947" s="73">
        <f>ROUND(VLOOKUP(Q947,'[1]Average Cost'!$A$3:$V$26,HLOOKUP('[1]Master Sheet'!E947,'[1]Average Cost'!$B$1:$V$2,2,0)),0)</f>
        <v>761198</v>
      </c>
      <c r="AF947" s="74">
        <f t="shared" si="156"/>
        <v>0.84754032459360118</v>
      </c>
      <c r="AG947" s="68" t="str">
        <f t="shared" si="162"/>
        <v>80%-100%</v>
      </c>
      <c r="AH947" s="75">
        <v>1178747.296505</v>
      </c>
      <c r="AI947" s="75">
        <v>1178747.296505</v>
      </c>
      <c r="AJ947" s="75">
        <v>1072825</v>
      </c>
      <c r="AK947" s="76">
        <f t="shared" si="157"/>
        <v>0.54731493502709672</v>
      </c>
      <c r="AL947" s="39" t="str">
        <f t="shared" si="163"/>
        <v>50% - 70%</v>
      </c>
      <c r="AM947" s="77" t="str">
        <f t="shared" si="164"/>
        <v>Lower Range</v>
      </c>
      <c r="AN947" s="78" t="s">
        <v>76</v>
      </c>
      <c r="AO947" s="78"/>
      <c r="AP947" s="78" t="s">
        <v>135</v>
      </c>
      <c r="AQ947" s="49"/>
      <c r="AR947" s="79"/>
      <c r="AS947" s="79"/>
      <c r="AT947" s="80"/>
      <c r="AU947" s="52">
        <f t="shared" si="158"/>
        <v>0</v>
      </c>
    </row>
    <row r="948" spans="1:47" ht="15" customHeight="1">
      <c r="A948" s="53" t="s">
        <v>66</v>
      </c>
      <c r="B948" s="25">
        <v>937</v>
      </c>
      <c r="C948" s="55" t="s">
        <v>82</v>
      </c>
      <c r="D948" s="56" t="s">
        <v>95</v>
      </c>
      <c r="E948" s="55" t="s">
        <v>149</v>
      </c>
      <c r="F948" s="57">
        <v>40299</v>
      </c>
      <c r="G948" s="58">
        <v>26592</v>
      </c>
      <c r="H948" s="59">
        <f t="shared" si="159"/>
        <v>46.473972602739728</v>
      </c>
      <c r="I948" s="60" t="s">
        <v>482</v>
      </c>
      <c r="J948" s="61" t="s">
        <v>85</v>
      </c>
      <c r="K948" s="62" t="s">
        <v>71</v>
      </c>
      <c r="L948" s="63" t="s">
        <v>71</v>
      </c>
      <c r="M948" s="64" t="str">
        <f t="shared" si="160"/>
        <v>3-2-2</v>
      </c>
      <c r="N948" s="65">
        <v>42095</v>
      </c>
      <c r="O948" s="66">
        <v>43191</v>
      </c>
      <c r="P948" s="67">
        <v>7.3472040353769794E-2</v>
      </c>
      <c r="Q948" s="68" t="s">
        <v>151</v>
      </c>
      <c r="R948" s="68" t="s">
        <v>126</v>
      </c>
      <c r="S948" s="68" t="s">
        <v>127</v>
      </c>
      <c r="T948" s="69">
        <v>47</v>
      </c>
      <c r="U948" s="68"/>
      <c r="V948" s="70">
        <v>179460</v>
      </c>
      <c r="W948" s="70">
        <v>0</v>
      </c>
      <c r="X948" s="70">
        <v>0</v>
      </c>
      <c r="Y948" s="70">
        <v>44868</v>
      </c>
      <c r="Z948" s="70">
        <v>0</v>
      </c>
      <c r="AA948" s="70">
        <v>505476</v>
      </c>
      <c r="AB948" s="71">
        <f t="shared" si="161"/>
        <v>460608</v>
      </c>
      <c r="AC948" s="71">
        <f t="shared" si="154"/>
        <v>460608</v>
      </c>
      <c r="AD948" s="72">
        <f t="shared" si="155"/>
        <v>365</v>
      </c>
      <c r="AE948" s="73">
        <f>ROUND(VLOOKUP(Q948,'[1]Average Cost'!$A$3:$V$26,HLOOKUP('[1]Master Sheet'!E948,'[1]Average Cost'!$B$1:$V$2,2,0)),0)</f>
        <v>527218</v>
      </c>
      <c r="AF948" s="74">
        <f t="shared" si="156"/>
        <v>0.87365757618290729</v>
      </c>
      <c r="AG948" s="68" t="str">
        <f t="shared" si="162"/>
        <v>80%-100%</v>
      </c>
      <c r="AH948" s="75">
        <v>666619.08750000002</v>
      </c>
      <c r="AI948" s="75">
        <v>666619.08750000002</v>
      </c>
      <c r="AJ948" s="75">
        <v>495248</v>
      </c>
      <c r="AK948" s="76">
        <f t="shared" si="157"/>
        <v>0.69096131304521036</v>
      </c>
      <c r="AL948" s="39" t="str">
        <f t="shared" si="163"/>
        <v>50% - 70%</v>
      </c>
      <c r="AM948" s="77" t="str">
        <f t="shared" si="164"/>
        <v>Lower Range</v>
      </c>
      <c r="AN948" s="78" t="s">
        <v>76</v>
      </c>
      <c r="AO948" s="78"/>
      <c r="AP948" s="78" t="s">
        <v>76</v>
      </c>
      <c r="AQ948" s="49"/>
      <c r="AR948" s="79"/>
      <c r="AS948" s="79"/>
      <c r="AT948" s="80"/>
      <c r="AU948" s="52">
        <f t="shared" si="158"/>
        <v>0</v>
      </c>
    </row>
    <row r="949" spans="1:47" ht="15" customHeight="1">
      <c r="A949" s="53" t="s">
        <v>66</v>
      </c>
      <c r="B949" s="54">
        <v>938</v>
      </c>
      <c r="C949" s="55" t="s">
        <v>134</v>
      </c>
      <c r="D949" s="56" t="s">
        <v>68</v>
      </c>
      <c r="E949" s="55" t="s">
        <v>149</v>
      </c>
      <c r="F949" s="57">
        <v>42931</v>
      </c>
      <c r="G949" s="58">
        <v>33206</v>
      </c>
      <c r="H949" s="59">
        <f t="shared" si="159"/>
        <v>28.353424657534248</v>
      </c>
      <c r="I949" s="60" t="s">
        <v>100</v>
      </c>
      <c r="J949" s="61" t="s">
        <v>85</v>
      </c>
      <c r="K949" s="62" t="s">
        <v>81</v>
      </c>
      <c r="L949" s="63" t="s">
        <v>85</v>
      </c>
      <c r="M949" s="64" t="str">
        <f t="shared" si="160"/>
        <v>3-4-3</v>
      </c>
      <c r="N949" s="65">
        <v>43191</v>
      </c>
      <c r="O949" s="66">
        <v>43191</v>
      </c>
      <c r="P949" s="67">
        <v>0.13694395685442978</v>
      </c>
      <c r="Q949" s="68" t="s">
        <v>101</v>
      </c>
      <c r="R949" s="68" t="s">
        <v>141</v>
      </c>
      <c r="S949" s="68" t="s">
        <v>142</v>
      </c>
      <c r="T949" s="69">
        <v>48</v>
      </c>
      <c r="U949" s="68"/>
      <c r="V949" s="70">
        <v>224232</v>
      </c>
      <c r="W949" s="70">
        <v>0</v>
      </c>
      <c r="X949" s="70">
        <v>0</v>
      </c>
      <c r="Y949" s="70">
        <v>56052</v>
      </c>
      <c r="Z949" s="70">
        <v>0</v>
      </c>
      <c r="AA949" s="70">
        <v>628587</v>
      </c>
      <c r="AB949" s="71">
        <f t="shared" si="161"/>
        <v>572535</v>
      </c>
      <c r="AC949" s="71">
        <f t="shared" si="154"/>
        <v>572535</v>
      </c>
      <c r="AD949" s="72">
        <f t="shared" si="155"/>
        <v>365</v>
      </c>
      <c r="AE949" s="73">
        <f>ROUND(VLOOKUP(Q949,'[1]Average Cost'!$A$3:$V$26,HLOOKUP('[1]Master Sheet'!E949,'[1]Average Cost'!$B$1:$V$2,2,0)),0)</f>
        <v>767328</v>
      </c>
      <c r="AF949" s="74">
        <f t="shared" si="156"/>
        <v>0.74614115476041531</v>
      </c>
      <c r="AG949" s="68" t="str">
        <f t="shared" si="162"/>
        <v>60%-80%</v>
      </c>
      <c r="AH949" s="75">
        <v>1008445.993425</v>
      </c>
      <c r="AI949" s="75">
        <v>1008445.993425</v>
      </c>
      <c r="AJ949" s="75">
        <v>938353</v>
      </c>
      <c r="AK949" s="76">
        <f t="shared" si="157"/>
        <v>0.56773987276749538</v>
      </c>
      <c r="AL949" s="39" t="str">
        <f t="shared" si="163"/>
        <v>50% - 70%</v>
      </c>
      <c r="AM949" s="77" t="str">
        <f t="shared" si="164"/>
        <v>Lower Range</v>
      </c>
      <c r="AN949" s="78" t="s">
        <v>76</v>
      </c>
      <c r="AO949" s="78"/>
      <c r="AP949" s="78" t="s">
        <v>76</v>
      </c>
      <c r="AQ949" s="49"/>
      <c r="AR949" s="79"/>
      <c r="AS949" s="79"/>
      <c r="AT949" s="80"/>
      <c r="AU949" s="52">
        <f t="shared" si="158"/>
        <v>0</v>
      </c>
    </row>
    <row r="950" spans="1:47" ht="15" customHeight="1">
      <c r="A950" s="53" t="s">
        <v>66</v>
      </c>
      <c r="B950" s="54">
        <v>939</v>
      </c>
      <c r="C950" s="55" t="s">
        <v>67</v>
      </c>
      <c r="D950" s="56" t="s">
        <v>68</v>
      </c>
      <c r="E950" s="55" t="s">
        <v>79</v>
      </c>
      <c r="F950" s="57">
        <v>43071</v>
      </c>
      <c r="G950" s="58">
        <v>31993</v>
      </c>
      <c r="H950" s="59">
        <f t="shared" si="159"/>
        <v>31.676712328767124</v>
      </c>
      <c r="I950" s="60" t="s">
        <v>279</v>
      </c>
      <c r="J950" s="61" t="s">
        <v>85</v>
      </c>
      <c r="K950" s="62" t="s">
        <v>71</v>
      </c>
      <c r="L950" s="63" t="s">
        <v>71</v>
      </c>
      <c r="M950" s="64" t="str">
        <f t="shared" si="160"/>
        <v>3-2-2</v>
      </c>
      <c r="N950" s="65">
        <v>42826</v>
      </c>
      <c r="O950" s="66">
        <v>43191</v>
      </c>
      <c r="P950" s="67">
        <v>0.3</v>
      </c>
      <c r="Q950" s="68" t="s">
        <v>73</v>
      </c>
      <c r="R950" s="38" t="s">
        <v>74</v>
      </c>
      <c r="S950" s="38" t="s">
        <v>75</v>
      </c>
      <c r="T950" s="69">
        <v>48</v>
      </c>
      <c r="U950" s="68"/>
      <c r="V950" s="70">
        <v>203832</v>
      </c>
      <c r="W950" s="70">
        <v>0</v>
      </c>
      <c r="X950" s="70">
        <v>0</v>
      </c>
      <c r="Y950" s="70">
        <v>50964</v>
      </c>
      <c r="Z950" s="70">
        <v>0</v>
      </c>
      <c r="AA950" s="70">
        <v>572501</v>
      </c>
      <c r="AB950" s="71">
        <f t="shared" si="161"/>
        <v>521537</v>
      </c>
      <c r="AC950" s="71">
        <f t="shared" si="154"/>
        <v>521537</v>
      </c>
      <c r="AD950" s="72">
        <f t="shared" si="155"/>
        <v>365</v>
      </c>
      <c r="AE950" s="73">
        <f>ROUND(VLOOKUP(Q950,'[1]Average Cost'!$A$3:$V$26,HLOOKUP('[1]Master Sheet'!E950,'[1]Average Cost'!$B$1:$V$2,2,0)),0)</f>
        <v>646385</v>
      </c>
      <c r="AF950" s="74">
        <f t="shared" si="156"/>
        <v>0.80685195355709061</v>
      </c>
      <c r="AG950" s="68" t="str">
        <f t="shared" si="162"/>
        <v>80%-100%</v>
      </c>
      <c r="AH950" s="75">
        <v>1040452</v>
      </c>
      <c r="AI950" s="75">
        <v>1031401.0812</v>
      </c>
      <c r="AJ950" s="75">
        <v>1040452</v>
      </c>
      <c r="AK950" s="76">
        <f t="shared" si="157"/>
        <v>0.50126002929496027</v>
      </c>
      <c r="AL950" s="39" t="str">
        <f t="shared" si="163"/>
        <v>50% - 70%</v>
      </c>
      <c r="AM950" s="77" t="str">
        <f t="shared" si="164"/>
        <v>Lower Range</v>
      </c>
      <c r="AN950" s="78" t="s">
        <v>76</v>
      </c>
      <c r="AO950" s="78"/>
      <c r="AP950" s="78" t="s">
        <v>135</v>
      </c>
      <c r="AQ950" s="49"/>
      <c r="AR950" s="79"/>
      <c r="AS950" s="79"/>
      <c r="AT950" s="80"/>
      <c r="AU950" s="52">
        <f t="shared" si="158"/>
        <v>0</v>
      </c>
    </row>
    <row r="951" spans="1:47" ht="15" customHeight="1">
      <c r="A951" s="53" t="s">
        <v>66</v>
      </c>
      <c r="B951" s="54">
        <v>940</v>
      </c>
      <c r="C951" s="55" t="s">
        <v>94</v>
      </c>
      <c r="D951" s="56" t="s">
        <v>95</v>
      </c>
      <c r="E951" s="55" t="s">
        <v>278</v>
      </c>
      <c r="F951" s="57">
        <v>40671</v>
      </c>
      <c r="G951" s="58">
        <v>24649</v>
      </c>
      <c r="H951" s="59">
        <f t="shared" si="159"/>
        <v>51.797260273972604</v>
      </c>
      <c r="I951" s="60" t="s">
        <v>291</v>
      </c>
      <c r="J951" s="61" t="s">
        <v>85</v>
      </c>
      <c r="K951" s="62" t="s">
        <v>85</v>
      </c>
      <c r="L951" s="63" t="s">
        <v>81</v>
      </c>
      <c r="M951" s="64" t="str">
        <f t="shared" si="160"/>
        <v>3-3-4</v>
      </c>
      <c r="N951" s="65">
        <v>42826</v>
      </c>
      <c r="O951" s="66">
        <v>43191</v>
      </c>
      <c r="P951" s="67">
        <v>0.11966285153582168</v>
      </c>
      <c r="Q951" s="68" t="s">
        <v>87</v>
      </c>
      <c r="R951" s="68" t="s">
        <v>88</v>
      </c>
      <c r="S951" s="68" t="s">
        <v>89</v>
      </c>
      <c r="T951" s="69">
        <v>47</v>
      </c>
      <c r="U951" s="68"/>
      <c r="V951" s="70">
        <v>126504</v>
      </c>
      <c r="W951" s="70">
        <v>0</v>
      </c>
      <c r="X951" s="70">
        <v>0</v>
      </c>
      <c r="Y951" s="70">
        <v>31632</v>
      </c>
      <c r="Z951" s="70">
        <v>0</v>
      </c>
      <c r="AA951" s="70">
        <v>359846</v>
      </c>
      <c r="AB951" s="71">
        <f t="shared" si="161"/>
        <v>328214</v>
      </c>
      <c r="AC951" s="71">
        <f t="shared" si="154"/>
        <v>328214</v>
      </c>
      <c r="AD951" s="72">
        <f t="shared" si="155"/>
        <v>365</v>
      </c>
      <c r="AE951" s="73">
        <f>ROUND(VLOOKUP(Q951,'[1]Average Cost'!$A$3:$V$26,HLOOKUP('[1]Master Sheet'!E951,'[1]Average Cost'!$B$1:$V$2,2,0)),0)</f>
        <v>436990</v>
      </c>
      <c r="AF951" s="74">
        <f t="shared" si="156"/>
        <v>0.75107897205885721</v>
      </c>
      <c r="AG951" s="68" t="str">
        <f t="shared" si="162"/>
        <v>60%-80%</v>
      </c>
      <c r="AH951" s="75">
        <v>752202.61250000005</v>
      </c>
      <c r="AI951" s="75">
        <v>752202.61250000005</v>
      </c>
      <c r="AJ951" s="75">
        <v>532918</v>
      </c>
      <c r="AK951" s="76">
        <f t="shared" si="157"/>
        <v>0.43633722423424842</v>
      </c>
      <c r="AL951" s="39" t="str">
        <f t="shared" si="163"/>
        <v>25% - 50%</v>
      </c>
      <c r="AM951" s="77" t="str">
        <f t="shared" si="164"/>
        <v>Lower Range</v>
      </c>
      <c r="AN951" s="78" t="s">
        <v>118</v>
      </c>
      <c r="AO951" s="78" t="s">
        <v>763</v>
      </c>
      <c r="AP951" s="78" t="s">
        <v>76</v>
      </c>
      <c r="AQ951" s="49"/>
      <c r="AR951" s="79"/>
      <c r="AS951" s="79"/>
      <c r="AT951" s="80"/>
      <c r="AU951" s="52">
        <f t="shared" si="158"/>
        <v>0</v>
      </c>
    </row>
    <row r="952" spans="1:47" ht="15" customHeight="1">
      <c r="A952" s="53" t="s">
        <v>66</v>
      </c>
      <c r="B952" s="54">
        <v>941</v>
      </c>
      <c r="C952" s="55" t="s">
        <v>134</v>
      </c>
      <c r="D952" s="56" t="s">
        <v>95</v>
      </c>
      <c r="E952" s="55" t="s">
        <v>278</v>
      </c>
      <c r="F952" s="57">
        <v>41365</v>
      </c>
      <c r="G952" s="58">
        <v>32439</v>
      </c>
      <c r="H952" s="59">
        <f t="shared" si="159"/>
        <v>30.454794520547946</v>
      </c>
      <c r="I952" s="60" t="s">
        <v>291</v>
      </c>
      <c r="J952" s="61" t="s">
        <v>71</v>
      </c>
      <c r="K952" s="62" t="s">
        <v>85</v>
      </c>
      <c r="L952" s="63" t="s">
        <v>85</v>
      </c>
      <c r="M952" s="64" t="str">
        <f t="shared" si="160"/>
        <v>2-3-3</v>
      </c>
      <c r="N952" s="65">
        <v>42370</v>
      </c>
      <c r="O952" s="66">
        <v>43191</v>
      </c>
      <c r="P952" s="67">
        <v>0.14034756675160426</v>
      </c>
      <c r="Q952" s="68" t="s">
        <v>87</v>
      </c>
      <c r="R952" s="68" t="s">
        <v>88</v>
      </c>
      <c r="S952" s="68" t="s">
        <v>89</v>
      </c>
      <c r="T952" s="69">
        <v>47</v>
      </c>
      <c r="U952" s="68"/>
      <c r="V952" s="70">
        <v>127380</v>
      </c>
      <c r="W952" s="70">
        <v>0</v>
      </c>
      <c r="X952" s="70">
        <v>0</v>
      </c>
      <c r="Y952" s="70">
        <v>23688</v>
      </c>
      <c r="Z952" s="70">
        <v>0</v>
      </c>
      <c r="AA952" s="70">
        <v>272510.28000000003</v>
      </c>
      <c r="AB952" s="71">
        <f t="shared" si="161"/>
        <v>248822.28000000003</v>
      </c>
      <c r="AC952" s="71">
        <f t="shared" si="154"/>
        <v>248822.28000000003</v>
      </c>
      <c r="AD952" s="72">
        <f t="shared" si="155"/>
        <v>365</v>
      </c>
      <c r="AE952" s="73">
        <f>ROUND(VLOOKUP(Q952,'[1]Average Cost'!$A$3:$V$26,HLOOKUP('[1]Master Sheet'!E952,'[1]Average Cost'!$B$1:$V$2,2,0)),0)</f>
        <v>436990</v>
      </c>
      <c r="AF952" s="74">
        <f t="shared" si="156"/>
        <v>0.56940039817844812</v>
      </c>
      <c r="AG952" s="68" t="str">
        <f t="shared" si="162"/>
        <v>Less than 60%</v>
      </c>
      <c r="AH952" s="75">
        <v>752202.61250000005</v>
      </c>
      <c r="AI952" s="75">
        <v>752202.61250000005</v>
      </c>
      <c r="AJ952" s="75">
        <v>532918</v>
      </c>
      <c r="AK952" s="76">
        <f t="shared" si="157"/>
        <v>0.33079156581631791</v>
      </c>
      <c r="AL952" s="39" t="str">
        <f t="shared" si="163"/>
        <v>25% - 50%</v>
      </c>
      <c r="AM952" s="77" t="str">
        <f t="shared" si="164"/>
        <v>Lower Range</v>
      </c>
      <c r="AN952" s="78" t="s">
        <v>76</v>
      </c>
      <c r="AO952" s="78"/>
      <c r="AP952" s="78" t="s">
        <v>76</v>
      </c>
      <c r="AQ952" s="49"/>
      <c r="AR952" s="79"/>
      <c r="AS952" s="79"/>
      <c r="AT952" s="80"/>
      <c r="AU952" s="52">
        <f t="shared" si="158"/>
        <v>0</v>
      </c>
    </row>
    <row r="953" spans="1:47" ht="15" customHeight="1">
      <c r="A953" s="53" t="s">
        <v>66</v>
      </c>
      <c r="B953" s="54">
        <v>942</v>
      </c>
      <c r="C953" s="55" t="s">
        <v>104</v>
      </c>
      <c r="D953" s="56" t="s">
        <v>83</v>
      </c>
      <c r="E953" s="55" t="s">
        <v>149</v>
      </c>
      <c r="F953" s="57">
        <v>44541</v>
      </c>
      <c r="G953" s="58">
        <v>34068</v>
      </c>
      <c r="H953" s="59">
        <f t="shared" si="159"/>
        <v>25.991780821917807</v>
      </c>
      <c r="I953" s="60" t="s">
        <v>189</v>
      </c>
      <c r="J953" s="61">
        <v>0</v>
      </c>
      <c r="K953" s="62">
        <v>0</v>
      </c>
      <c r="L953" s="63" t="s">
        <v>71</v>
      </c>
      <c r="M953" s="64" t="str">
        <f t="shared" si="160"/>
        <v>0-0-2</v>
      </c>
      <c r="N953" s="81" t="s">
        <v>121</v>
      </c>
      <c r="O953" s="62" t="s">
        <v>72</v>
      </c>
      <c r="P953" s="67">
        <v>0</v>
      </c>
      <c r="Q953" s="68" t="s">
        <v>190</v>
      </c>
      <c r="R953" s="68" t="s">
        <v>108</v>
      </c>
      <c r="S953" s="68" t="s">
        <v>109</v>
      </c>
      <c r="T953" s="69">
        <v>46</v>
      </c>
      <c r="U953" s="68"/>
      <c r="V953" s="70">
        <v>152004</v>
      </c>
      <c r="W953" s="70">
        <v>0</v>
      </c>
      <c r="X953" s="70">
        <v>0</v>
      </c>
      <c r="Y953" s="70">
        <v>0</v>
      </c>
      <c r="Z953" s="70">
        <v>0</v>
      </c>
      <c r="AA953" s="70">
        <v>391948</v>
      </c>
      <c r="AB953" s="71">
        <f t="shared" si="161"/>
        <v>391948</v>
      </c>
      <c r="AC953" s="71">
        <f t="shared" si="154"/>
        <v>391948</v>
      </c>
      <c r="AD953" s="72">
        <f t="shared" si="155"/>
        <v>365</v>
      </c>
      <c r="AE953" s="73">
        <f>ROUND(VLOOKUP(Q953,'[1]Average Cost'!$A$3:$V$26,HLOOKUP('[1]Master Sheet'!E953,'[1]Average Cost'!$B$1:$V$2,2,0)),0)</f>
        <v>462385</v>
      </c>
      <c r="AF953" s="74">
        <f t="shared" si="156"/>
        <v>0.84766590611719672</v>
      </c>
      <c r="AG953" s="68" t="str">
        <f t="shared" si="162"/>
        <v>80%-100%</v>
      </c>
      <c r="AH953" s="75">
        <v>553606.51289999997</v>
      </c>
      <c r="AI953" s="75">
        <v>553606.51289999997</v>
      </c>
      <c r="AJ953" s="75">
        <v>549655</v>
      </c>
      <c r="AK953" s="76">
        <f t="shared" si="157"/>
        <v>0.70799022566918224</v>
      </c>
      <c r="AL953" s="39" t="str">
        <f t="shared" si="163"/>
        <v>70% - 90%</v>
      </c>
      <c r="AM953" s="77" t="str">
        <f t="shared" si="164"/>
        <v>Lower Middle Range</v>
      </c>
      <c r="AN953" s="78" t="s">
        <v>76</v>
      </c>
      <c r="AO953" s="78"/>
      <c r="AP953" s="78" t="s">
        <v>118</v>
      </c>
      <c r="AQ953" s="49"/>
      <c r="AR953" s="79"/>
      <c r="AS953" s="79"/>
      <c r="AT953" s="80"/>
      <c r="AU953" s="52">
        <f t="shared" si="158"/>
        <v>0</v>
      </c>
    </row>
    <row r="954" spans="1:47" ht="15" customHeight="1">
      <c r="A954" s="53" t="s">
        <v>66</v>
      </c>
      <c r="B954" s="25">
        <v>943</v>
      </c>
      <c r="C954" s="55" t="s">
        <v>134</v>
      </c>
      <c r="D954" s="56" t="s">
        <v>68</v>
      </c>
      <c r="E954" s="55" t="s">
        <v>111</v>
      </c>
      <c r="F954" s="57">
        <v>44779</v>
      </c>
      <c r="G954" s="58">
        <v>31621</v>
      </c>
      <c r="H954" s="59">
        <f t="shared" si="159"/>
        <v>32.695890410958903</v>
      </c>
      <c r="I954" s="60" t="s">
        <v>169</v>
      </c>
      <c r="J954" s="61">
        <v>0</v>
      </c>
      <c r="K954" s="62">
        <v>0</v>
      </c>
      <c r="L954" s="63" t="s">
        <v>71</v>
      </c>
      <c r="M954" s="64" t="str">
        <f t="shared" si="160"/>
        <v>0-0-2</v>
      </c>
      <c r="N954" s="81" t="s">
        <v>72</v>
      </c>
      <c r="O954" s="62" t="s">
        <v>72</v>
      </c>
      <c r="P954" s="67">
        <v>0</v>
      </c>
      <c r="Q954" s="68" t="s">
        <v>113</v>
      </c>
      <c r="R954" s="68" t="s">
        <v>114</v>
      </c>
      <c r="S954" s="68" t="s">
        <v>115</v>
      </c>
      <c r="T954" s="69">
        <v>48</v>
      </c>
      <c r="U954" s="68"/>
      <c r="V954" s="70">
        <v>249096</v>
      </c>
      <c r="W954" s="70">
        <v>0</v>
      </c>
      <c r="X954" s="70">
        <v>45000</v>
      </c>
      <c r="Y954" s="70">
        <v>62268</v>
      </c>
      <c r="Z954" s="70">
        <v>15000</v>
      </c>
      <c r="AA954" s="70">
        <v>696955</v>
      </c>
      <c r="AB954" s="71">
        <f t="shared" si="161"/>
        <v>634687</v>
      </c>
      <c r="AC954" s="71">
        <f t="shared" si="154"/>
        <v>634687</v>
      </c>
      <c r="AD954" s="72">
        <f t="shared" si="155"/>
        <v>238</v>
      </c>
      <c r="AE954" s="73">
        <f>ROUND(VLOOKUP(Q954,'[1]Average Cost'!$A$3:$V$26,HLOOKUP('[1]Master Sheet'!E954,'[1]Average Cost'!$B$1:$V$2,2,0)),0)</f>
        <v>545677</v>
      </c>
      <c r="AF954" s="74">
        <f t="shared" si="156"/>
        <v>1.1631184748486743</v>
      </c>
      <c r="AG954" s="68" t="str">
        <f t="shared" si="162"/>
        <v>Greater than 100%</v>
      </c>
      <c r="AH954" s="75">
        <v>811167.42264999996</v>
      </c>
      <c r="AI954" s="75">
        <v>811167.42264999996</v>
      </c>
      <c r="AJ954" s="75">
        <v>565293</v>
      </c>
      <c r="AK954" s="76">
        <f t="shared" si="157"/>
        <v>0.78243650111902086</v>
      </c>
      <c r="AL954" s="39" t="str">
        <f t="shared" si="163"/>
        <v>70% - 90%</v>
      </c>
      <c r="AM954" s="77" t="str">
        <f t="shared" si="164"/>
        <v>Lower Middle Range</v>
      </c>
      <c r="AN954" s="78" t="s">
        <v>76</v>
      </c>
      <c r="AO954" s="78"/>
      <c r="AP954" s="78" t="s">
        <v>76</v>
      </c>
      <c r="AQ954" s="49"/>
      <c r="AR954" s="79"/>
      <c r="AS954" s="79"/>
      <c r="AT954" s="80"/>
      <c r="AU954" s="52">
        <f t="shared" si="158"/>
        <v>0</v>
      </c>
    </row>
    <row r="955" spans="1:47" ht="15" customHeight="1">
      <c r="A955" s="53" t="s">
        <v>66</v>
      </c>
      <c r="B955" s="54">
        <v>944</v>
      </c>
      <c r="C955" s="55" t="s">
        <v>147</v>
      </c>
      <c r="D955" s="56" t="s">
        <v>148</v>
      </c>
      <c r="E955" s="55" t="s">
        <v>111</v>
      </c>
      <c r="F955" s="57">
        <v>44758</v>
      </c>
      <c r="G955" s="58">
        <v>27281</v>
      </c>
      <c r="H955" s="59">
        <f t="shared" si="159"/>
        <v>44.586301369863016</v>
      </c>
      <c r="I955" s="60" t="s">
        <v>191</v>
      </c>
      <c r="J955" s="61">
        <v>0</v>
      </c>
      <c r="K955" s="62">
        <v>0</v>
      </c>
      <c r="L955" s="63" t="s">
        <v>71</v>
      </c>
      <c r="M955" s="64" t="str">
        <f t="shared" si="160"/>
        <v>0-0-2</v>
      </c>
      <c r="N955" s="81" t="s">
        <v>72</v>
      </c>
      <c r="O955" s="62" t="s">
        <v>72</v>
      </c>
      <c r="P955" s="67">
        <v>0</v>
      </c>
      <c r="Q955" s="68" t="s">
        <v>113</v>
      </c>
      <c r="R955" s="68" t="s">
        <v>114</v>
      </c>
      <c r="S955" s="68" t="s">
        <v>115</v>
      </c>
      <c r="T955" s="69">
        <v>54</v>
      </c>
      <c r="U955" s="68"/>
      <c r="V955" s="70">
        <v>765216</v>
      </c>
      <c r="W955" s="70">
        <v>0</v>
      </c>
      <c r="X955" s="70">
        <v>135000</v>
      </c>
      <c r="Y955" s="70">
        <v>286956</v>
      </c>
      <c r="Z955" s="70">
        <v>45000</v>
      </c>
      <c r="AA955" s="70">
        <v>2215934</v>
      </c>
      <c r="AB955" s="71">
        <f t="shared" si="161"/>
        <v>1928978</v>
      </c>
      <c r="AC955" s="71">
        <f t="shared" si="154"/>
        <v>1928978</v>
      </c>
      <c r="AD955" s="72">
        <f t="shared" si="155"/>
        <v>259</v>
      </c>
      <c r="AE955" s="73">
        <f>ROUND(VLOOKUP(Q955,'[1]Average Cost'!$A$3:$V$26,HLOOKUP('[1]Master Sheet'!E955,'[1]Average Cost'!$B$1:$V$2,2,0)),0)</f>
        <v>1912227</v>
      </c>
      <c r="AF955" s="74">
        <f t="shared" si="156"/>
        <v>1.0087599432494154</v>
      </c>
      <c r="AG955" s="68" t="str">
        <f t="shared" si="162"/>
        <v>Greater than 100%</v>
      </c>
      <c r="AH955" s="75">
        <v>2601486.1286499999</v>
      </c>
      <c r="AI955" s="75">
        <v>2601486.1286499999</v>
      </c>
      <c r="AJ955" s="75">
        <v>2014565</v>
      </c>
      <c r="AK955" s="76">
        <f t="shared" si="157"/>
        <v>0.74149078819075331</v>
      </c>
      <c r="AL955" s="39" t="str">
        <f t="shared" si="163"/>
        <v>70% - 90%</v>
      </c>
      <c r="AM955" s="77" t="str">
        <f t="shared" si="164"/>
        <v>Lower Middle Range</v>
      </c>
      <c r="AN955" s="78" t="s">
        <v>76</v>
      </c>
      <c r="AO955" s="78"/>
      <c r="AP955" s="78" t="s">
        <v>76</v>
      </c>
      <c r="AQ955" s="49"/>
      <c r="AR955" s="79"/>
      <c r="AS955" s="79"/>
      <c r="AT955" s="80"/>
      <c r="AU955" s="52">
        <f t="shared" si="158"/>
        <v>0</v>
      </c>
    </row>
    <row r="956" spans="1:47" ht="15" customHeight="1">
      <c r="A956" s="53" t="s">
        <v>66</v>
      </c>
      <c r="B956" s="54">
        <v>945</v>
      </c>
      <c r="C956" s="55" t="s">
        <v>136</v>
      </c>
      <c r="D956" s="56" t="s">
        <v>91</v>
      </c>
      <c r="E956" s="55" t="s">
        <v>111</v>
      </c>
      <c r="F956" s="57">
        <v>40463</v>
      </c>
      <c r="G956" s="58">
        <v>29041</v>
      </c>
      <c r="H956" s="59">
        <f t="shared" si="159"/>
        <v>39.764383561643832</v>
      </c>
      <c r="I956" s="60" t="s">
        <v>764</v>
      </c>
      <c r="J956" s="61" t="s">
        <v>85</v>
      </c>
      <c r="K956" s="62" t="s">
        <v>71</v>
      </c>
      <c r="L956" s="63" t="s">
        <v>85</v>
      </c>
      <c r="M956" s="64" t="str">
        <f t="shared" si="160"/>
        <v>3-2-3</v>
      </c>
      <c r="N956" s="65">
        <v>42826</v>
      </c>
      <c r="O956" s="66">
        <v>43191</v>
      </c>
      <c r="P956" s="67">
        <v>6.7499999999999991E-2</v>
      </c>
      <c r="Q956" s="68" t="s">
        <v>113</v>
      </c>
      <c r="R956" s="68" t="s">
        <v>114</v>
      </c>
      <c r="S956" s="68" t="s">
        <v>115</v>
      </c>
      <c r="T956" s="69">
        <v>49</v>
      </c>
      <c r="U956" s="68"/>
      <c r="V956" s="70">
        <v>229404</v>
      </c>
      <c r="W956" s="70">
        <v>0</v>
      </c>
      <c r="X956" s="70">
        <v>67500</v>
      </c>
      <c r="Y956" s="70">
        <v>57348</v>
      </c>
      <c r="Z956" s="70">
        <v>22500</v>
      </c>
      <c r="AA956" s="70">
        <v>642811</v>
      </c>
      <c r="AB956" s="71">
        <f t="shared" si="161"/>
        <v>585463</v>
      </c>
      <c r="AC956" s="71">
        <f t="shared" si="154"/>
        <v>585463</v>
      </c>
      <c r="AD956" s="72">
        <f t="shared" si="155"/>
        <v>365</v>
      </c>
      <c r="AE956" s="73">
        <f>ROUND(VLOOKUP(Q956,'[1]Average Cost'!$A$3:$V$26,HLOOKUP('[1]Master Sheet'!E956,'[1]Average Cost'!$B$1:$V$2,2,0)),0)</f>
        <v>724636</v>
      </c>
      <c r="AF956" s="74">
        <f t="shared" si="156"/>
        <v>0.8079408144226895</v>
      </c>
      <c r="AG956" s="68" t="str">
        <f t="shared" si="162"/>
        <v>80%-100%</v>
      </c>
      <c r="AH956" s="75">
        <v>1072534.66809375</v>
      </c>
      <c r="AI956" s="75">
        <v>1072534.66809375</v>
      </c>
      <c r="AJ956" s="75">
        <v>1041277</v>
      </c>
      <c r="AK956" s="76">
        <f t="shared" si="157"/>
        <v>0.5458686021222624</v>
      </c>
      <c r="AL956" s="39" t="str">
        <f t="shared" si="163"/>
        <v>50% - 70%</v>
      </c>
      <c r="AM956" s="77" t="str">
        <f t="shared" si="164"/>
        <v>Lower Range</v>
      </c>
      <c r="AN956" s="78" t="s">
        <v>76</v>
      </c>
      <c r="AO956" s="78"/>
      <c r="AP956" s="78" t="s">
        <v>76</v>
      </c>
      <c r="AQ956" s="49"/>
      <c r="AR956" s="79"/>
      <c r="AS956" s="79"/>
      <c r="AT956" s="80"/>
      <c r="AU956" s="52">
        <f t="shared" si="158"/>
        <v>0</v>
      </c>
    </row>
    <row r="957" spans="1:47" ht="15" customHeight="1">
      <c r="A957" s="53" t="s">
        <v>66</v>
      </c>
      <c r="B957" s="54">
        <v>946</v>
      </c>
      <c r="C957" s="55" t="s">
        <v>110</v>
      </c>
      <c r="D957" s="56" t="s">
        <v>95</v>
      </c>
      <c r="E957" s="55" t="s">
        <v>111</v>
      </c>
      <c r="F957" s="57">
        <v>41883</v>
      </c>
      <c r="G957" s="58">
        <v>31423</v>
      </c>
      <c r="H957" s="59">
        <f t="shared" si="159"/>
        <v>33.238356164383561</v>
      </c>
      <c r="I957" s="60" t="s">
        <v>241</v>
      </c>
      <c r="J957" s="61" t="s">
        <v>71</v>
      </c>
      <c r="K957" s="62" t="s">
        <v>71</v>
      </c>
      <c r="L957" s="63" t="s">
        <v>129</v>
      </c>
      <c r="M957" s="64" t="str">
        <f t="shared" si="160"/>
        <v>2-2-1</v>
      </c>
      <c r="N957" s="65">
        <v>42826</v>
      </c>
      <c r="O957" s="66">
        <v>43191</v>
      </c>
      <c r="P957" s="67">
        <v>9.3743740628624769E-2</v>
      </c>
      <c r="Q957" s="68" t="s">
        <v>113</v>
      </c>
      <c r="R957" s="68" t="s">
        <v>114</v>
      </c>
      <c r="S957" s="68" t="s">
        <v>115</v>
      </c>
      <c r="T957" s="69">
        <v>47</v>
      </c>
      <c r="U957" s="68"/>
      <c r="V957" s="70">
        <v>140580</v>
      </c>
      <c r="W957" s="70">
        <v>0</v>
      </c>
      <c r="X957" s="70">
        <v>31500</v>
      </c>
      <c r="Y957" s="70">
        <v>35148</v>
      </c>
      <c r="Z957" s="70">
        <v>10500</v>
      </c>
      <c r="AA957" s="70">
        <v>398561</v>
      </c>
      <c r="AB957" s="71">
        <f t="shared" si="161"/>
        <v>363413</v>
      </c>
      <c r="AC957" s="71">
        <f t="shared" si="154"/>
        <v>363413</v>
      </c>
      <c r="AD957" s="72">
        <f t="shared" si="155"/>
        <v>365</v>
      </c>
      <c r="AE957" s="73">
        <f>ROUND(VLOOKUP(Q957,'[1]Average Cost'!$A$3:$V$26,HLOOKUP('[1]Master Sheet'!E957,'[1]Average Cost'!$B$1:$V$2,2,0)),0)</f>
        <v>450224</v>
      </c>
      <c r="AF957" s="74">
        <f t="shared" si="156"/>
        <v>0.80718264686022956</v>
      </c>
      <c r="AG957" s="68" t="str">
        <f t="shared" si="162"/>
        <v>80%-100%</v>
      </c>
      <c r="AH957" s="75">
        <v>696432.82198750007</v>
      </c>
      <c r="AI957" s="75">
        <v>696432.82198750007</v>
      </c>
      <c r="AJ957" s="75">
        <v>495248</v>
      </c>
      <c r="AK957" s="76">
        <f t="shared" si="157"/>
        <v>0.52182061000927771</v>
      </c>
      <c r="AL957" s="39" t="str">
        <f t="shared" si="163"/>
        <v>50% - 70%</v>
      </c>
      <c r="AM957" s="77" t="str">
        <f t="shared" si="164"/>
        <v>Lower Range</v>
      </c>
      <c r="AN957" s="78" t="s">
        <v>76</v>
      </c>
      <c r="AO957" s="78"/>
      <c r="AP957" s="78" t="s">
        <v>76</v>
      </c>
      <c r="AQ957" s="49"/>
      <c r="AR957" s="79"/>
      <c r="AS957" s="79"/>
      <c r="AT957" s="80"/>
      <c r="AU957" s="52">
        <f t="shared" si="158"/>
        <v>0</v>
      </c>
    </row>
    <row r="958" spans="1:47" ht="15" customHeight="1">
      <c r="A958" s="53" t="s">
        <v>66</v>
      </c>
      <c r="B958" s="54">
        <v>947</v>
      </c>
      <c r="C958" s="55" t="s">
        <v>172</v>
      </c>
      <c r="D958" s="56" t="s">
        <v>173</v>
      </c>
      <c r="E958" s="55" t="s">
        <v>111</v>
      </c>
      <c r="F958" s="57">
        <v>40330</v>
      </c>
      <c r="G958" s="58">
        <v>30349</v>
      </c>
      <c r="H958" s="59">
        <f t="shared" si="159"/>
        <v>36.180821917808217</v>
      </c>
      <c r="I958" s="60" t="s">
        <v>444</v>
      </c>
      <c r="J958" s="61">
        <v>0</v>
      </c>
      <c r="K958" s="62" t="s">
        <v>71</v>
      </c>
      <c r="L958" s="63" t="s">
        <v>71</v>
      </c>
      <c r="M958" s="64" t="str">
        <f t="shared" si="160"/>
        <v>0-2-2</v>
      </c>
      <c r="N958" s="65">
        <v>42826</v>
      </c>
      <c r="O958" s="66">
        <v>43191</v>
      </c>
      <c r="P958" s="67">
        <v>7.5652979713607182E-2</v>
      </c>
      <c r="Q958" s="68" t="s">
        <v>113</v>
      </c>
      <c r="R958" s="68" t="s">
        <v>114</v>
      </c>
      <c r="S958" s="68" t="s">
        <v>115</v>
      </c>
      <c r="T958" s="69">
        <v>44</v>
      </c>
      <c r="U958" s="68"/>
      <c r="V958" s="70">
        <v>152724</v>
      </c>
      <c r="W958" s="70">
        <v>0</v>
      </c>
      <c r="X958" s="70">
        <v>22500</v>
      </c>
      <c r="Y958" s="70">
        <v>0</v>
      </c>
      <c r="Z958" s="70">
        <v>7500</v>
      </c>
      <c r="AA958" s="70">
        <v>393774</v>
      </c>
      <c r="AB958" s="71">
        <f t="shared" si="161"/>
        <v>393774</v>
      </c>
      <c r="AC958" s="71">
        <f t="shared" si="154"/>
        <v>393774</v>
      </c>
      <c r="AD958" s="72">
        <f t="shared" si="155"/>
        <v>365</v>
      </c>
      <c r="AE958" s="73">
        <f>ROUND(VLOOKUP(Q958,'[1]Average Cost'!$A$3:$V$26,HLOOKUP('[1]Master Sheet'!E958,'[1]Average Cost'!$B$1:$V$2,2,0)),0)</f>
        <v>296029</v>
      </c>
      <c r="AF958" s="74">
        <f t="shared" si="156"/>
        <v>1.3301872451685477</v>
      </c>
      <c r="AG958" s="68" t="str">
        <f t="shared" si="162"/>
        <v>Greater than 100%</v>
      </c>
      <c r="AH958" s="75">
        <v>338646.37994999997</v>
      </c>
      <c r="AI958" s="75">
        <v>338646.37994999997</v>
      </c>
      <c r="AJ958" s="75">
        <v>309807</v>
      </c>
      <c r="AK958" s="76">
        <f t="shared" si="157"/>
        <v>1.1627881569504432</v>
      </c>
      <c r="AL958" s="39" t="str">
        <f t="shared" si="163"/>
        <v>110% - 130%</v>
      </c>
      <c r="AM958" s="77" t="str">
        <f t="shared" si="164"/>
        <v>Upper Range</v>
      </c>
      <c r="AN958" s="78" t="s">
        <v>76</v>
      </c>
      <c r="AO958" s="78"/>
      <c r="AP958" s="78" t="s">
        <v>76</v>
      </c>
      <c r="AQ958" s="49"/>
      <c r="AR958" s="79"/>
      <c r="AS958" s="79"/>
      <c r="AT958" s="80"/>
      <c r="AU958" s="52">
        <f t="shared" si="158"/>
        <v>0</v>
      </c>
    </row>
    <row r="959" spans="1:47" ht="15" customHeight="1">
      <c r="A959" s="53" t="s">
        <v>66</v>
      </c>
      <c r="B959" s="54">
        <v>948</v>
      </c>
      <c r="C959" s="55" t="s">
        <v>172</v>
      </c>
      <c r="D959" s="56" t="s">
        <v>173</v>
      </c>
      <c r="E959" s="55" t="s">
        <v>111</v>
      </c>
      <c r="F959" s="57">
        <v>43267</v>
      </c>
      <c r="G959" s="58">
        <v>32275</v>
      </c>
      <c r="H959" s="59">
        <f t="shared" si="159"/>
        <v>30.904109589041095</v>
      </c>
      <c r="I959" s="60" t="s">
        <v>444</v>
      </c>
      <c r="J959" s="61" t="s">
        <v>129</v>
      </c>
      <c r="K959" s="62" t="s">
        <v>85</v>
      </c>
      <c r="L959" s="63" t="s">
        <v>81</v>
      </c>
      <c r="M959" s="64" t="str">
        <f t="shared" si="160"/>
        <v>1-3-4</v>
      </c>
      <c r="N959" s="65">
        <v>42095</v>
      </c>
      <c r="O959" s="66">
        <v>43191</v>
      </c>
      <c r="P959" s="67">
        <v>0.11749999999999999</v>
      </c>
      <c r="Q959" s="68" t="s">
        <v>113</v>
      </c>
      <c r="R959" s="68" t="s">
        <v>114</v>
      </c>
      <c r="S959" s="68" t="s">
        <v>115</v>
      </c>
      <c r="T959" s="69">
        <v>44</v>
      </c>
      <c r="U959" s="68"/>
      <c r="V959" s="70">
        <v>91500</v>
      </c>
      <c r="W959" s="70">
        <v>0</v>
      </c>
      <c r="X959" s="70">
        <v>22500</v>
      </c>
      <c r="Y959" s="70">
        <v>0</v>
      </c>
      <c r="Z959" s="70">
        <v>7500</v>
      </c>
      <c r="AA959" s="70">
        <v>223341.27</v>
      </c>
      <c r="AB959" s="71">
        <f t="shared" si="161"/>
        <v>223341.27</v>
      </c>
      <c r="AC959" s="71">
        <f t="shared" si="154"/>
        <v>223341.27</v>
      </c>
      <c r="AD959" s="72">
        <f t="shared" si="155"/>
        <v>365</v>
      </c>
      <c r="AE959" s="73">
        <f>ROUND(VLOOKUP(Q959,'[1]Average Cost'!$A$3:$V$26,HLOOKUP('[1]Master Sheet'!E959,'[1]Average Cost'!$B$1:$V$2,2,0)),0)</f>
        <v>296029</v>
      </c>
      <c r="AF959" s="74">
        <f t="shared" si="156"/>
        <v>0.75445740113299709</v>
      </c>
      <c r="AG959" s="68" t="str">
        <f t="shared" si="162"/>
        <v>60%-80%</v>
      </c>
      <c r="AH959" s="75">
        <v>338646.37994999997</v>
      </c>
      <c r="AI959" s="75">
        <v>338646.37994999997</v>
      </c>
      <c r="AJ959" s="75">
        <v>309807</v>
      </c>
      <c r="AK959" s="76">
        <f t="shared" si="157"/>
        <v>0.65951175982739163</v>
      </c>
      <c r="AL959" s="39" t="str">
        <f t="shared" si="163"/>
        <v>50% - 70%</v>
      </c>
      <c r="AM959" s="77" t="str">
        <f t="shared" si="164"/>
        <v>Lower Range</v>
      </c>
      <c r="AN959" s="78" t="s">
        <v>118</v>
      </c>
      <c r="AO959" s="78" t="s">
        <v>765</v>
      </c>
      <c r="AP959" s="78" t="s">
        <v>76</v>
      </c>
      <c r="AQ959" s="49"/>
      <c r="AR959" s="79"/>
      <c r="AS959" s="79"/>
      <c r="AT959" s="80"/>
      <c r="AU959" s="52">
        <f t="shared" si="158"/>
        <v>0</v>
      </c>
    </row>
    <row r="960" spans="1:47" ht="15" customHeight="1">
      <c r="A960" s="53" t="s">
        <v>66</v>
      </c>
      <c r="B960" s="25">
        <v>949</v>
      </c>
      <c r="C960" s="55" t="s">
        <v>172</v>
      </c>
      <c r="D960" s="56" t="s">
        <v>173</v>
      </c>
      <c r="E960" s="55" t="s">
        <v>149</v>
      </c>
      <c r="F960" s="57">
        <v>43253</v>
      </c>
      <c r="G960" s="58">
        <v>34009</v>
      </c>
      <c r="H960" s="59">
        <f t="shared" si="159"/>
        <v>26.153424657534245</v>
      </c>
      <c r="I960" s="60" t="s">
        <v>383</v>
      </c>
      <c r="J960" s="61">
        <v>0</v>
      </c>
      <c r="K960" s="62" t="s">
        <v>81</v>
      </c>
      <c r="L960" s="63" t="s">
        <v>85</v>
      </c>
      <c r="M960" s="64" t="str">
        <f t="shared" si="160"/>
        <v>0-4-3</v>
      </c>
      <c r="N960" s="65">
        <v>42917</v>
      </c>
      <c r="O960" s="66">
        <v>43191</v>
      </c>
      <c r="P960" s="67">
        <v>0.11249999999999999</v>
      </c>
      <c r="Q960" s="68" t="s">
        <v>87</v>
      </c>
      <c r="R960" s="68" t="s">
        <v>88</v>
      </c>
      <c r="S960" s="68" t="s">
        <v>89</v>
      </c>
      <c r="T960" s="69">
        <v>44</v>
      </c>
      <c r="U960" s="68"/>
      <c r="V960" s="70">
        <v>91500</v>
      </c>
      <c r="W960" s="70">
        <v>0</v>
      </c>
      <c r="X960" s="70">
        <v>0</v>
      </c>
      <c r="Y960" s="70">
        <v>0</v>
      </c>
      <c r="Z960" s="70">
        <v>0</v>
      </c>
      <c r="AA960" s="70">
        <v>232709.14</v>
      </c>
      <c r="AB960" s="71">
        <f t="shared" si="161"/>
        <v>232709.14</v>
      </c>
      <c r="AC960" s="71">
        <f t="shared" si="154"/>
        <v>232709.14</v>
      </c>
      <c r="AD960" s="72">
        <f t="shared" si="155"/>
        <v>365</v>
      </c>
      <c r="AE960" s="73">
        <f>ROUND(VLOOKUP(Q960,'[1]Average Cost'!$A$3:$V$26,HLOOKUP('[1]Master Sheet'!E960,'[1]Average Cost'!$B$1:$V$2,2,0)),0)</f>
        <v>224868</v>
      </c>
      <c r="AF960" s="74">
        <f t="shared" si="156"/>
        <v>1.0348699681590978</v>
      </c>
      <c r="AG960" s="68" t="str">
        <f t="shared" si="162"/>
        <v>Greater than 100%</v>
      </c>
      <c r="AH960" s="75">
        <v>399424</v>
      </c>
      <c r="AI960" s="75">
        <v>365184</v>
      </c>
      <c r="AJ960" s="75">
        <v>399424</v>
      </c>
      <c r="AK960" s="76">
        <f t="shared" si="157"/>
        <v>0.58261181100785131</v>
      </c>
      <c r="AL960" s="39" t="str">
        <f t="shared" si="163"/>
        <v>50% - 70%</v>
      </c>
      <c r="AM960" s="77" t="str">
        <f t="shared" si="164"/>
        <v>Lower Range</v>
      </c>
      <c r="AN960" s="78" t="s">
        <v>118</v>
      </c>
      <c r="AO960" s="78" t="s">
        <v>766</v>
      </c>
      <c r="AP960" s="78" t="s">
        <v>118</v>
      </c>
      <c r="AQ960" s="49"/>
      <c r="AR960" s="79"/>
      <c r="AS960" s="79"/>
      <c r="AT960" s="80"/>
      <c r="AU960" s="52">
        <f t="shared" si="158"/>
        <v>0</v>
      </c>
    </row>
    <row r="961" spans="1:47" ht="15" customHeight="1">
      <c r="A961" s="53" t="s">
        <v>66</v>
      </c>
      <c r="B961" s="54">
        <v>950</v>
      </c>
      <c r="C961" s="55" t="s">
        <v>104</v>
      </c>
      <c r="D961" s="56" t="s">
        <v>83</v>
      </c>
      <c r="E961" s="55" t="s">
        <v>105</v>
      </c>
      <c r="F961" s="57">
        <v>44450</v>
      </c>
      <c r="G961" s="58">
        <v>33032</v>
      </c>
      <c r="H961" s="59">
        <f t="shared" si="159"/>
        <v>28.830136986301369</v>
      </c>
      <c r="I961" s="60" t="s">
        <v>106</v>
      </c>
      <c r="J961" s="61">
        <v>0</v>
      </c>
      <c r="K961" s="62" t="s">
        <v>71</v>
      </c>
      <c r="L961" s="63" t="s">
        <v>85</v>
      </c>
      <c r="M961" s="64" t="str">
        <f t="shared" si="160"/>
        <v>0-2-3</v>
      </c>
      <c r="N961" s="81" t="s">
        <v>121</v>
      </c>
      <c r="O961" s="66">
        <v>43191</v>
      </c>
      <c r="P961" s="67">
        <v>3.7171232876712326E-2</v>
      </c>
      <c r="Q961" s="68" t="s">
        <v>107</v>
      </c>
      <c r="R961" s="68" t="s">
        <v>108</v>
      </c>
      <c r="S961" s="68" t="s">
        <v>109</v>
      </c>
      <c r="T961" s="69">
        <v>46</v>
      </c>
      <c r="U961" s="68"/>
      <c r="V961" s="70">
        <v>147288</v>
      </c>
      <c r="W961" s="70">
        <v>0</v>
      </c>
      <c r="X961" s="70">
        <v>0</v>
      </c>
      <c r="Y961" s="70">
        <v>0</v>
      </c>
      <c r="Z961" s="70">
        <v>0</v>
      </c>
      <c r="AA961" s="70">
        <v>380165</v>
      </c>
      <c r="AB961" s="71">
        <f t="shared" si="161"/>
        <v>380165</v>
      </c>
      <c r="AC961" s="71">
        <f t="shared" si="154"/>
        <v>380165</v>
      </c>
      <c r="AD961" s="72">
        <f t="shared" si="155"/>
        <v>365</v>
      </c>
      <c r="AE961" s="73">
        <f>ROUND(VLOOKUP(Q961,'[1]Average Cost'!$A$3:$V$26,HLOOKUP('[1]Master Sheet'!E961,'[1]Average Cost'!$B$1:$V$2,2,0)),0)</f>
        <v>532955</v>
      </c>
      <c r="AF961" s="74">
        <f t="shared" si="156"/>
        <v>0.71331538309988651</v>
      </c>
      <c r="AG961" s="68" t="str">
        <f t="shared" si="162"/>
        <v>60%-80%</v>
      </c>
      <c r="AH961" s="75">
        <v>614929.19200000004</v>
      </c>
      <c r="AI961" s="75">
        <v>614929.19200000004</v>
      </c>
      <c r="AJ961" s="75">
        <v>557251</v>
      </c>
      <c r="AK961" s="76">
        <f t="shared" si="157"/>
        <v>0.61822565092990411</v>
      </c>
      <c r="AL961" s="39" t="str">
        <f t="shared" si="163"/>
        <v>50% - 70%</v>
      </c>
      <c r="AM961" s="77" t="str">
        <f t="shared" si="164"/>
        <v>Lower Range</v>
      </c>
      <c r="AN961" s="78" t="s">
        <v>76</v>
      </c>
      <c r="AO961" s="78"/>
      <c r="AP961" s="78" t="s">
        <v>76</v>
      </c>
      <c r="AQ961" s="49"/>
      <c r="AR961" s="79"/>
      <c r="AS961" s="79"/>
      <c r="AT961" s="80"/>
      <c r="AU961" s="52">
        <f t="shared" si="158"/>
        <v>0</v>
      </c>
    </row>
    <row r="962" spans="1:47" ht="15" customHeight="1">
      <c r="A962" s="53" t="s">
        <v>66</v>
      </c>
      <c r="B962" s="54">
        <v>951</v>
      </c>
      <c r="C962" s="55" t="s">
        <v>725</v>
      </c>
      <c r="D962" s="56" t="s">
        <v>117</v>
      </c>
      <c r="E962" s="55" t="s">
        <v>79</v>
      </c>
      <c r="F962" s="57">
        <v>43799</v>
      </c>
      <c r="G962" s="58">
        <v>30004</v>
      </c>
      <c r="H962" s="59">
        <f t="shared" si="159"/>
        <v>37.126027397260273</v>
      </c>
      <c r="I962" s="60" t="s">
        <v>138</v>
      </c>
      <c r="J962" s="61" t="s">
        <v>81</v>
      </c>
      <c r="K962" s="62" t="s">
        <v>71</v>
      </c>
      <c r="L962" s="63" t="s">
        <v>129</v>
      </c>
      <c r="M962" s="64" t="str">
        <f t="shared" si="160"/>
        <v>4-2-1</v>
      </c>
      <c r="N962" s="81" t="s">
        <v>121</v>
      </c>
      <c r="O962" s="66">
        <v>43191</v>
      </c>
      <c r="P962" s="67">
        <v>1.7500000000000036E-2</v>
      </c>
      <c r="Q962" s="68" t="s">
        <v>122</v>
      </c>
      <c r="R962" s="68" t="s">
        <v>108</v>
      </c>
      <c r="S962" s="68" t="s">
        <v>109</v>
      </c>
      <c r="T962" s="69">
        <v>50</v>
      </c>
      <c r="U962" s="68"/>
      <c r="V962" s="70">
        <v>532308</v>
      </c>
      <c r="W962" s="70">
        <v>0</v>
      </c>
      <c r="X962" s="70">
        <v>0</v>
      </c>
      <c r="Y962" s="70">
        <v>136488</v>
      </c>
      <c r="Z962" s="70">
        <v>0</v>
      </c>
      <c r="AA962" s="70">
        <v>1513338</v>
      </c>
      <c r="AB962" s="71">
        <f t="shared" si="161"/>
        <v>1376850</v>
      </c>
      <c r="AC962" s="71">
        <f t="shared" si="154"/>
        <v>1376850</v>
      </c>
      <c r="AD962" s="72">
        <f t="shared" si="155"/>
        <v>365</v>
      </c>
      <c r="AE962" s="73">
        <f>ROUND(VLOOKUP(Q962,'[1]Average Cost'!$A$3:$V$26,HLOOKUP('[1]Master Sheet'!E962,'[1]Average Cost'!$B$1:$V$2,2,0)),0)</f>
        <v>1183054</v>
      </c>
      <c r="AF962" s="74">
        <f t="shared" si="156"/>
        <v>1.1638099359792538</v>
      </c>
      <c r="AG962" s="68" t="str">
        <f t="shared" si="162"/>
        <v>Greater than 100%</v>
      </c>
      <c r="AH962" s="75">
        <v>1331887.75</v>
      </c>
      <c r="AI962" s="75">
        <v>1331887.75</v>
      </c>
      <c r="AJ962" s="75">
        <v>1186008</v>
      </c>
      <c r="AK962" s="76">
        <f t="shared" si="157"/>
        <v>1.0337582878136691</v>
      </c>
      <c r="AL962" s="39" t="str">
        <f t="shared" si="163"/>
        <v>90% - 110%</v>
      </c>
      <c r="AM962" s="77" t="str">
        <f t="shared" si="164"/>
        <v>Upper Middle Range</v>
      </c>
      <c r="AN962" s="78" t="s">
        <v>76</v>
      </c>
      <c r="AO962" s="78"/>
      <c r="AP962" s="78" t="s">
        <v>118</v>
      </c>
      <c r="AQ962" s="49"/>
      <c r="AR962" s="79"/>
      <c r="AS962" s="79"/>
      <c r="AT962" s="80"/>
      <c r="AU962" s="52">
        <f t="shared" si="158"/>
        <v>0</v>
      </c>
    </row>
    <row r="963" spans="1:47" ht="15" customHeight="1">
      <c r="A963" s="53" t="s">
        <v>66</v>
      </c>
      <c r="B963" s="54">
        <v>952</v>
      </c>
      <c r="C963" s="55" t="s">
        <v>767</v>
      </c>
      <c r="D963" s="56">
        <v>11</v>
      </c>
      <c r="E963" s="55" t="s">
        <v>79</v>
      </c>
      <c r="F963" s="57">
        <v>40810</v>
      </c>
      <c r="G963" s="58">
        <v>21532</v>
      </c>
      <c r="H963" s="59">
        <f t="shared" si="159"/>
        <v>60.336986301369862</v>
      </c>
      <c r="I963" s="60" t="s">
        <v>362</v>
      </c>
      <c r="J963" s="61" t="s">
        <v>81</v>
      </c>
      <c r="K963" s="62" t="s">
        <v>81</v>
      </c>
      <c r="L963" s="63" t="s">
        <v>81</v>
      </c>
      <c r="M963" s="64" t="str">
        <f t="shared" si="160"/>
        <v>4-4-4</v>
      </c>
      <c r="N963" s="65" t="s">
        <v>86</v>
      </c>
      <c r="O963" s="66">
        <v>43191</v>
      </c>
      <c r="P963" s="67">
        <v>8.0000000000000016E-2</v>
      </c>
      <c r="Q963" s="68" t="s">
        <v>363</v>
      </c>
      <c r="R963" s="68" t="s">
        <v>102</v>
      </c>
      <c r="S963" s="68" t="s">
        <v>103</v>
      </c>
      <c r="T963" s="69">
        <v>62</v>
      </c>
      <c r="U963" s="68"/>
      <c r="V963" s="70">
        <v>5067132</v>
      </c>
      <c r="W963" s="70">
        <v>0</v>
      </c>
      <c r="X963" s="70">
        <v>0</v>
      </c>
      <c r="Y963" s="70">
        <v>2533560</v>
      </c>
      <c r="Z963" s="70">
        <v>0</v>
      </c>
      <c r="AA963" s="70">
        <v>15221291</v>
      </c>
      <c r="AB963" s="71">
        <f t="shared" si="161"/>
        <v>12687731</v>
      </c>
      <c r="AC963" s="71">
        <f t="shared" si="154"/>
        <v>12687731</v>
      </c>
      <c r="AD963" s="72">
        <f t="shared" si="155"/>
        <v>365</v>
      </c>
      <c r="AE963" s="73">
        <f>ROUND(VLOOKUP(Q963,'[1]Average Cost'!$A$3:$V$26,HLOOKUP('[1]Master Sheet'!E963,'[1]Average Cost'!$B$1:$V$2,2,0)),0)</f>
        <v>15201369</v>
      </c>
      <c r="AF963" s="74">
        <f t="shared" si="156"/>
        <v>0.8346439718685863</v>
      </c>
      <c r="AG963" s="68" t="str">
        <f t="shared" si="162"/>
        <v>80%-100%</v>
      </c>
      <c r="AH963" s="75">
        <v>14846879</v>
      </c>
      <c r="AI963" s="75">
        <v>8961361</v>
      </c>
      <c r="AJ963" s="75">
        <v>14846879</v>
      </c>
      <c r="AK963" s="76">
        <f t="shared" si="157"/>
        <v>0.85457226397547925</v>
      </c>
      <c r="AL963" s="39" t="str">
        <f t="shared" si="163"/>
        <v>70% - 90%</v>
      </c>
      <c r="AM963" s="77" t="str">
        <f t="shared" si="164"/>
        <v>Close to Market Reference</v>
      </c>
      <c r="AN963" s="78" t="s">
        <v>76</v>
      </c>
      <c r="AO963" s="78"/>
      <c r="AP963" s="78" t="s">
        <v>76</v>
      </c>
      <c r="AQ963" s="49"/>
      <c r="AR963" s="79"/>
      <c r="AS963" s="79"/>
      <c r="AT963" s="80"/>
      <c r="AU963" s="52">
        <f t="shared" si="158"/>
        <v>0</v>
      </c>
    </row>
    <row r="964" spans="1:47" ht="15" customHeight="1">
      <c r="A964" s="53" t="s">
        <v>66</v>
      </c>
      <c r="B964" s="54">
        <v>953</v>
      </c>
      <c r="C964" s="55" t="s">
        <v>265</v>
      </c>
      <c r="D964" s="56" t="s">
        <v>331</v>
      </c>
      <c r="E964" s="55" t="s">
        <v>111</v>
      </c>
      <c r="F964" s="57">
        <v>43694</v>
      </c>
      <c r="G964" s="58">
        <v>23384</v>
      </c>
      <c r="H964" s="59">
        <f t="shared" si="159"/>
        <v>55.263013698630139</v>
      </c>
      <c r="I964" s="60" t="s">
        <v>382</v>
      </c>
      <c r="J964" s="61" t="s">
        <v>85</v>
      </c>
      <c r="K964" s="62" t="s">
        <v>85</v>
      </c>
      <c r="L964" s="63" t="s">
        <v>85</v>
      </c>
      <c r="M964" s="64" t="str">
        <f t="shared" si="160"/>
        <v>3-3-3</v>
      </c>
      <c r="N964" s="65">
        <v>43191</v>
      </c>
      <c r="O964" s="66">
        <v>43191</v>
      </c>
      <c r="P964" s="67">
        <v>0.14000000000000001</v>
      </c>
      <c r="Q964" s="68" t="s">
        <v>122</v>
      </c>
      <c r="R964" s="68" t="s">
        <v>108</v>
      </c>
      <c r="S964" s="68" t="s">
        <v>109</v>
      </c>
      <c r="T964" s="69">
        <v>55</v>
      </c>
      <c r="U964" s="68"/>
      <c r="V964" s="70">
        <v>654240</v>
      </c>
      <c r="W964" s="70">
        <v>0</v>
      </c>
      <c r="X964" s="70">
        <v>90000</v>
      </c>
      <c r="Y964" s="70">
        <v>258252</v>
      </c>
      <c r="Z964" s="70">
        <v>30000</v>
      </c>
      <c r="AA964" s="70">
        <v>1995871</v>
      </c>
      <c r="AB964" s="71">
        <f t="shared" si="161"/>
        <v>1737619</v>
      </c>
      <c r="AC964" s="71">
        <f t="shared" si="154"/>
        <v>1737619</v>
      </c>
      <c r="AD964" s="72">
        <f t="shared" si="155"/>
        <v>365</v>
      </c>
      <c r="AE964" s="73">
        <f>ROUND(VLOOKUP(Q964,'[1]Average Cost'!$A$3:$V$26,HLOOKUP('[1]Master Sheet'!E964,'[1]Average Cost'!$B$1:$V$2,2,0)),0)</f>
        <v>2878540</v>
      </c>
      <c r="AF964" s="74">
        <f t="shared" si="156"/>
        <v>0.60364594551404527</v>
      </c>
      <c r="AG964" s="68" t="str">
        <f t="shared" si="162"/>
        <v>60%-80%</v>
      </c>
      <c r="AH964" s="75">
        <v>3078927.0537</v>
      </c>
      <c r="AI964" s="75">
        <v>3078927.0537</v>
      </c>
      <c r="AJ964" s="75">
        <v>2414527</v>
      </c>
      <c r="AK964" s="76">
        <f t="shared" si="157"/>
        <v>0.56435861249517849</v>
      </c>
      <c r="AL964" s="39" t="str">
        <f t="shared" si="163"/>
        <v>50% - 70%</v>
      </c>
      <c r="AM964" s="77" t="str">
        <f t="shared" si="164"/>
        <v>Lower Range</v>
      </c>
      <c r="AN964" s="78" t="s">
        <v>76</v>
      </c>
      <c r="AO964" s="78"/>
      <c r="AP964" s="78" t="s">
        <v>76</v>
      </c>
      <c r="AQ964" s="49"/>
      <c r="AR964" s="79"/>
      <c r="AS964" s="79"/>
      <c r="AT964" s="80"/>
      <c r="AU964" s="52">
        <f t="shared" si="158"/>
        <v>0</v>
      </c>
    </row>
    <row r="965" spans="1:47" ht="15" customHeight="1">
      <c r="A965" s="53" t="s">
        <v>66</v>
      </c>
      <c r="B965" s="54">
        <v>954</v>
      </c>
      <c r="C965" s="55" t="s">
        <v>147</v>
      </c>
      <c r="D965" s="56" t="s">
        <v>148</v>
      </c>
      <c r="E965" s="55" t="s">
        <v>79</v>
      </c>
      <c r="F965" s="57">
        <v>44716</v>
      </c>
      <c r="G965" s="58">
        <v>29015</v>
      </c>
      <c r="H965" s="59">
        <f t="shared" si="159"/>
        <v>39.835616438356162</v>
      </c>
      <c r="I965" s="60" t="s">
        <v>100</v>
      </c>
      <c r="J965" s="61">
        <v>0</v>
      </c>
      <c r="K965" s="62">
        <v>0</v>
      </c>
      <c r="L965" s="63" t="s">
        <v>71</v>
      </c>
      <c r="M965" s="64" t="str">
        <f t="shared" si="160"/>
        <v>0-0-2</v>
      </c>
      <c r="N965" s="81" t="s">
        <v>72</v>
      </c>
      <c r="O965" s="62" t="s">
        <v>72</v>
      </c>
      <c r="P965" s="67">
        <v>0</v>
      </c>
      <c r="Q965" s="68" t="s">
        <v>101</v>
      </c>
      <c r="R965" s="68" t="s">
        <v>141</v>
      </c>
      <c r="S965" s="68" t="s">
        <v>142</v>
      </c>
      <c r="T965" s="69">
        <v>54</v>
      </c>
      <c r="U965" s="68"/>
      <c r="V965" s="70">
        <v>869568</v>
      </c>
      <c r="W965" s="70">
        <v>0</v>
      </c>
      <c r="X965" s="70">
        <v>0</v>
      </c>
      <c r="Y965" s="70">
        <v>326088</v>
      </c>
      <c r="Z965" s="70">
        <v>0</v>
      </c>
      <c r="AA965" s="70">
        <v>2515943</v>
      </c>
      <c r="AB965" s="71">
        <f t="shared" si="161"/>
        <v>2189855</v>
      </c>
      <c r="AC965" s="71">
        <f t="shared" si="154"/>
        <v>2189855</v>
      </c>
      <c r="AD965" s="72">
        <f t="shared" si="155"/>
        <v>301</v>
      </c>
      <c r="AE965" s="73">
        <f>ROUND(VLOOKUP(Q965,'[1]Average Cost'!$A$3:$V$26,HLOOKUP('[1]Master Sheet'!E965,'[1]Average Cost'!$B$1:$V$2,2,0)),0)</f>
        <v>2111098</v>
      </c>
      <c r="AF965" s="74">
        <f t="shared" si="156"/>
        <v>1.0373061790594278</v>
      </c>
      <c r="AG965" s="68" t="str">
        <f t="shared" si="162"/>
        <v>Greater than 100%</v>
      </c>
      <c r="AH965" s="75">
        <v>4048653.0980000002</v>
      </c>
      <c r="AI965" s="75">
        <v>4048653.0980000002</v>
      </c>
      <c r="AJ965" s="75">
        <v>2080872</v>
      </c>
      <c r="AK965" s="76">
        <f t="shared" si="157"/>
        <v>0.54088481946792866</v>
      </c>
      <c r="AL965" s="39" t="str">
        <f t="shared" si="163"/>
        <v>50% - 70%</v>
      </c>
      <c r="AM965" s="77" t="str">
        <f t="shared" si="164"/>
        <v>Lower Range</v>
      </c>
      <c r="AN965" s="78" t="s">
        <v>76</v>
      </c>
      <c r="AO965" s="78"/>
      <c r="AP965" s="78" t="s">
        <v>76</v>
      </c>
      <c r="AQ965" s="49"/>
      <c r="AR965" s="79"/>
      <c r="AS965" s="79"/>
      <c r="AT965" s="80"/>
      <c r="AU965" s="52">
        <f t="shared" si="158"/>
        <v>0</v>
      </c>
    </row>
    <row r="966" spans="1:47" ht="15" customHeight="1">
      <c r="A966" s="53" t="s">
        <v>66</v>
      </c>
      <c r="B966" s="25">
        <v>955</v>
      </c>
      <c r="C966" s="55" t="s">
        <v>144</v>
      </c>
      <c r="D966" s="56" t="s">
        <v>145</v>
      </c>
      <c r="E966" s="55" t="s">
        <v>111</v>
      </c>
      <c r="F966" s="57">
        <v>42522</v>
      </c>
      <c r="G966" s="58">
        <v>31846</v>
      </c>
      <c r="H966" s="59">
        <f t="shared" si="159"/>
        <v>32.079452054794523</v>
      </c>
      <c r="I966" s="60" t="s">
        <v>403</v>
      </c>
      <c r="J966" s="61" t="s">
        <v>71</v>
      </c>
      <c r="K966" s="62" t="s">
        <v>85</v>
      </c>
      <c r="L966" s="63" t="s">
        <v>85</v>
      </c>
      <c r="M966" s="64" t="str">
        <f t="shared" si="160"/>
        <v>2-3-3</v>
      </c>
      <c r="N966" s="65">
        <v>42095</v>
      </c>
      <c r="O966" s="66">
        <v>43191</v>
      </c>
      <c r="P966" s="67">
        <v>0.11749999999999999</v>
      </c>
      <c r="Q966" s="68" t="s">
        <v>224</v>
      </c>
      <c r="R966" s="68" t="s">
        <v>108</v>
      </c>
      <c r="S966" s="68" t="s">
        <v>109</v>
      </c>
      <c r="T966" s="69">
        <v>45</v>
      </c>
      <c r="U966" s="68"/>
      <c r="V966" s="70">
        <v>137028</v>
      </c>
      <c r="W966" s="70">
        <v>0</v>
      </c>
      <c r="X966" s="70">
        <v>13500</v>
      </c>
      <c r="Y966" s="70">
        <v>0</v>
      </c>
      <c r="Z966" s="70">
        <v>4500</v>
      </c>
      <c r="AA966" s="70">
        <v>354511</v>
      </c>
      <c r="AB966" s="71">
        <f t="shared" si="161"/>
        <v>354511</v>
      </c>
      <c r="AC966" s="71">
        <f t="shared" si="154"/>
        <v>354511</v>
      </c>
      <c r="AD966" s="72">
        <f t="shared" si="155"/>
        <v>365</v>
      </c>
      <c r="AE966" s="73">
        <f>ROUND(VLOOKUP(Q966,'[1]Average Cost'!$A$3:$V$26,HLOOKUP('[1]Master Sheet'!E966,'[1]Average Cost'!$B$1:$V$2,2,0)),0)</f>
        <v>345298</v>
      </c>
      <c r="AF966" s="74">
        <f t="shared" si="156"/>
        <v>1.0266813013686729</v>
      </c>
      <c r="AG966" s="68" t="str">
        <f t="shared" si="162"/>
        <v>Greater than 100%</v>
      </c>
      <c r="AH966" s="75">
        <v>490478.95185000001</v>
      </c>
      <c r="AI966" s="75">
        <v>490478.95185000001</v>
      </c>
      <c r="AJ966" s="75">
        <v>489671</v>
      </c>
      <c r="AK966" s="76">
        <f t="shared" si="157"/>
        <v>0.72278534820474372</v>
      </c>
      <c r="AL966" s="39" t="str">
        <f t="shared" si="163"/>
        <v>70% - 90%</v>
      </c>
      <c r="AM966" s="77" t="str">
        <f t="shared" si="164"/>
        <v>Lower Middle Range</v>
      </c>
      <c r="AN966" s="78" t="s">
        <v>118</v>
      </c>
      <c r="AO966" s="78" t="s">
        <v>768</v>
      </c>
      <c r="AP966" s="78" t="s">
        <v>135</v>
      </c>
      <c r="AQ966" s="49"/>
      <c r="AR966" s="79"/>
      <c r="AS966" s="79"/>
      <c r="AT966" s="80"/>
      <c r="AU966" s="52">
        <f t="shared" si="158"/>
        <v>0</v>
      </c>
    </row>
    <row r="967" spans="1:47" ht="15" customHeight="1">
      <c r="A967" s="53" t="s">
        <v>66</v>
      </c>
      <c r="B967" s="54">
        <v>956</v>
      </c>
      <c r="C967" s="55" t="s">
        <v>82</v>
      </c>
      <c r="D967" s="56" t="s">
        <v>95</v>
      </c>
      <c r="E967" s="55" t="s">
        <v>423</v>
      </c>
      <c r="F967" s="57">
        <v>44338</v>
      </c>
      <c r="G967" s="58">
        <v>33674</v>
      </c>
      <c r="H967" s="59">
        <f t="shared" si="159"/>
        <v>27.07123287671233</v>
      </c>
      <c r="I967" s="60" t="s">
        <v>210</v>
      </c>
      <c r="J967" s="61">
        <v>0</v>
      </c>
      <c r="K967" s="62" t="s">
        <v>85</v>
      </c>
      <c r="L967" s="63" t="s">
        <v>71</v>
      </c>
      <c r="M967" s="64" t="str">
        <f t="shared" si="160"/>
        <v>0-3-2</v>
      </c>
      <c r="N967" s="65">
        <v>43242</v>
      </c>
      <c r="O967" s="66">
        <v>43242</v>
      </c>
      <c r="P967" s="67">
        <v>0.17499999999999999</v>
      </c>
      <c r="Q967" s="68" t="s">
        <v>73</v>
      </c>
      <c r="R967" s="38" t="s">
        <v>74</v>
      </c>
      <c r="S967" s="38" t="s">
        <v>75</v>
      </c>
      <c r="T967" s="69">
        <v>47</v>
      </c>
      <c r="U967" s="68"/>
      <c r="V967" s="70">
        <v>170904</v>
      </c>
      <c r="W967" s="70">
        <v>0</v>
      </c>
      <c r="X967" s="70">
        <v>0</v>
      </c>
      <c r="Y967" s="70">
        <v>42732</v>
      </c>
      <c r="Z967" s="70">
        <v>0</v>
      </c>
      <c r="AA967" s="70">
        <v>481945</v>
      </c>
      <c r="AB967" s="71">
        <f t="shared" si="161"/>
        <v>439213</v>
      </c>
      <c r="AC967" s="71">
        <f t="shared" si="154"/>
        <v>439213</v>
      </c>
      <c r="AD967" s="72">
        <f t="shared" si="155"/>
        <v>365</v>
      </c>
      <c r="AE967" s="73">
        <f>ROUND(VLOOKUP(Q967,'[1]Average Cost'!$A$3:$V$26,HLOOKUP('[1]Master Sheet'!E967,'[1]Average Cost'!$B$1:$V$2,2,0)),0)</f>
        <v>480436</v>
      </c>
      <c r="AF967" s="74">
        <f t="shared" si="156"/>
        <v>0.91419668800839238</v>
      </c>
      <c r="AG967" s="68" t="str">
        <f t="shared" si="162"/>
        <v>80%-100%</v>
      </c>
      <c r="AH967" s="75">
        <v>876690.91902000003</v>
      </c>
      <c r="AI967" s="75">
        <v>876690.91902000003</v>
      </c>
      <c r="AJ967" s="75">
        <v>756391</v>
      </c>
      <c r="AK967" s="76">
        <f t="shared" si="157"/>
        <v>0.5009895625370111</v>
      </c>
      <c r="AL967" s="39" t="str">
        <f t="shared" si="163"/>
        <v>50% - 70%</v>
      </c>
      <c r="AM967" s="77" t="str">
        <f t="shared" si="164"/>
        <v>Lower Range</v>
      </c>
      <c r="AN967" s="78" t="s">
        <v>76</v>
      </c>
      <c r="AO967" s="78"/>
      <c r="AP967" s="78" t="s">
        <v>135</v>
      </c>
      <c r="AQ967" s="49"/>
      <c r="AR967" s="79"/>
      <c r="AS967" s="79"/>
      <c r="AT967" s="80"/>
      <c r="AU967" s="52">
        <f t="shared" si="158"/>
        <v>0</v>
      </c>
    </row>
    <row r="968" spans="1:47" ht="15" customHeight="1">
      <c r="A968" s="53" t="s">
        <v>66</v>
      </c>
      <c r="B968" s="54">
        <v>957</v>
      </c>
      <c r="C968" s="55" t="s">
        <v>67</v>
      </c>
      <c r="D968" s="56" t="s">
        <v>68</v>
      </c>
      <c r="E968" s="55" t="s">
        <v>105</v>
      </c>
      <c r="F968" s="57">
        <v>44779</v>
      </c>
      <c r="G968" s="58">
        <v>31342</v>
      </c>
      <c r="H968" s="59">
        <f t="shared" si="159"/>
        <v>33.460273972602742</v>
      </c>
      <c r="I968" s="60" t="s">
        <v>70</v>
      </c>
      <c r="J968" s="61">
        <v>0</v>
      </c>
      <c r="K968" s="62">
        <v>0</v>
      </c>
      <c r="L968" s="63" t="s">
        <v>71</v>
      </c>
      <c r="M968" s="64" t="str">
        <f t="shared" si="160"/>
        <v>0-0-2</v>
      </c>
      <c r="N968" s="81" t="s">
        <v>72</v>
      </c>
      <c r="O968" s="62" t="s">
        <v>72</v>
      </c>
      <c r="P968" s="67">
        <v>0</v>
      </c>
      <c r="Q968" s="68" t="s">
        <v>73</v>
      </c>
      <c r="R968" s="38" t="s">
        <v>74</v>
      </c>
      <c r="S968" s="38" t="s">
        <v>75</v>
      </c>
      <c r="T968" s="69">
        <v>48</v>
      </c>
      <c r="U968" s="68"/>
      <c r="V968" s="70">
        <v>298176</v>
      </c>
      <c r="W968" s="70">
        <v>0</v>
      </c>
      <c r="X968" s="70">
        <v>0</v>
      </c>
      <c r="Y968" s="70">
        <v>74544</v>
      </c>
      <c r="Z968" s="70">
        <v>0</v>
      </c>
      <c r="AA968" s="70">
        <v>831948</v>
      </c>
      <c r="AB968" s="71">
        <f t="shared" si="161"/>
        <v>757404</v>
      </c>
      <c r="AC968" s="71">
        <f t="shared" si="154"/>
        <v>757404</v>
      </c>
      <c r="AD968" s="72">
        <f t="shared" si="155"/>
        <v>238</v>
      </c>
      <c r="AE968" s="73">
        <f>ROUND(VLOOKUP(Q968,'[1]Average Cost'!$A$3:$V$26,HLOOKUP('[1]Master Sheet'!E968,'[1]Average Cost'!$B$1:$V$2,2,0)),0)</f>
        <v>646385</v>
      </c>
      <c r="AF968" s="74">
        <f t="shared" si="156"/>
        <v>1.1717536762146399</v>
      </c>
      <c r="AG968" s="68" t="str">
        <f t="shared" si="162"/>
        <v>Greater than 100%</v>
      </c>
      <c r="AH968" s="75">
        <v>1040452</v>
      </c>
      <c r="AI968" s="75">
        <v>1031401.0812</v>
      </c>
      <c r="AJ968" s="75">
        <v>1040452</v>
      </c>
      <c r="AK968" s="76">
        <f t="shared" si="157"/>
        <v>0.72795669574377286</v>
      </c>
      <c r="AL968" s="39" t="str">
        <f t="shared" si="163"/>
        <v>70% - 90%</v>
      </c>
      <c r="AM968" s="77" t="str">
        <f t="shared" si="164"/>
        <v>Lower Middle Range</v>
      </c>
      <c r="AN968" s="78" t="s">
        <v>76</v>
      </c>
      <c r="AO968" s="78"/>
      <c r="AP968" s="78" t="s">
        <v>76</v>
      </c>
      <c r="AQ968" s="49"/>
      <c r="AR968" s="79"/>
      <c r="AS968" s="79"/>
      <c r="AT968" s="80"/>
      <c r="AU968" s="52">
        <f t="shared" si="158"/>
        <v>0</v>
      </c>
    </row>
    <row r="969" spans="1:47" ht="15" customHeight="1">
      <c r="A969" s="53" t="s">
        <v>66</v>
      </c>
      <c r="B969" s="54">
        <v>958</v>
      </c>
      <c r="C969" s="55" t="s">
        <v>67</v>
      </c>
      <c r="D969" s="56" t="s">
        <v>68</v>
      </c>
      <c r="E969" s="55" t="s">
        <v>769</v>
      </c>
      <c r="F969" s="57">
        <v>44625</v>
      </c>
      <c r="G969" s="58">
        <v>32324</v>
      </c>
      <c r="H969" s="59">
        <f t="shared" si="159"/>
        <v>30.769863013698629</v>
      </c>
      <c r="I969" s="60" t="s">
        <v>234</v>
      </c>
      <c r="J969" s="61">
        <v>0</v>
      </c>
      <c r="K969" s="62">
        <v>0</v>
      </c>
      <c r="L969" s="63" t="s">
        <v>71</v>
      </c>
      <c r="M969" s="64" t="str">
        <f t="shared" si="160"/>
        <v>0-0-2</v>
      </c>
      <c r="N969" s="81" t="s">
        <v>72</v>
      </c>
      <c r="O969" s="62" t="s">
        <v>72</v>
      </c>
      <c r="P969" s="67">
        <v>0</v>
      </c>
      <c r="Q969" s="68" t="s">
        <v>73</v>
      </c>
      <c r="R969" s="38" t="s">
        <v>74</v>
      </c>
      <c r="S969" s="38" t="s">
        <v>75</v>
      </c>
      <c r="T969" s="69">
        <v>48</v>
      </c>
      <c r="U969" s="68"/>
      <c r="V969" s="70">
        <v>186180</v>
      </c>
      <c r="W969" s="70">
        <v>0</v>
      </c>
      <c r="X969" s="70">
        <v>0</v>
      </c>
      <c r="Y969" s="70">
        <v>46548</v>
      </c>
      <c r="Z969" s="70">
        <v>0</v>
      </c>
      <c r="AA969" s="70">
        <v>523958</v>
      </c>
      <c r="AB969" s="71">
        <f t="shared" si="161"/>
        <v>477410</v>
      </c>
      <c r="AC969" s="71">
        <f t="shared" si="154"/>
        <v>477410</v>
      </c>
      <c r="AD969" s="72">
        <f t="shared" si="155"/>
        <v>365</v>
      </c>
      <c r="AE969" s="73">
        <f>ROUND(VLOOKUP(Q969,'[1]Average Cost'!$A$3:$V$26,HLOOKUP('[1]Master Sheet'!E969,'[1]Average Cost'!$B$1:$V$2,2,0)),0)</f>
        <v>646385</v>
      </c>
      <c r="AF969" s="74">
        <f t="shared" si="156"/>
        <v>0.73858458967952534</v>
      </c>
      <c r="AG969" s="68" t="str">
        <f t="shared" si="162"/>
        <v>60%-80%</v>
      </c>
      <c r="AH969" s="75">
        <v>1040452</v>
      </c>
      <c r="AI969" s="75">
        <v>1031401.0812</v>
      </c>
      <c r="AJ969" s="75">
        <v>1040452</v>
      </c>
      <c r="AK969" s="76">
        <f t="shared" si="157"/>
        <v>0.45884865423873472</v>
      </c>
      <c r="AL969" s="39" t="str">
        <f t="shared" si="163"/>
        <v>25% - 50%</v>
      </c>
      <c r="AM969" s="77" t="str">
        <f t="shared" si="164"/>
        <v>Lower Range</v>
      </c>
      <c r="AN969" s="78" t="s">
        <v>76</v>
      </c>
      <c r="AO969" s="78"/>
      <c r="AP969" s="78" t="s">
        <v>76</v>
      </c>
      <c r="AQ969" s="49"/>
      <c r="AR969" s="79"/>
      <c r="AS969" s="79"/>
      <c r="AT969" s="80"/>
      <c r="AU969" s="52">
        <f t="shared" si="158"/>
        <v>0</v>
      </c>
    </row>
    <row r="970" spans="1:47" ht="15" customHeight="1">
      <c r="A970" s="53" t="s">
        <v>66</v>
      </c>
      <c r="B970" s="54">
        <v>959</v>
      </c>
      <c r="C970" s="55" t="s">
        <v>104</v>
      </c>
      <c r="D970" s="56" t="s">
        <v>145</v>
      </c>
      <c r="E970" s="55" t="s">
        <v>770</v>
      </c>
      <c r="F970" s="57">
        <v>41506</v>
      </c>
      <c r="G970" s="58">
        <v>28512</v>
      </c>
      <c r="H970" s="59">
        <f t="shared" si="159"/>
        <v>41.213698630136989</v>
      </c>
      <c r="I970" s="60" t="s">
        <v>644</v>
      </c>
      <c r="J970" s="61" t="s">
        <v>71</v>
      </c>
      <c r="K970" s="62" t="s">
        <v>71</v>
      </c>
      <c r="L970" s="63" t="s">
        <v>85</v>
      </c>
      <c r="M970" s="64" t="str">
        <f t="shared" si="160"/>
        <v>2-2-3</v>
      </c>
      <c r="N970" s="65" t="s">
        <v>86</v>
      </c>
      <c r="O970" s="66">
        <v>43191</v>
      </c>
      <c r="P970" s="67">
        <v>9.9999999999999992E-2</v>
      </c>
      <c r="Q970" s="68" t="s">
        <v>87</v>
      </c>
      <c r="R970" s="68" t="s">
        <v>88</v>
      </c>
      <c r="S970" s="68" t="s">
        <v>89</v>
      </c>
      <c r="T970" s="69">
        <v>45</v>
      </c>
      <c r="U970" s="68"/>
      <c r="V970" s="70">
        <v>127392</v>
      </c>
      <c r="W970" s="70">
        <v>0</v>
      </c>
      <c r="X970" s="70">
        <v>0</v>
      </c>
      <c r="Y970" s="70">
        <v>0</v>
      </c>
      <c r="Z970" s="70">
        <v>0</v>
      </c>
      <c r="AA970" s="70">
        <v>239233.37</v>
      </c>
      <c r="AB970" s="71">
        <f t="shared" si="161"/>
        <v>239233.37</v>
      </c>
      <c r="AC970" s="71">
        <f t="shared" si="154"/>
        <v>239233.37</v>
      </c>
      <c r="AD970" s="72">
        <f t="shared" si="155"/>
        <v>365</v>
      </c>
      <c r="AE970" s="73">
        <f>ROUND(VLOOKUP(Q970,'[1]Average Cost'!$A$3:$V$26,HLOOKUP('[1]Master Sheet'!E970,'[1]Average Cost'!$B$1:$V$2,2,0)),0)</f>
        <v>233903</v>
      </c>
      <c r="AF970" s="74">
        <f t="shared" si="156"/>
        <v>1.0227888056160033</v>
      </c>
      <c r="AG970" s="68" t="str">
        <f t="shared" si="162"/>
        <v>Greater than 100%</v>
      </c>
      <c r="AH970" s="75">
        <v>457695</v>
      </c>
      <c r="AI970" s="75">
        <v>382087.75</v>
      </c>
      <c r="AJ970" s="75">
        <v>457695</v>
      </c>
      <c r="AK970" s="76">
        <f t="shared" si="157"/>
        <v>0.5226916833262325</v>
      </c>
      <c r="AL970" s="39" t="str">
        <f t="shared" si="163"/>
        <v>50% - 70%</v>
      </c>
      <c r="AM970" s="77" t="str">
        <f t="shared" si="164"/>
        <v>Lower Range</v>
      </c>
      <c r="AN970" s="78" t="s">
        <v>76</v>
      </c>
      <c r="AO970" s="78"/>
      <c r="AP970" s="78" t="s">
        <v>76</v>
      </c>
      <c r="AQ970" s="49"/>
      <c r="AR970" s="79"/>
      <c r="AS970" s="79"/>
      <c r="AT970" s="80"/>
      <c r="AU970" s="52">
        <f t="shared" si="158"/>
        <v>0</v>
      </c>
    </row>
    <row r="971" spans="1:47" ht="15" customHeight="1">
      <c r="A971" s="53" t="s">
        <v>66</v>
      </c>
      <c r="B971" s="54">
        <v>960</v>
      </c>
      <c r="C971" s="55" t="s">
        <v>82</v>
      </c>
      <c r="D971" s="56" t="s">
        <v>83</v>
      </c>
      <c r="E971" s="55" t="s">
        <v>253</v>
      </c>
      <c r="F971" s="57">
        <v>40664</v>
      </c>
      <c r="G971" s="58">
        <v>31026</v>
      </c>
      <c r="H971" s="59">
        <f t="shared" si="159"/>
        <v>34.326027397260276</v>
      </c>
      <c r="I971" s="60" t="s">
        <v>644</v>
      </c>
      <c r="J971" s="61" t="s">
        <v>85</v>
      </c>
      <c r="K971" s="62" t="s">
        <v>71</v>
      </c>
      <c r="L971" s="63" t="s">
        <v>85</v>
      </c>
      <c r="M971" s="64" t="str">
        <f t="shared" si="160"/>
        <v>3-2-3</v>
      </c>
      <c r="N971" s="65">
        <v>42095</v>
      </c>
      <c r="O971" s="66">
        <v>43191</v>
      </c>
      <c r="P971" s="67">
        <v>6.7499999999999991E-2</v>
      </c>
      <c r="Q971" s="68" t="s">
        <v>87</v>
      </c>
      <c r="R971" s="68" t="s">
        <v>88</v>
      </c>
      <c r="S971" s="68" t="s">
        <v>89</v>
      </c>
      <c r="T971" s="69">
        <v>46</v>
      </c>
      <c r="U971" s="68"/>
      <c r="V971" s="70">
        <v>127392</v>
      </c>
      <c r="W971" s="70">
        <v>0</v>
      </c>
      <c r="X971" s="70">
        <v>0</v>
      </c>
      <c r="Y971" s="70">
        <v>0</v>
      </c>
      <c r="Z971" s="70">
        <v>0</v>
      </c>
      <c r="AA971" s="70">
        <v>309356</v>
      </c>
      <c r="AB971" s="71">
        <f t="shared" si="161"/>
        <v>309356</v>
      </c>
      <c r="AC971" s="71">
        <f t="shared" si="154"/>
        <v>309356</v>
      </c>
      <c r="AD971" s="72">
        <f t="shared" si="155"/>
        <v>365</v>
      </c>
      <c r="AE971" s="73">
        <f>ROUND(VLOOKUP(Q971,'[1]Average Cost'!$A$3:$V$26,HLOOKUP('[1]Master Sheet'!E971,'[1]Average Cost'!$B$1:$V$2,2,0)),0)</f>
        <v>293696</v>
      </c>
      <c r="AF971" s="74">
        <f t="shared" si="156"/>
        <v>1.0533204401830465</v>
      </c>
      <c r="AG971" s="68" t="str">
        <f t="shared" si="162"/>
        <v>Greater than 100%</v>
      </c>
      <c r="AH971" s="75">
        <v>512626</v>
      </c>
      <c r="AI971" s="75">
        <v>449515</v>
      </c>
      <c r="AJ971" s="75">
        <v>512626</v>
      </c>
      <c r="AK971" s="76">
        <f t="shared" si="157"/>
        <v>0.60347309734582322</v>
      </c>
      <c r="AL971" s="39" t="str">
        <f t="shared" si="163"/>
        <v>50% - 70%</v>
      </c>
      <c r="AM971" s="77" t="str">
        <f t="shared" si="164"/>
        <v>Lower Range</v>
      </c>
      <c r="AN971" s="78" t="s">
        <v>118</v>
      </c>
      <c r="AO971" s="78" t="s">
        <v>771</v>
      </c>
      <c r="AP971" s="78" t="s">
        <v>76</v>
      </c>
      <c r="AQ971" s="49"/>
      <c r="AR971" s="79"/>
      <c r="AS971" s="79"/>
      <c r="AT971" s="80"/>
      <c r="AU971" s="52">
        <f t="shared" si="158"/>
        <v>0</v>
      </c>
    </row>
    <row r="972" spans="1:47" ht="15" customHeight="1">
      <c r="A972" s="53" t="s">
        <v>66</v>
      </c>
      <c r="B972" s="25">
        <v>961</v>
      </c>
      <c r="C972" s="55" t="s">
        <v>134</v>
      </c>
      <c r="D972" s="56" t="s">
        <v>68</v>
      </c>
      <c r="E972" s="55" t="s">
        <v>314</v>
      </c>
      <c r="F972" s="57">
        <v>43962</v>
      </c>
      <c r="G972" s="58">
        <v>28749</v>
      </c>
      <c r="H972" s="59">
        <f t="shared" si="159"/>
        <v>40.564383561643837</v>
      </c>
      <c r="I972" s="60" t="s">
        <v>189</v>
      </c>
      <c r="J972" s="61" t="s">
        <v>85</v>
      </c>
      <c r="K972" s="62" t="s">
        <v>71</v>
      </c>
      <c r="L972" s="63" t="s">
        <v>85</v>
      </c>
      <c r="M972" s="64" t="str">
        <f t="shared" si="160"/>
        <v>3-2-3</v>
      </c>
      <c r="N972" s="81" t="s">
        <v>121</v>
      </c>
      <c r="O972" s="66">
        <v>43191</v>
      </c>
      <c r="P972" s="67">
        <v>9.9999999999999964E-2</v>
      </c>
      <c r="Q972" s="68" t="s">
        <v>190</v>
      </c>
      <c r="R972" s="68" t="s">
        <v>108</v>
      </c>
      <c r="S972" s="68" t="s">
        <v>109</v>
      </c>
      <c r="T972" s="69">
        <v>48</v>
      </c>
      <c r="U972" s="68"/>
      <c r="V972" s="70">
        <v>303324</v>
      </c>
      <c r="W972" s="70">
        <v>0</v>
      </c>
      <c r="X972" s="70">
        <v>0</v>
      </c>
      <c r="Y972" s="70">
        <v>75828</v>
      </c>
      <c r="Z972" s="70">
        <v>0</v>
      </c>
      <c r="AA972" s="70">
        <v>846110</v>
      </c>
      <c r="AB972" s="71">
        <f t="shared" si="161"/>
        <v>770282</v>
      </c>
      <c r="AC972" s="71">
        <f t="shared" ref="AC972:AC1035" si="165">AB972-W972</f>
        <v>770282</v>
      </c>
      <c r="AD972" s="72">
        <f t="shared" ref="AD972:AD1035" si="166">IF(($AE$10-F972)+1&gt;365,365,($AE$10-F972)+1)</f>
        <v>365</v>
      </c>
      <c r="AE972" s="73">
        <f>ROUND(VLOOKUP(Q972,'[1]Average Cost'!$A$3:$V$26,HLOOKUP('[1]Master Sheet'!E972,'[1]Average Cost'!$B$1:$V$2,2,0)),0)</f>
        <v>673247</v>
      </c>
      <c r="AF972" s="74">
        <f t="shared" ref="AF972:AF1035" si="167">AB972/AE972</f>
        <v>1.1441298661561061</v>
      </c>
      <c r="AG972" s="68" t="str">
        <f t="shared" si="162"/>
        <v>Greater than 100%</v>
      </c>
      <c r="AH972" s="75">
        <v>802902.29984999995</v>
      </c>
      <c r="AI972" s="75">
        <v>802902.29984999995</v>
      </c>
      <c r="AJ972" s="75">
        <v>842993</v>
      </c>
      <c r="AK972" s="76">
        <f t="shared" ref="AK972:AK1035" si="168">AB972/AH972</f>
        <v>0.95937201841856212</v>
      </c>
      <c r="AL972" s="39" t="str">
        <f t="shared" si="163"/>
        <v>90% - 110%</v>
      </c>
      <c r="AM972" s="77" t="str">
        <f t="shared" si="164"/>
        <v>Close to Market Reference</v>
      </c>
      <c r="AN972" s="78" t="s">
        <v>76</v>
      </c>
      <c r="AO972" s="78"/>
      <c r="AP972" s="78" t="s">
        <v>76</v>
      </c>
      <c r="AQ972" s="49"/>
      <c r="AR972" s="79"/>
      <c r="AS972" s="79"/>
      <c r="AT972" s="80"/>
      <c r="AU972" s="52">
        <f t="shared" ref="AU972:AU1035" si="169">AT972/AH972</f>
        <v>0</v>
      </c>
    </row>
    <row r="973" spans="1:47" ht="15" customHeight="1">
      <c r="A973" s="53" t="s">
        <v>66</v>
      </c>
      <c r="B973" s="54">
        <v>962</v>
      </c>
      <c r="C973" s="55" t="s">
        <v>134</v>
      </c>
      <c r="D973" s="56" t="s">
        <v>68</v>
      </c>
      <c r="E973" s="55" t="s">
        <v>111</v>
      </c>
      <c r="F973" s="57">
        <v>40878</v>
      </c>
      <c r="G973" s="58">
        <v>30693</v>
      </c>
      <c r="H973" s="59">
        <f t="shared" ref="H973:H1036" si="170">($I$10-G973)/365</f>
        <v>35.238356164383561</v>
      </c>
      <c r="I973" s="60" t="s">
        <v>646</v>
      </c>
      <c r="J973" s="61" t="s">
        <v>85</v>
      </c>
      <c r="K973" s="62" t="s">
        <v>81</v>
      </c>
      <c r="L973" s="63" t="s">
        <v>85</v>
      </c>
      <c r="M973" s="64" t="str">
        <f t="shared" ref="M973:M1036" si="171">LEFT(J973,1)&amp;"-"&amp;LEFT(K973,1)&amp;"-"&amp;LEFT(L973,1)</f>
        <v>3-4-3</v>
      </c>
      <c r="N973" s="65">
        <v>42095</v>
      </c>
      <c r="O973" s="66">
        <v>43191</v>
      </c>
      <c r="P973" s="67">
        <v>0.10694503768129142</v>
      </c>
      <c r="Q973" s="68" t="s">
        <v>113</v>
      </c>
      <c r="R973" s="68" t="s">
        <v>114</v>
      </c>
      <c r="S973" s="68" t="s">
        <v>115</v>
      </c>
      <c r="T973" s="69">
        <v>48</v>
      </c>
      <c r="U973" s="68"/>
      <c r="V973" s="70">
        <v>176796</v>
      </c>
      <c r="W973" s="70">
        <v>0</v>
      </c>
      <c r="X973" s="70">
        <v>45000</v>
      </c>
      <c r="Y973" s="70">
        <v>44196</v>
      </c>
      <c r="Z973" s="70">
        <v>15000</v>
      </c>
      <c r="AA973" s="70">
        <v>498129</v>
      </c>
      <c r="AB973" s="71">
        <f t="shared" ref="AB973:AB1036" si="172">AA973-Y973</f>
        <v>453933</v>
      </c>
      <c r="AC973" s="71">
        <f t="shared" si="165"/>
        <v>453933</v>
      </c>
      <c r="AD973" s="72">
        <f t="shared" si="166"/>
        <v>365</v>
      </c>
      <c r="AE973" s="73">
        <f>ROUND(VLOOKUP(Q973,'[1]Average Cost'!$A$3:$V$26,HLOOKUP('[1]Master Sheet'!E973,'[1]Average Cost'!$B$1:$V$2,2,0)),0)</f>
        <v>545677</v>
      </c>
      <c r="AF973" s="74">
        <f t="shared" si="167"/>
        <v>0.83187123518125194</v>
      </c>
      <c r="AG973" s="68" t="str">
        <f t="shared" ref="AG973:AG1036" si="173">IF(AF973&lt;60%,"Less than 60%",IF(AF973&lt;80%,"60%-80%",IF(AF973&lt;100%,"80%-100%","Greater than 100%")))</f>
        <v>80%-100%</v>
      </c>
      <c r="AH973" s="75">
        <v>763136.19264999998</v>
      </c>
      <c r="AI973" s="75">
        <v>763136.19264999998</v>
      </c>
      <c r="AJ973" s="75">
        <v>565293</v>
      </c>
      <c r="AK973" s="76">
        <f t="shared" si="168"/>
        <v>0.59482567380759643</v>
      </c>
      <c r="AL973" s="39" t="str">
        <f t="shared" ref="AL973:AL1036" si="174">IF(AK973&lt;50%,"25% - 50%",IF(AK973&lt;70%,"50% - 70%",IF(AK973&lt;90%,"70% - 90%",IF(AK973&lt;110%,"90% - 110%",IF(AK973&lt;130%,"110% - 130%","&gt;130%")))))</f>
        <v>50% - 70%</v>
      </c>
      <c r="AM973" s="77" t="str">
        <f t="shared" ref="AM973:AM1036" si="175">IF(AK973&lt;70%,"Lower Range",IF(AK973&lt;85%,"Lower Middle Range",IF(AK973&lt;100%,"Close to Market Reference",IF(AK973&lt;115%,"Upper Middle Range","Upper Range"))))</f>
        <v>Lower Range</v>
      </c>
      <c r="AN973" s="78" t="s">
        <v>76</v>
      </c>
      <c r="AO973" s="78"/>
      <c r="AP973" s="78" t="s">
        <v>76</v>
      </c>
      <c r="AQ973" s="49"/>
      <c r="AR973" s="79"/>
      <c r="AS973" s="79"/>
      <c r="AT973" s="80"/>
      <c r="AU973" s="52">
        <f t="shared" si="169"/>
        <v>0</v>
      </c>
    </row>
    <row r="974" spans="1:47" ht="15" customHeight="1">
      <c r="A974" s="53" t="s">
        <v>66</v>
      </c>
      <c r="B974" s="54">
        <v>963</v>
      </c>
      <c r="C974" s="55" t="s">
        <v>377</v>
      </c>
      <c r="D974" s="56" t="s">
        <v>145</v>
      </c>
      <c r="E974" s="55" t="s">
        <v>111</v>
      </c>
      <c r="F974" s="57">
        <v>43743</v>
      </c>
      <c r="G974" s="58">
        <v>33827</v>
      </c>
      <c r="H974" s="59">
        <f t="shared" si="170"/>
        <v>26.652054794520549</v>
      </c>
      <c r="I974" s="60" t="s">
        <v>261</v>
      </c>
      <c r="J974" s="61">
        <v>0</v>
      </c>
      <c r="K974" s="62" t="s">
        <v>71</v>
      </c>
      <c r="L974" s="63" t="s">
        <v>81</v>
      </c>
      <c r="M974" s="64" t="str">
        <f t="shared" si="171"/>
        <v>0-2-4</v>
      </c>
      <c r="N974" s="65">
        <v>42644</v>
      </c>
      <c r="O974" s="66">
        <v>43191</v>
      </c>
      <c r="P974" s="67">
        <v>6.0000000000000005E-2</v>
      </c>
      <c r="Q974" s="68" t="s">
        <v>218</v>
      </c>
      <c r="R974" s="68" t="s">
        <v>219</v>
      </c>
      <c r="S974" s="68" t="s">
        <v>220</v>
      </c>
      <c r="T974" s="69">
        <v>45</v>
      </c>
      <c r="U974" s="68"/>
      <c r="V974" s="70">
        <v>102588</v>
      </c>
      <c r="W974" s="70">
        <v>0</v>
      </c>
      <c r="X974" s="70">
        <v>27000</v>
      </c>
      <c r="Y974" s="70">
        <v>0</v>
      </c>
      <c r="Z974" s="70">
        <v>9000</v>
      </c>
      <c r="AA974" s="70">
        <v>256458.46</v>
      </c>
      <c r="AB974" s="71">
        <f t="shared" si="172"/>
        <v>256458.46</v>
      </c>
      <c r="AC974" s="71">
        <f t="shared" si="165"/>
        <v>256458.46</v>
      </c>
      <c r="AD974" s="72">
        <f t="shared" si="166"/>
        <v>365</v>
      </c>
      <c r="AE974" s="73">
        <f>ROUND(VLOOKUP(Q974,'[1]Average Cost'!$A$3:$V$26,HLOOKUP('[1]Master Sheet'!E974,'[1]Average Cost'!$B$1:$V$2,2,0)),0)</f>
        <v>256458</v>
      </c>
      <c r="AF974" s="74">
        <f t="shared" si="167"/>
        <v>1.0000017936660193</v>
      </c>
      <c r="AG974" s="68" t="str">
        <f t="shared" si="173"/>
        <v>Greater than 100%</v>
      </c>
      <c r="AH974" s="75">
        <v>500670.71110000001</v>
      </c>
      <c r="AI974" s="75">
        <v>500670.71110000001</v>
      </c>
      <c r="AJ974" s="75">
        <v>366996</v>
      </c>
      <c r="AK974" s="76">
        <f t="shared" si="168"/>
        <v>0.51222980356998959</v>
      </c>
      <c r="AL974" s="39" t="str">
        <f t="shared" si="174"/>
        <v>50% - 70%</v>
      </c>
      <c r="AM974" s="77" t="str">
        <f t="shared" si="175"/>
        <v>Lower Range</v>
      </c>
      <c r="AN974" s="78" t="s">
        <v>118</v>
      </c>
      <c r="AO974" s="78" t="s">
        <v>772</v>
      </c>
      <c r="AP974" s="78" t="s">
        <v>76</v>
      </c>
      <c r="AQ974" s="49"/>
      <c r="AR974" s="79"/>
      <c r="AS974" s="79"/>
      <c r="AT974" s="80"/>
      <c r="AU974" s="52">
        <f t="shared" si="169"/>
        <v>0</v>
      </c>
    </row>
    <row r="975" spans="1:47" ht="15" customHeight="1">
      <c r="A975" s="53" t="s">
        <v>66</v>
      </c>
      <c r="B975" s="54">
        <v>964</v>
      </c>
      <c r="C975" s="55" t="s">
        <v>147</v>
      </c>
      <c r="D975" s="56" t="s">
        <v>148</v>
      </c>
      <c r="E975" s="55" t="s">
        <v>79</v>
      </c>
      <c r="F975" s="57">
        <v>40616</v>
      </c>
      <c r="G975" s="58">
        <v>25127</v>
      </c>
      <c r="H975" s="59">
        <f t="shared" si="170"/>
        <v>50.487671232876714</v>
      </c>
      <c r="I975" s="60" t="s">
        <v>269</v>
      </c>
      <c r="J975" s="61" t="s">
        <v>85</v>
      </c>
      <c r="K975" s="62" t="s">
        <v>85</v>
      </c>
      <c r="L975" s="63" t="s">
        <v>71</v>
      </c>
      <c r="M975" s="64" t="str">
        <f t="shared" si="171"/>
        <v>3-3-2</v>
      </c>
      <c r="N975" s="65">
        <v>42736</v>
      </c>
      <c r="O975" s="66">
        <v>43191</v>
      </c>
      <c r="P975" s="67">
        <v>9.0000000000000011E-2</v>
      </c>
      <c r="Q975" s="68" t="s">
        <v>270</v>
      </c>
      <c r="R975" s="68" t="s">
        <v>141</v>
      </c>
      <c r="S975" s="68" t="s">
        <v>142</v>
      </c>
      <c r="T975" s="69">
        <v>54</v>
      </c>
      <c r="U975" s="68"/>
      <c r="V975" s="70">
        <v>599748</v>
      </c>
      <c r="W975" s="70">
        <v>0</v>
      </c>
      <c r="X975" s="70">
        <v>0</v>
      </c>
      <c r="Y975" s="70">
        <v>243144</v>
      </c>
      <c r="Z975" s="70">
        <v>0</v>
      </c>
      <c r="AA975" s="70">
        <v>1880031</v>
      </c>
      <c r="AB975" s="71">
        <f t="shared" si="172"/>
        <v>1636887</v>
      </c>
      <c r="AC975" s="71">
        <f t="shared" si="165"/>
        <v>1636887</v>
      </c>
      <c r="AD975" s="72">
        <f t="shared" si="166"/>
        <v>365</v>
      </c>
      <c r="AE975" s="73">
        <f>ROUND(VLOOKUP(Q975,'[1]Average Cost'!$A$3:$V$26,HLOOKUP('[1]Master Sheet'!E975,'[1]Average Cost'!$B$1:$V$2,2,0)),0)</f>
        <v>1929780</v>
      </c>
      <c r="AF975" s="74">
        <f t="shared" si="167"/>
        <v>0.84822466809688146</v>
      </c>
      <c r="AG975" s="68" t="str">
        <f t="shared" si="173"/>
        <v>80%-100%</v>
      </c>
      <c r="AH975" s="75">
        <v>2600685.645</v>
      </c>
      <c r="AI975" s="75">
        <v>2600685.645</v>
      </c>
      <c r="AJ975" s="75">
        <v>2168500</v>
      </c>
      <c r="AK975" s="76">
        <f t="shared" si="168"/>
        <v>0.62940594267785865</v>
      </c>
      <c r="AL975" s="39" t="str">
        <f t="shared" si="174"/>
        <v>50% - 70%</v>
      </c>
      <c r="AM975" s="77" t="str">
        <f t="shared" si="175"/>
        <v>Lower Range</v>
      </c>
      <c r="AN975" s="78" t="s">
        <v>76</v>
      </c>
      <c r="AO975" s="78"/>
      <c r="AP975" s="78" t="s">
        <v>135</v>
      </c>
      <c r="AQ975" s="49"/>
      <c r="AR975" s="79"/>
      <c r="AS975" s="79"/>
      <c r="AT975" s="80"/>
      <c r="AU975" s="52">
        <f t="shared" si="169"/>
        <v>0</v>
      </c>
    </row>
    <row r="976" spans="1:47" ht="15" customHeight="1">
      <c r="A976" s="53" t="s">
        <v>66</v>
      </c>
      <c r="B976" s="54">
        <v>965</v>
      </c>
      <c r="C976" s="55" t="s">
        <v>67</v>
      </c>
      <c r="D976" s="56" t="s">
        <v>68</v>
      </c>
      <c r="E976" s="55" t="s">
        <v>423</v>
      </c>
      <c r="F976" s="57">
        <v>44303</v>
      </c>
      <c r="G976" s="58">
        <v>30803</v>
      </c>
      <c r="H976" s="59">
        <f t="shared" si="170"/>
        <v>34.936986301369863</v>
      </c>
      <c r="I976" s="60" t="s">
        <v>452</v>
      </c>
      <c r="J976" s="61">
        <v>0</v>
      </c>
      <c r="K976" s="62" t="s">
        <v>71</v>
      </c>
      <c r="L976" s="63" t="s">
        <v>85</v>
      </c>
      <c r="M976" s="64" t="str">
        <f t="shared" si="171"/>
        <v>0-2-3</v>
      </c>
      <c r="N976" s="81" t="s">
        <v>121</v>
      </c>
      <c r="O976" s="66">
        <v>43191</v>
      </c>
      <c r="P976" s="67">
        <v>5.0054794520547938E-2</v>
      </c>
      <c r="Q976" s="68" t="s">
        <v>177</v>
      </c>
      <c r="R976" s="68" t="s">
        <v>178</v>
      </c>
      <c r="S976" s="68" t="s">
        <v>179</v>
      </c>
      <c r="T976" s="69">
        <v>48</v>
      </c>
      <c r="U976" s="68"/>
      <c r="V976" s="70">
        <v>381840</v>
      </c>
      <c r="W976" s="70">
        <v>0</v>
      </c>
      <c r="X976" s="70">
        <v>0</v>
      </c>
      <c r="Y976" s="70">
        <v>95460</v>
      </c>
      <c r="Z976" s="70">
        <v>0</v>
      </c>
      <c r="AA976" s="70">
        <v>1062013</v>
      </c>
      <c r="AB976" s="71">
        <f t="shared" si="172"/>
        <v>966553</v>
      </c>
      <c r="AC976" s="71">
        <f t="shared" si="165"/>
        <v>966553</v>
      </c>
      <c r="AD976" s="72">
        <f t="shared" si="166"/>
        <v>365</v>
      </c>
      <c r="AE976" s="73">
        <f>ROUND(VLOOKUP(Q976,'[1]Average Cost'!$A$3:$V$26,HLOOKUP('[1]Master Sheet'!E976,'[1]Average Cost'!$B$1:$V$2,2,0)),0)</f>
        <v>876337</v>
      </c>
      <c r="AF976" s="74">
        <f t="shared" si="167"/>
        <v>1.102946697446302</v>
      </c>
      <c r="AG976" s="68" t="str">
        <f t="shared" si="173"/>
        <v>Greater than 100%</v>
      </c>
      <c r="AH976" s="75">
        <v>1031401.0812</v>
      </c>
      <c r="AI976" s="75">
        <v>1031401.0812</v>
      </c>
      <c r="AJ976" s="75">
        <v>1020726</v>
      </c>
      <c r="AK976" s="76">
        <f t="shared" si="168"/>
        <v>0.93712622336545204</v>
      </c>
      <c r="AL976" s="39" t="str">
        <f t="shared" si="174"/>
        <v>90% - 110%</v>
      </c>
      <c r="AM976" s="77" t="str">
        <f t="shared" si="175"/>
        <v>Close to Market Reference</v>
      </c>
      <c r="AN976" s="78" t="s">
        <v>118</v>
      </c>
      <c r="AO976" s="78" t="s">
        <v>773</v>
      </c>
      <c r="AP976" s="78" t="s">
        <v>76</v>
      </c>
      <c r="AQ976" s="49"/>
      <c r="AR976" s="79"/>
      <c r="AS976" s="79"/>
      <c r="AT976" s="80"/>
      <c r="AU976" s="52">
        <f t="shared" si="169"/>
        <v>0</v>
      </c>
    </row>
    <row r="977" spans="1:47" ht="15" customHeight="1">
      <c r="A977" s="53" t="s">
        <v>66</v>
      </c>
      <c r="B977" s="54">
        <v>966</v>
      </c>
      <c r="C977" s="55" t="s">
        <v>180</v>
      </c>
      <c r="D977" s="56" t="s">
        <v>216</v>
      </c>
      <c r="E977" s="55" t="s">
        <v>273</v>
      </c>
      <c r="F977" s="57">
        <v>44366</v>
      </c>
      <c r="G977" s="58">
        <v>28060</v>
      </c>
      <c r="H977" s="59">
        <f t="shared" si="170"/>
        <v>42.452054794520549</v>
      </c>
      <c r="I977" s="60" t="s">
        <v>421</v>
      </c>
      <c r="J977" s="61">
        <v>0</v>
      </c>
      <c r="K977" s="62" t="s">
        <v>85</v>
      </c>
      <c r="L977" s="63" t="s">
        <v>81</v>
      </c>
      <c r="M977" s="64" t="str">
        <f t="shared" si="171"/>
        <v>0-3-4</v>
      </c>
      <c r="N977" s="81" t="s">
        <v>121</v>
      </c>
      <c r="O977" s="66">
        <v>43191</v>
      </c>
      <c r="P977" s="67">
        <v>9.5561643835616439E-2</v>
      </c>
      <c r="Q977" s="68" t="s">
        <v>177</v>
      </c>
      <c r="R977" s="68" t="s">
        <v>178</v>
      </c>
      <c r="S977" s="68" t="s">
        <v>179</v>
      </c>
      <c r="T977" s="69">
        <v>53</v>
      </c>
      <c r="U977" s="68"/>
      <c r="V977" s="70">
        <v>839928</v>
      </c>
      <c r="W977" s="70">
        <v>0</v>
      </c>
      <c r="X977" s="70">
        <v>0</v>
      </c>
      <c r="Y977" s="70">
        <v>419964</v>
      </c>
      <c r="Z977" s="70">
        <v>0</v>
      </c>
      <c r="AA977" s="70">
        <v>2535729</v>
      </c>
      <c r="AB977" s="71">
        <f t="shared" si="172"/>
        <v>2115765</v>
      </c>
      <c r="AC977" s="71">
        <f t="shared" si="165"/>
        <v>2115765</v>
      </c>
      <c r="AD977" s="72">
        <f t="shared" si="166"/>
        <v>365</v>
      </c>
      <c r="AE977" s="73">
        <f>ROUND(VLOOKUP(Q977,'[1]Average Cost'!$A$3:$V$26,HLOOKUP('[1]Master Sheet'!E977,'[1]Average Cost'!$B$1:$V$2,2,0)),0)</f>
        <v>2633608</v>
      </c>
      <c r="AF977" s="74">
        <f t="shared" si="167"/>
        <v>0.80337126861704555</v>
      </c>
      <c r="AG977" s="68" t="str">
        <f t="shared" si="173"/>
        <v>80%-100%</v>
      </c>
      <c r="AH977" s="75">
        <v>2356032.5669999998</v>
      </c>
      <c r="AI977" s="75">
        <v>2356032.5669999998</v>
      </c>
      <c r="AJ977" s="75">
        <v>2291709</v>
      </c>
      <c r="AK977" s="76">
        <f t="shared" si="168"/>
        <v>0.89802026917397881</v>
      </c>
      <c r="AL977" s="39" t="str">
        <f t="shared" si="174"/>
        <v>70% - 90%</v>
      </c>
      <c r="AM977" s="77" t="str">
        <f t="shared" si="175"/>
        <v>Close to Market Reference</v>
      </c>
      <c r="AN977" s="78" t="s">
        <v>118</v>
      </c>
      <c r="AO977" s="78" t="s">
        <v>774</v>
      </c>
      <c r="AP977" s="78" t="s">
        <v>135</v>
      </c>
      <c r="AQ977" s="49"/>
      <c r="AR977" s="79"/>
      <c r="AS977" s="79"/>
      <c r="AT977" s="80"/>
      <c r="AU977" s="52">
        <f t="shared" si="169"/>
        <v>0</v>
      </c>
    </row>
    <row r="978" spans="1:47" ht="15" customHeight="1">
      <c r="A978" s="53" t="s">
        <v>66</v>
      </c>
      <c r="B978" s="25">
        <v>967</v>
      </c>
      <c r="C978" s="55" t="s">
        <v>136</v>
      </c>
      <c r="D978" s="56" t="s">
        <v>91</v>
      </c>
      <c r="E978" s="55" t="s">
        <v>79</v>
      </c>
      <c r="F978" s="57">
        <v>43834</v>
      </c>
      <c r="G978" s="58">
        <v>31763</v>
      </c>
      <c r="H978" s="59">
        <f t="shared" si="170"/>
        <v>32.30684931506849</v>
      </c>
      <c r="I978" s="60" t="s">
        <v>223</v>
      </c>
      <c r="J978" s="61" t="s">
        <v>85</v>
      </c>
      <c r="K978" s="62" t="s">
        <v>85</v>
      </c>
      <c r="L978" s="63" t="s">
        <v>85</v>
      </c>
      <c r="M978" s="64" t="str">
        <f t="shared" si="171"/>
        <v>3-3-3</v>
      </c>
      <c r="N978" s="81" t="s">
        <v>121</v>
      </c>
      <c r="O978" s="66">
        <v>43191</v>
      </c>
      <c r="P978" s="67">
        <v>9.4999999999999987E-2</v>
      </c>
      <c r="Q978" s="68" t="s">
        <v>224</v>
      </c>
      <c r="R978" s="68" t="s">
        <v>108</v>
      </c>
      <c r="S978" s="68" t="s">
        <v>109</v>
      </c>
      <c r="T978" s="69">
        <v>49</v>
      </c>
      <c r="U978" s="68"/>
      <c r="V978" s="70">
        <v>342720</v>
      </c>
      <c r="W978" s="70">
        <v>0</v>
      </c>
      <c r="X978" s="70">
        <v>0</v>
      </c>
      <c r="Y978" s="70">
        <v>85680</v>
      </c>
      <c r="Z978" s="70">
        <v>0</v>
      </c>
      <c r="AA978" s="70">
        <v>954432</v>
      </c>
      <c r="AB978" s="71">
        <f t="shared" si="172"/>
        <v>868752</v>
      </c>
      <c r="AC978" s="71">
        <f t="shared" si="165"/>
        <v>868752</v>
      </c>
      <c r="AD978" s="72">
        <f t="shared" si="166"/>
        <v>365</v>
      </c>
      <c r="AE978" s="73">
        <f>ROUND(VLOOKUP(Q978,'[1]Average Cost'!$A$3:$V$26,HLOOKUP('[1]Master Sheet'!E978,'[1]Average Cost'!$B$1:$V$2,2,0)),0)</f>
        <v>857898</v>
      </c>
      <c r="AF978" s="74">
        <f t="shared" si="167"/>
        <v>1.0126518537168754</v>
      </c>
      <c r="AG978" s="68" t="str">
        <f t="shared" si="173"/>
        <v>Greater than 100%</v>
      </c>
      <c r="AH978" s="75">
        <v>1246762.30436</v>
      </c>
      <c r="AI978" s="75">
        <v>1246762.30436</v>
      </c>
      <c r="AJ978" s="75">
        <v>950455</v>
      </c>
      <c r="AK978" s="76">
        <f t="shared" si="168"/>
        <v>0.69680643773229589</v>
      </c>
      <c r="AL978" s="39" t="str">
        <f t="shared" si="174"/>
        <v>50% - 70%</v>
      </c>
      <c r="AM978" s="77" t="str">
        <f t="shared" si="175"/>
        <v>Lower Range</v>
      </c>
      <c r="AN978" s="78" t="s">
        <v>76</v>
      </c>
      <c r="AO978" s="78"/>
      <c r="AP978" s="78" t="s">
        <v>76</v>
      </c>
      <c r="AQ978" s="49"/>
      <c r="AR978" s="79"/>
      <c r="AS978" s="79"/>
      <c r="AT978" s="80"/>
      <c r="AU978" s="52">
        <f t="shared" si="169"/>
        <v>0</v>
      </c>
    </row>
    <row r="979" spans="1:47" ht="15" customHeight="1">
      <c r="A979" s="53" t="s">
        <v>66</v>
      </c>
      <c r="B979" s="54">
        <v>968</v>
      </c>
      <c r="C979" s="55" t="s">
        <v>116</v>
      </c>
      <c r="D979" s="56" t="s">
        <v>117</v>
      </c>
      <c r="E979" s="55" t="s">
        <v>79</v>
      </c>
      <c r="F979" s="57">
        <v>44636</v>
      </c>
      <c r="G979" s="58">
        <v>31716</v>
      </c>
      <c r="H979" s="59">
        <f t="shared" si="170"/>
        <v>32.435616438356163</v>
      </c>
      <c r="I979" s="60" t="s">
        <v>223</v>
      </c>
      <c r="J979" s="61">
        <v>0</v>
      </c>
      <c r="K979" s="62">
        <v>0</v>
      </c>
      <c r="L979" s="63" t="s">
        <v>85</v>
      </c>
      <c r="M979" s="64" t="str">
        <f t="shared" si="171"/>
        <v>0-0-3</v>
      </c>
      <c r="N979" s="81" t="s">
        <v>72</v>
      </c>
      <c r="O979" s="62" t="s">
        <v>72</v>
      </c>
      <c r="P979" s="67">
        <v>0</v>
      </c>
      <c r="Q979" s="68" t="s">
        <v>224</v>
      </c>
      <c r="R979" s="68" t="s">
        <v>108</v>
      </c>
      <c r="S979" s="68" t="s">
        <v>109</v>
      </c>
      <c r="T979" s="69">
        <v>50</v>
      </c>
      <c r="U979" s="68"/>
      <c r="V979" s="70">
        <v>399996</v>
      </c>
      <c r="W979" s="70">
        <v>0</v>
      </c>
      <c r="X979" s="70">
        <v>0</v>
      </c>
      <c r="Y979" s="70">
        <v>99996</v>
      </c>
      <c r="Z979" s="70">
        <v>0</v>
      </c>
      <c r="AA979" s="70">
        <v>1111957</v>
      </c>
      <c r="AB979" s="71">
        <f t="shared" si="172"/>
        <v>1011961</v>
      </c>
      <c r="AC979" s="71">
        <f t="shared" si="165"/>
        <v>1011961</v>
      </c>
      <c r="AD979" s="72">
        <f t="shared" si="166"/>
        <v>365</v>
      </c>
      <c r="AE979" s="73">
        <f>ROUND(VLOOKUP(Q979,'[1]Average Cost'!$A$3:$V$26,HLOOKUP('[1]Master Sheet'!E979,'[1]Average Cost'!$B$1:$V$2,2,0)),0)</f>
        <v>919173</v>
      </c>
      <c r="AF979" s="74">
        <f t="shared" si="167"/>
        <v>1.1009472645519396</v>
      </c>
      <c r="AG979" s="68" t="str">
        <f t="shared" si="173"/>
        <v>Greater than 100%</v>
      </c>
      <c r="AH979" s="75">
        <v>1466779.1816</v>
      </c>
      <c r="AI979" s="75">
        <v>1466779.1816</v>
      </c>
      <c r="AJ979" s="75">
        <v>1140547</v>
      </c>
      <c r="AK979" s="76">
        <f t="shared" si="168"/>
        <v>0.68992048202929035</v>
      </c>
      <c r="AL979" s="39" t="str">
        <f t="shared" si="174"/>
        <v>50% - 70%</v>
      </c>
      <c r="AM979" s="77" t="str">
        <f t="shared" si="175"/>
        <v>Lower Range</v>
      </c>
      <c r="AN979" s="78" t="s">
        <v>76</v>
      </c>
      <c r="AO979" s="78"/>
      <c r="AP979" s="78" t="s">
        <v>76</v>
      </c>
      <c r="AQ979" s="49"/>
      <c r="AR979" s="79"/>
      <c r="AS979" s="79"/>
      <c r="AT979" s="80"/>
      <c r="AU979" s="52">
        <f t="shared" si="169"/>
        <v>0</v>
      </c>
    </row>
    <row r="980" spans="1:47" ht="15" customHeight="1">
      <c r="A980" s="53" t="s">
        <v>66</v>
      </c>
      <c r="B980" s="54">
        <v>969</v>
      </c>
      <c r="C980" s="55" t="s">
        <v>265</v>
      </c>
      <c r="D980" s="56" t="s">
        <v>331</v>
      </c>
      <c r="E980" s="55" t="s">
        <v>111</v>
      </c>
      <c r="F980" s="57">
        <v>44394</v>
      </c>
      <c r="G980" s="58">
        <v>26515</v>
      </c>
      <c r="H980" s="59">
        <f t="shared" si="170"/>
        <v>46.684931506849317</v>
      </c>
      <c r="I980" s="60" t="s">
        <v>588</v>
      </c>
      <c r="J980" s="61">
        <v>0</v>
      </c>
      <c r="K980" s="62" t="s">
        <v>71</v>
      </c>
      <c r="L980" s="63" t="s">
        <v>85</v>
      </c>
      <c r="M980" s="64" t="str">
        <f t="shared" si="171"/>
        <v>0-2-3</v>
      </c>
      <c r="N980" s="81" t="s">
        <v>121</v>
      </c>
      <c r="O980" s="66">
        <v>43191</v>
      </c>
      <c r="P980" s="67">
        <v>7.3632371480354869E-2</v>
      </c>
      <c r="Q980" s="68" t="s">
        <v>113</v>
      </c>
      <c r="R980" s="68" t="s">
        <v>114</v>
      </c>
      <c r="S980" s="68" t="s">
        <v>115</v>
      </c>
      <c r="T980" s="69">
        <v>55</v>
      </c>
      <c r="U980" s="68"/>
      <c r="V980" s="70">
        <v>896256</v>
      </c>
      <c r="W980" s="70">
        <v>0</v>
      </c>
      <c r="X980" s="70">
        <v>135000</v>
      </c>
      <c r="Y980" s="70">
        <v>336096</v>
      </c>
      <c r="Z980" s="70">
        <v>45000</v>
      </c>
      <c r="AA980" s="70">
        <v>2592682</v>
      </c>
      <c r="AB980" s="71">
        <f t="shared" si="172"/>
        <v>2256586</v>
      </c>
      <c r="AC980" s="71">
        <f t="shared" si="165"/>
        <v>2256586</v>
      </c>
      <c r="AD980" s="72">
        <f t="shared" si="166"/>
        <v>365</v>
      </c>
      <c r="AE980" s="73">
        <f>ROUND(VLOOKUP(Q980,'[1]Average Cost'!$A$3:$V$26,HLOOKUP('[1]Master Sheet'!E980,'[1]Average Cost'!$B$1:$V$2,2,0)),0)</f>
        <v>2384322</v>
      </c>
      <c r="AF980" s="74">
        <f t="shared" si="167"/>
        <v>0.94642669907839627</v>
      </c>
      <c r="AG980" s="68" t="str">
        <f t="shared" si="173"/>
        <v>80%-100%</v>
      </c>
      <c r="AH980" s="75">
        <v>2781166.85</v>
      </c>
      <c r="AI980" s="75">
        <v>2781166.85</v>
      </c>
      <c r="AJ980" s="75">
        <v>2609243</v>
      </c>
      <c r="AK980" s="76">
        <f t="shared" si="168"/>
        <v>0.81138102160249748</v>
      </c>
      <c r="AL980" s="39" t="str">
        <f t="shared" si="174"/>
        <v>70% - 90%</v>
      </c>
      <c r="AM980" s="77" t="str">
        <f t="shared" si="175"/>
        <v>Lower Middle Range</v>
      </c>
      <c r="AN980" s="78" t="s">
        <v>76</v>
      </c>
      <c r="AO980" s="78"/>
      <c r="AP980" s="78" t="s">
        <v>76</v>
      </c>
      <c r="AQ980" s="49"/>
      <c r="AR980" s="79"/>
      <c r="AS980" s="79"/>
      <c r="AT980" s="80"/>
      <c r="AU980" s="52">
        <f t="shared" si="169"/>
        <v>0</v>
      </c>
    </row>
    <row r="981" spans="1:47" ht="15" customHeight="1">
      <c r="A981" s="53" t="s">
        <v>66</v>
      </c>
      <c r="B981" s="54">
        <v>970</v>
      </c>
      <c r="C981" s="55" t="s">
        <v>265</v>
      </c>
      <c r="D981" s="56" t="s">
        <v>331</v>
      </c>
      <c r="E981" s="55" t="s">
        <v>79</v>
      </c>
      <c r="F981" s="57">
        <v>43162</v>
      </c>
      <c r="G981" s="58">
        <v>29843</v>
      </c>
      <c r="H981" s="59">
        <f t="shared" si="170"/>
        <v>37.56712328767123</v>
      </c>
      <c r="I981" s="60" t="s">
        <v>138</v>
      </c>
      <c r="J981" s="61" t="s">
        <v>85</v>
      </c>
      <c r="K981" s="62" t="s">
        <v>81</v>
      </c>
      <c r="L981" s="63" t="s">
        <v>81</v>
      </c>
      <c r="M981" s="64" t="str">
        <f t="shared" si="171"/>
        <v>3-4-4</v>
      </c>
      <c r="N981" s="65">
        <v>42370</v>
      </c>
      <c r="O981" s="66">
        <v>43191</v>
      </c>
      <c r="P981" s="67">
        <v>0.11374999999999999</v>
      </c>
      <c r="Q981" s="68" t="s">
        <v>122</v>
      </c>
      <c r="R981" s="68" t="s">
        <v>108</v>
      </c>
      <c r="S981" s="68" t="s">
        <v>109</v>
      </c>
      <c r="T981" s="69">
        <v>55</v>
      </c>
      <c r="U981" s="68"/>
      <c r="V981" s="70">
        <v>1070676</v>
      </c>
      <c r="W981" s="70">
        <v>0</v>
      </c>
      <c r="X981" s="70">
        <v>0</v>
      </c>
      <c r="Y981" s="70">
        <v>401508</v>
      </c>
      <c r="Z981" s="70">
        <v>0</v>
      </c>
      <c r="AA981" s="70">
        <v>3094142</v>
      </c>
      <c r="AB981" s="71">
        <f t="shared" si="172"/>
        <v>2692634</v>
      </c>
      <c r="AC981" s="71">
        <f t="shared" si="165"/>
        <v>2692634</v>
      </c>
      <c r="AD981" s="72">
        <f t="shared" si="166"/>
        <v>365</v>
      </c>
      <c r="AE981" s="73">
        <f>ROUND(VLOOKUP(Q981,'[1]Average Cost'!$A$3:$V$26,HLOOKUP('[1]Master Sheet'!E981,'[1]Average Cost'!$B$1:$V$2,2,0)),0)</f>
        <v>2878540</v>
      </c>
      <c r="AF981" s="74">
        <f t="shared" si="167"/>
        <v>0.93541656534215267</v>
      </c>
      <c r="AG981" s="68" t="str">
        <f t="shared" si="173"/>
        <v>80%-100%</v>
      </c>
      <c r="AH981" s="75">
        <v>2957094.75</v>
      </c>
      <c r="AI981" s="75">
        <v>2957094.75</v>
      </c>
      <c r="AJ981" s="75">
        <v>2742955</v>
      </c>
      <c r="AK981" s="76">
        <f t="shared" si="168"/>
        <v>0.91056737360208018</v>
      </c>
      <c r="AL981" s="39" t="str">
        <f t="shared" si="174"/>
        <v>90% - 110%</v>
      </c>
      <c r="AM981" s="77" t="str">
        <f t="shared" si="175"/>
        <v>Close to Market Reference</v>
      </c>
      <c r="AN981" s="78" t="s">
        <v>118</v>
      </c>
      <c r="AO981" s="78" t="s">
        <v>775</v>
      </c>
      <c r="AP981" s="78" t="s">
        <v>135</v>
      </c>
      <c r="AQ981" s="49"/>
      <c r="AR981" s="79"/>
      <c r="AS981" s="79"/>
      <c r="AT981" s="80"/>
      <c r="AU981" s="52">
        <f t="shared" si="169"/>
        <v>0</v>
      </c>
    </row>
    <row r="982" spans="1:47" ht="15" customHeight="1">
      <c r="A982" s="53" t="s">
        <v>66</v>
      </c>
      <c r="B982" s="54">
        <v>971</v>
      </c>
      <c r="C982" s="55" t="s">
        <v>144</v>
      </c>
      <c r="D982" s="56" t="s">
        <v>145</v>
      </c>
      <c r="E982" s="55" t="s">
        <v>149</v>
      </c>
      <c r="F982" s="57">
        <v>41518</v>
      </c>
      <c r="G982" s="58">
        <v>32066</v>
      </c>
      <c r="H982" s="59">
        <f t="shared" si="170"/>
        <v>31.476712328767125</v>
      </c>
      <c r="I982" s="60" t="s">
        <v>150</v>
      </c>
      <c r="J982" s="61" t="s">
        <v>81</v>
      </c>
      <c r="K982" s="62" t="s">
        <v>85</v>
      </c>
      <c r="L982" s="63" t="s">
        <v>85</v>
      </c>
      <c r="M982" s="64" t="str">
        <f t="shared" si="171"/>
        <v>4-3-3</v>
      </c>
      <c r="N982" s="65">
        <v>43191</v>
      </c>
      <c r="O982" s="66">
        <v>43191</v>
      </c>
      <c r="P982" s="67">
        <v>0.13999999999999999</v>
      </c>
      <c r="Q982" s="68" t="s">
        <v>151</v>
      </c>
      <c r="R982" s="68" t="s">
        <v>126</v>
      </c>
      <c r="S982" s="68" t="s">
        <v>127</v>
      </c>
      <c r="T982" s="69">
        <v>45</v>
      </c>
      <c r="U982" s="68"/>
      <c r="V982" s="70">
        <v>115572</v>
      </c>
      <c r="W982" s="70">
        <v>0</v>
      </c>
      <c r="X982" s="70">
        <v>0</v>
      </c>
      <c r="Y982" s="70">
        <v>0</v>
      </c>
      <c r="Z982" s="70">
        <v>0</v>
      </c>
      <c r="AA982" s="70">
        <v>300889</v>
      </c>
      <c r="AB982" s="71">
        <f t="shared" si="172"/>
        <v>300889</v>
      </c>
      <c r="AC982" s="71">
        <f t="shared" si="165"/>
        <v>300889</v>
      </c>
      <c r="AD982" s="72">
        <f t="shared" si="166"/>
        <v>365</v>
      </c>
      <c r="AE982" s="73">
        <f>ROUND(VLOOKUP(Q982,'[1]Average Cost'!$A$3:$V$26,HLOOKUP('[1]Master Sheet'!E982,'[1]Average Cost'!$B$1:$V$2,2,0)),0)</f>
        <v>313892</v>
      </c>
      <c r="AF982" s="74">
        <f t="shared" si="167"/>
        <v>0.95857492385916176</v>
      </c>
      <c r="AG982" s="68" t="str">
        <f t="shared" si="173"/>
        <v>80%-100%</v>
      </c>
      <c r="AH982" s="75">
        <v>499185.67754499998</v>
      </c>
      <c r="AI982" s="75">
        <v>499185.67754499998</v>
      </c>
      <c r="AJ982" s="75">
        <v>336103</v>
      </c>
      <c r="AK982" s="76">
        <f t="shared" si="168"/>
        <v>0.60275968148720738</v>
      </c>
      <c r="AL982" s="39" t="str">
        <f t="shared" si="174"/>
        <v>50% - 70%</v>
      </c>
      <c r="AM982" s="77" t="str">
        <f t="shared" si="175"/>
        <v>Lower Range</v>
      </c>
      <c r="AN982" s="78" t="s">
        <v>76</v>
      </c>
      <c r="AO982" s="78"/>
      <c r="AP982" s="78" t="s">
        <v>76</v>
      </c>
      <c r="AQ982" s="49"/>
      <c r="AR982" s="79"/>
      <c r="AS982" s="79"/>
      <c r="AT982" s="80"/>
      <c r="AU982" s="52">
        <f t="shared" si="169"/>
        <v>0</v>
      </c>
    </row>
    <row r="983" spans="1:47" ht="15" customHeight="1">
      <c r="A983" s="53" t="s">
        <v>66</v>
      </c>
      <c r="B983" s="54">
        <v>972</v>
      </c>
      <c r="C983" s="55" t="s">
        <v>144</v>
      </c>
      <c r="D983" s="56" t="s">
        <v>145</v>
      </c>
      <c r="E983" s="55" t="s">
        <v>149</v>
      </c>
      <c r="F983" s="57">
        <v>40210</v>
      </c>
      <c r="G983" s="58">
        <v>26429</v>
      </c>
      <c r="H983" s="59">
        <f t="shared" si="170"/>
        <v>46.920547945205477</v>
      </c>
      <c r="I983" s="60" t="s">
        <v>251</v>
      </c>
      <c r="J983" s="61" t="s">
        <v>71</v>
      </c>
      <c r="K983" s="62" t="s">
        <v>71</v>
      </c>
      <c r="L983" s="63" t="s">
        <v>85</v>
      </c>
      <c r="M983" s="64" t="str">
        <f t="shared" si="171"/>
        <v>2-2-3</v>
      </c>
      <c r="N983" s="65">
        <v>42095</v>
      </c>
      <c r="O983" s="66">
        <v>43191</v>
      </c>
      <c r="P983" s="67">
        <v>5.7500000000000002E-2</v>
      </c>
      <c r="Q983" s="68" t="s">
        <v>151</v>
      </c>
      <c r="R983" s="68" t="s">
        <v>126</v>
      </c>
      <c r="S983" s="68" t="s">
        <v>127</v>
      </c>
      <c r="T983" s="69">
        <v>45</v>
      </c>
      <c r="U983" s="68"/>
      <c r="V983" s="70">
        <v>195768</v>
      </c>
      <c r="W983" s="70">
        <v>0</v>
      </c>
      <c r="X983" s="70">
        <v>0</v>
      </c>
      <c r="Y983" s="70">
        <v>0</v>
      </c>
      <c r="Z983" s="70">
        <v>0</v>
      </c>
      <c r="AA983" s="70">
        <v>501377</v>
      </c>
      <c r="AB983" s="71">
        <f t="shared" si="172"/>
        <v>501377</v>
      </c>
      <c r="AC983" s="71">
        <f t="shared" si="165"/>
        <v>501377</v>
      </c>
      <c r="AD983" s="72">
        <f t="shared" si="166"/>
        <v>365</v>
      </c>
      <c r="AE983" s="73">
        <f>ROUND(VLOOKUP(Q983,'[1]Average Cost'!$A$3:$V$26,HLOOKUP('[1]Master Sheet'!E983,'[1]Average Cost'!$B$1:$V$2,2,0)),0)</f>
        <v>313892</v>
      </c>
      <c r="AF983" s="74">
        <f t="shared" si="167"/>
        <v>1.5972914250761407</v>
      </c>
      <c r="AG983" s="68" t="str">
        <f t="shared" si="173"/>
        <v>Greater than 100%</v>
      </c>
      <c r="AH983" s="75">
        <v>499185.67754499998</v>
      </c>
      <c r="AI983" s="75">
        <v>499185.67754499998</v>
      </c>
      <c r="AJ983" s="75">
        <v>336103</v>
      </c>
      <c r="AK983" s="76">
        <f t="shared" si="168"/>
        <v>1.0043897943261852</v>
      </c>
      <c r="AL983" s="39" t="str">
        <f t="shared" si="174"/>
        <v>90% - 110%</v>
      </c>
      <c r="AM983" s="77" t="str">
        <f t="shared" si="175"/>
        <v>Upper Middle Range</v>
      </c>
      <c r="AN983" s="78" t="s">
        <v>76</v>
      </c>
      <c r="AO983" s="78"/>
      <c r="AP983" s="78" t="s">
        <v>76</v>
      </c>
      <c r="AQ983" s="49"/>
      <c r="AR983" s="79"/>
      <c r="AS983" s="79"/>
      <c r="AT983" s="80"/>
      <c r="AU983" s="52">
        <f t="shared" si="169"/>
        <v>0</v>
      </c>
    </row>
    <row r="984" spans="1:47" ht="15" customHeight="1">
      <c r="A984" s="53" t="s">
        <v>66</v>
      </c>
      <c r="B984" s="25">
        <v>973</v>
      </c>
      <c r="C984" s="55" t="s">
        <v>172</v>
      </c>
      <c r="D984" s="56" t="s">
        <v>173</v>
      </c>
      <c r="E984" s="55" t="s">
        <v>149</v>
      </c>
      <c r="F984" s="57">
        <v>40603</v>
      </c>
      <c r="G984" s="58">
        <v>31333</v>
      </c>
      <c r="H984" s="59">
        <f t="shared" si="170"/>
        <v>33.484931506849314</v>
      </c>
      <c r="I984" s="60" t="s">
        <v>415</v>
      </c>
      <c r="J984" s="61" t="s">
        <v>71</v>
      </c>
      <c r="K984" s="62" t="s">
        <v>71</v>
      </c>
      <c r="L984" s="63" t="s">
        <v>85</v>
      </c>
      <c r="M984" s="64" t="str">
        <f t="shared" si="171"/>
        <v>2-2-3</v>
      </c>
      <c r="N984" s="65">
        <v>42705</v>
      </c>
      <c r="O984" s="66">
        <v>43191</v>
      </c>
      <c r="P984" s="67">
        <v>6.8749999999999992E-2</v>
      </c>
      <c r="Q984" s="68" t="s">
        <v>151</v>
      </c>
      <c r="R984" s="68" t="s">
        <v>126</v>
      </c>
      <c r="S984" s="68" t="s">
        <v>127</v>
      </c>
      <c r="T984" s="69">
        <v>44</v>
      </c>
      <c r="U984" s="68"/>
      <c r="V984" s="70">
        <v>144504</v>
      </c>
      <c r="W984" s="70">
        <v>0</v>
      </c>
      <c r="X984" s="70">
        <v>0</v>
      </c>
      <c r="Y984" s="70">
        <v>0</v>
      </c>
      <c r="Z984" s="70">
        <v>0</v>
      </c>
      <c r="AA984" s="70">
        <v>373204</v>
      </c>
      <c r="AB984" s="71">
        <f t="shared" si="172"/>
        <v>373204</v>
      </c>
      <c r="AC984" s="71">
        <f t="shared" si="165"/>
        <v>373204</v>
      </c>
      <c r="AD984" s="72">
        <f t="shared" si="166"/>
        <v>365</v>
      </c>
      <c r="AE984" s="73">
        <f>ROUND(VLOOKUP(Q984,'[1]Average Cost'!$A$3:$V$26,HLOOKUP('[1]Master Sheet'!E984,'[1]Average Cost'!$B$1:$V$2,2,0)),0)</f>
        <v>349645</v>
      </c>
      <c r="AF984" s="74">
        <f t="shared" si="167"/>
        <v>1.0673797709104949</v>
      </c>
      <c r="AG984" s="68" t="str">
        <f t="shared" si="173"/>
        <v>Greater than 100%</v>
      </c>
      <c r="AH984" s="75">
        <v>342055.23525000003</v>
      </c>
      <c r="AI984" s="75">
        <v>342055.23525000003</v>
      </c>
      <c r="AJ984" s="75">
        <v>309807</v>
      </c>
      <c r="AK984" s="76">
        <f t="shared" si="168"/>
        <v>1.091063552140151</v>
      </c>
      <c r="AL984" s="39" t="str">
        <f t="shared" si="174"/>
        <v>90% - 110%</v>
      </c>
      <c r="AM984" s="77" t="str">
        <f t="shared" si="175"/>
        <v>Upper Middle Range</v>
      </c>
      <c r="AN984" s="78" t="s">
        <v>76</v>
      </c>
      <c r="AO984" s="78"/>
      <c r="AP984" s="78" t="s">
        <v>76</v>
      </c>
      <c r="AQ984" s="49"/>
      <c r="AR984" s="79"/>
      <c r="AS984" s="79"/>
      <c r="AT984" s="80"/>
      <c r="AU984" s="52">
        <f t="shared" si="169"/>
        <v>0</v>
      </c>
    </row>
    <row r="985" spans="1:47" ht="15" customHeight="1">
      <c r="A985" s="53" t="s">
        <v>66</v>
      </c>
      <c r="B985" s="54">
        <v>974</v>
      </c>
      <c r="C985" s="55" t="s">
        <v>67</v>
      </c>
      <c r="D985" s="56" t="s">
        <v>68</v>
      </c>
      <c r="E985" s="55" t="s">
        <v>209</v>
      </c>
      <c r="F985" s="57">
        <v>44450</v>
      </c>
      <c r="G985" s="58">
        <v>30723</v>
      </c>
      <c r="H985" s="59">
        <f t="shared" si="170"/>
        <v>35.156164383561645</v>
      </c>
      <c r="I985" s="60" t="s">
        <v>566</v>
      </c>
      <c r="J985" s="61">
        <v>0</v>
      </c>
      <c r="K985" s="62" t="s">
        <v>71</v>
      </c>
      <c r="L985" s="63" t="s">
        <v>85</v>
      </c>
      <c r="M985" s="64" t="str">
        <f t="shared" si="171"/>
        <v>0-2-3</v>
      </c>
      <c r="N985" s="81" t="s">
        <v>121</v>
      </c>
      <c r="O985" s="66">
        <v>43191</v>
      </c>
      <c r="P985" s="67">
        <v>8.2602739726027399E-2</v>
      </c>
      <c r="Q985" s="68" t="s">
        <v>73</v>
      </c>
      <c r="R985" s="38" t="s">
        <v>74</v>
      </c>
      <c r="S985" s="38" t="s">
        <v>75</v>
      </c>
      <c r="T985" s="69">
        <v>48</v>
      </c>
      <c r="U985" s="68"/>
      <c r="V985" s="70">
        <v>151560</v>
      </c>
      <c r="W985" s="70">
        <v>0</v>
      </c>
      <c r="X985" s="70">
        <v>0</v>
      </c>
      <c r="Y985" s="70">
        <v>37896</v>
      </c>
      <c r="Z985" s="70">
        <v>0</v>
      </c>
      <c r="AA985" s="70">
        <v>428750</v>
      </c>
      <c r="AB985" s="71">
        <f t="shared" si="172"/>
        <v>390854</v>
      </c>
      <c r="AC985" s="71">
        <f t="shared" si="165"/>
        <v>390854</v>
      </c>
      <c r="AD985" s="72">
        <f t="shared" si="166"/>
        <v>365</v>
      </c>
      <c r="AE985" s="73">
        <f>ROUND(VLOOKUP(Q985,'[1]Average Cost'!$A$3:$V$26,HLOOKUP('[1]Master Sheet'!E985,'[1]Average Cost'!$B$1:$V$2,2,0)),0)</f>
        <v>646385</v>
      </c>
      <c r="AF985" s="74">
        <f t="shared" si="167"/>
        <v>0.60467677931882702</v>
      </c>
      <c r="AG985" s="68" t="str">
        <f t="shared" si="173"/>
        <v>60%-80%</v>
      </c>
      <c r="AH985" s="75">
        <v>1040452</v>
      </c>
      <c r="AI985" s="75">
        <v>1031401.0812</v>
      </c>
      <c r="AJ985" s="75">
        <v>1040452</v>
      </c>
      <c r="AK985" s="76">
        <f t="shared" si="168"/>
        <v>0.37565788714904674</v>
      </c>
      <c r="AL985" s="39" t="str">
        <f t="shared" si="174"/>
        <v>25% - 50%</v>
      </c>
      <c r="AM985" s="77" t="str">
        <f t="shared" si="175"/>
        <v>Lower Range</v>
      </c>
      <c r="AN985" s="78" t="s">
        <v>76</v>
      </c>
      <c r="AO985" s="78"/>
      <c r="AP985" s="78" t="s">
        <v>76</v>
      </c>
      <c r="AQ985" s="49"/>
      <c r="AR985" s="79"/>
      <c r="AS985" s="79"/>
      <c r="AT985" s="80"/>
      <c r="AU985" s="52">
        <f t="shared" si="169"/>
        <v>0</v>
      </c>
    </row>
    <row r="986" spans="1:47" ht="15" customHeight="1">
      <c r="A986" s="53" t="s">
        <v>66</v>
      </c>
      <c r="B986" s="54">
        <v>975</v>
      </c>
      <c r="C986" s="55" t="s">
        <v>67</v>
      </c>
      <c r="D986" s="56" t="s">
        <v>68</v>
      </c>
      <c r="E986" s="55" t="s">
        <v>776</v>
      </c>
      <c r="F986" s="57">
        <v>44744</v>
      </c>
      <c r="G986" s="58">
        <v>31611</v>
      </c>
      <c r="H986" s="59">
        <f t="shared" si="170"/>
        <v>32.723287671232875</v>
      </c>
      <c r="I986" s="60" t="s">
        <v>207</v>
      </c>
      <c r="J986" s="61">
        <v>0</v>
      </c>
      <c r="K986" s="62">
        <v>0</v>
      </c>
      <c r="L986" s="63" t="s">
        <v>71</v>
      </c>
      <c r="M986" s="64" t="str">
        <f t="shared" si="171"/>
        <v>0-0-2</v>
      </c>
      <c r="N986" s="81" t="s">
        <v>72</v>
      </c>
      <c r="O986" s="62" t="s">
        <v>72</v>
      </c>
      <c r="P986" s="67">
        <v>0</v>
      </c>
      <c r="Q986" s="68" t="s">
        <v>73</v>
      </c>
      <c r="R986" s="38" t="s">
        <v>74</v>
      </c>
      <c r="S986" s="38" t="s">
        <v>75</v>
      </c>
      <c r="T986" s="69">
        <v>48</v>
      </c>
      <c r="U986" s="68"/>
      <c r="V986" s="70">
        <v>218184</v>
      </c>
      <c r="W986" s="70">
        <v>0</v>
      </c>
      <c r="X986" s="70">
        <v>0</v>
      </c>
      <c r="Y986" s="70">
        <v>54540</v>
      </c>
      <c r="Z986" s="70">
        <v>0</v>
      </c>
      <c r="AA986" s="70">
        <v>611958</v>
      </c>
      <c r="AB986" s="71">
        <f t="shared" si="172"/>
        <v>557418</v>
      </c>
      <c r="AC986" s="71">
        <f t="shared" si="165"/>
        <v>557418</v>
      </c>
      <c r="AD986" s="72">
        <f t="shared" si="166"/>
        <v>273</v>
      </c>
      <c r="AE986" s="73">
        <f>ROUND(VLOOKUP(Q986,'[1]Average Cost'!$A$3:$V$26,HLOOKUP('[1]Master Sheet'!E986,'[1]Average Cost'!$B$1:$V$2,2,0)),0)</f>
        <v>646385</v>
      </c>
      <c r="AF986" s="74">
        <f t="shared" si="167"/>
        <v>0.86236221446970462</v>
      </c>
      <c r="AG986" s="68" t="str">
        <f t="shared" si="173"/>
        <v>80%-100%</v>
      </c>
      <c r="AH986" s="75">
        <v>1040452</v>
      </c>
      <c r="AI986" s="75">
        <v>1031401.0812</v>
      </c>
      <c r="AJ986" s="75">
        <v>1040452</v>
      </c>
      <c r="AK986" s="76">
        <f t="shared" si="168"/>
        <v>0.535746002698827</v>
      </c>
      <c r="AL986" s="39" t="str">
        <f t="shared" si="174"/>
        <v>50% - 70%</v>
      </c>
      <c r="AM986" s="77" t="str">
        <f t="shared" si="175"/>
        <v>Lower Range</v>
      </c>
      <c r="AN986" s="78" t="s">
        <v>76</v>
      </c>
      <c r="AO986" s="78"/>
      <c r="AP986" s="78" t="s">
        <v>135</v>
      </c>
      <c r="AQ986" s="49"/>
      <c r="AR986" s="79"/>
      <c r="AS986" s="79"/>
      <c r="AT986" s="80"/>
      <c r="AU986" s="52">
        <f t="shared" si="169"/>
        <v>0</v>
      </c>
    </row>
    <row r="987" spans="1:47" ht="15" customHeight="1">
      <c r="A987" s="53" t="s">
        <v>66</v>
      </c>
      <c r="B987" s="54">
        <v>976</v>
      </c>
      <c r="C987" s="55" t="s">
        <v>67</v>
      </c>
      <c r="D987" s="56" t="s">
        <v>68</v>
      </c>
      <c r="E987" s="55" t="s">
        <v>777</v>
      </c>
      <c r="F987" s="57">
        <v>44800</v>
      </c>
      <c r="G987" s="58">
        <v>33250</v>
      </c>
      <c r="H987" s="59">
        <f t="shared" si="170"/>
        <v>28.232876712328768</v>
      </c>
      <c r="I987" s="60" t="s">
        <v>365</v>
      </c>
      <c r="J987" s="61">
        <v>0</v>
      </c>
      <c r="K987" s="62">
        <v>0</v>
      </c>
      <c r="L987" s="63" t="s">
        <v>71</v>
      </c>
      <c r="M987" s="64" t="str">
        <f t="shared" si="171"/>
        <v>0-0-2</v>
      </c>
      <c r="N987" s="81" t="s">
        <v>72</v>
      </c>
      <c r="O987" s="62" t="s">
        <v>72</v>
      </c>
      <c r="P987" s="67">
        <v>0</v>
      </c>
      <c r="Q987" s="68" t="s">
        <v>73</v>
      </c>
      <c r="R987" s="38" t="s">
        <v>74</v>
      </c>
      <c r="S987" s="38" t="s">
        <v>75</v>
      </c>
      <c r="T987" s="69">
        <v>48</v>
      </c>
      <c r="U987" s="68"/>
      <c r="V987" s="70">
        <v>247272</v>
      </c>
      <c r="W987" s="70">
        <v>0</v>
      </c>
      <c r="X987" s="70">
        <v>0</v>
      </c>
      <c r="Y987" s="70">
        <v>61824</v>
      </c>
      <c r="Z987" s="70">
        <v>0</v>
      </c>
      <c r="AA987" s="70">
        <v>691956</v>
      </c>
      <c r="AB987" s="71">
        <f t="shared" si="172"/>
        <v>630132</v>
      </c>
      <c r="AC987" s="71">
        <f t="shared" si="165"/>
        <v>630132</v>
      </c>
      <c r="AD987" s="72">
        <f t="shared" si="166"/>
        <v>217</v>
      </c>
      <c r="AE987" s="73">
        <f>ROUND(VLOOKUP(Q987,'[1]Average Cost'!$A$3:$V$26,HLOOKUP('[1]Master Sheet'!E987,'[1]Average Cost'!$B$1:$V$2,2,0)),0)</f>
        <v>646385</v>
      </c>
      <c r="AF987" s="74">
        <f t="shared" si="167"/>
        <v>0.97485554274929032</v>
      </c>
      <c r="AG987" s="68" t="str">
        <f t="shared" si="173"/>
        <v>80%-100%</v>
      </c>
      <c r="AH987" s="75">
        <v>1040452</v>
      </c>
      <c r="AI987" s="75">
        <v>1031401.0812</v>
      </c>
      <c r="AJ987" s="75">
        <v>1040452</v>
      </c>
      <c r="AK987" s="76">
        <f t="shared" si="168"/>
        <v>0.60563293645454086</v>
      </c>
      <c r="AL987" s="39" t="str">
        <f t="shared" si="174"/>
        <v>50% - 70%</v>
      </c>
      <c r="AM987" s="77" t="str">
        <f t="shared" si="175"/>
        <v>Lower Range</v>
      </c>
      <c r="AN987" s="78" t="s">
        <v>76</v>
      </c>
      <c r="AO987" s="78"/>
      <c r="AP987" s="78" t="s">
        <v>76</v>
      </c>
      <c r="AQ987" s="49"/>
      <c r="AR987" s="79"/>
      <c r="AS987" s="79"/>
      <c r="AT987" s="80"/>
      <c r="AU987" s="52">
        <f t="shared" si="169"/>
        <v>0</v>
      </c>
    </row>
    <row r="988" spans="1:47" ht="15" customHeight="1">
      <c r="A988" s="53" t="s">
        <v>66</v>
      </c>
      <c r="B988" s="54">
        <v>977</v>
      </c>
      <c r="C988" s="55" t="s">
        <v>67</v>
      </c>
      <c r="D988" s="56" t="s">
        <v>68</v>
      </c>
      <c r="E988" s="55" t="s">
        <v>314</v>
      </c>
      <c r="F988" s="57">
        <v>44814</v>
      </c>
      <c r="G988" s="58">
        <v>32845</v>
      </c>
      <c r="H988" s="59">
        <f t="shared" si="170"/>
        <v>29.342465753424658</v>
      </c>
      <c r="I988" s="60" t="s">
        <v>348</v>
      </c>
      <c r="J988" s="61">
        <v>0</v>
      </c>
      <c r="K988" s="62">
        <v>0</v>
      </c>
      <c r="L988" s="63" t="s">
        <v>71</v>
      </c>
      <c r="M988" s="64" t="str">
        <f t="shared" si="171"/>
        <v>0-0-2</v>
      </c>
      <c r="N988" s="81" t="s">
        <v>72</v>
      </c>
      <c r="O988" s="62" t="s">
        <v>72</v>
      </c>
      <c r="P988" s="67">
        <v>0</v>
      </c>
      <c r="Q988" s="68" t="s">
        <v>73</v>
      </c>
      <c r="R988" s="38" t="s">
        <v>74</v>
      </c>
      <c r="S988" s="38" t="s">
        <v>75</v>
      </c>
      <c r="T988" s="69">
        <v>48</v>
      </c>
      <c r="U988" s="68"/>
      <c r="V988" s="70">
        <v>218184</v>
      </c>
      <c r="W988" s="70">
        <v>0</v>
      </c>
      <c r="X988" s="70">
        <v>0</v>
      </c>
      <c r="Y988" s="70">
        <v>54540</v>
      </c>
      <c r="Z988" s="70">
        <v>0</v>
      </c>
      <c r="AA988" s="70">
        <v>611958</v>
      </c>
      <c r="AB988" s="71">
        <f t="shared" si="172"/>
        <v>557418</v>
      </c>
      <c r="AC988" s="71">
        <f t="shared" si="165"/>
        <v>557418</v>
      </c>
      <c r="AD988" s="72">
        <f t="shared" si="166"/>
        <v>203</v>
      </c>
      <c r="AE988" s="73">
        <f>ROUND(VLOOKUP(Q988,'[1]Average Cost'!$A$3:$V$26,HLOOKUP('[1]Master Sheet'!E988,'[1]Average Cost'!$B$1:$V$2,2,0)),0)</f>
        <v>646385</v>
      </c>
      <c r="AF988" s="74">
        <f t="shared" si="167"/>
        <v>0.86236221446970462</v>
      </c>
      <c r="AG988" s="68" t="str">
        <f t="shared" si="173"/>
        <v>80%-100%</v>
      </c>
      <c r="AH988" s="75">
        <v>1040452</v>
      </c>
      <c r="AI988" s="75">
        <v>1031401.0812</v>
      </c>
      <c r="AJ988" s="75">
        <v>1040452</v>
      </c>
      <c r="AK988" s="76">
        <f t="shared" si="168"/>
        <v>0.535746002698827</v>
      </c>
      <c r="AL988" s="39" t="str">
        <f t="shared" si="174"/>
        <v>50% - 70%</v>
      </c>
      <c r="AM988" s="77" t="str">
        <f t="shared" si="175"/>
        <v>Lower Range</v>
      </c>
      <c r="AN988" s="78" t="s">
        <v>76</v>
      </c>
      <c r="AO988" s="78"/>
      <c r="AP988" s="78" t="s">
        <v>76</v>
      </c>
      <c r="AQ988" s="49"/>
      <c r="AR988" s="79"/>
      <c r="AS988" s="79"/>
      <c r="AT988" s="80"/>
      <c r="AU988" s="52">
        <f t="shared" si="169"/>
        <v>0</v>
      </c>
    </row>
    <row r="989" spans="1:47" ht="15" customHeight="1">
      <c r="A989" s="53" t="s">
        <v>66</v>
      </c>
      <c r="B989" s="54">
        <v>978</v>
      </c>
      <c r="C989" s="55" t="s">
        <v>67</v>
      </c>
      <c r="D989" s="56" t="s">
        <v>68</v>
      </c>
      <c r="E989" s="55" t="s">
        <v>778</v>
      </c>
      <c r="F989" s="57">
        <v>44632</v>
      </c>
      <c r="G989" s="58">
        <v>32347</v>
      </c>
      <c r="H989" s="59">
        <f t="shared" si="170"/>
        <v>30.706849315068492</v>
      </c>
      <c r="I989" s="60" t="s">
        <v>70</v>
      </c>
      <c r="J989" s="61">
        <v>0</v>
      </c>
      <c r="K989" s="62">
        <v>0</v>
      </c>
      <c r="L989" s="63" t="s">
        <v>71</v>
      </c>
      <c r="M989" s="64" t="str">
        <f t="shared" si="171"/>
        <v>0-0-2</v>
      </c>
      <c r="N989" s="81" t="s">
        <v>72</v>
      </c>
      <c r="O989" s="62" t="s">
        <v>72</v>
      </c>
      <c r="P989" s="67">
        <v>0</v>
      </c>
      <c r="Q989" s="68" t="s">
        <v>73</v>
      </c>
      <c r="R989" s="38" t="s">
        <v>74</v>
      </c>
      <c r="S989" s="38" t="s">
        <v>75</v>
      </c>
      <c r="T989" s="69">
        <v>48</v>
      </c>
      <c r="U989" s="68"/>
      <c r="V989" s="70">
        <v>262548</v>
      </c>
      <c r="W989" s="70">
        <v>0</v>
      </c>
      <c r="X989" s="70">
        <v>0</v>
      </c>
      <c r="Y989" s="70">
        <v>65640</v>
      </c>
      <c r="Z989" s="70">
        <v>0</v>
      </c>
      <c r="AA989" s="70">
        <v>733968</v>
      </c>
      <c r="AB989" s="71">
        <f t="shared" si="172"/>
        <v>668328</v>
      </c>
      <c r="AC989" s="71">
        <f t="shared" si="165"/>
        <v>668328</v>
      </c>
      <c r="AD989" s="72">
        <f t="shared" si="166"/>
        <v>365</v>
      </c>
      <c r="AE989" s="73">
        <f>ROUND(VLOOKUP(Q989,'[1]Average Cost'!$A$3:$V$26,HLOOKUP('[1]Master Sheet'!E989,'[1]Average Cost'!$B$1:$V$2,2,0)),0)</f>
        <v>646385</v>
      </c>
      <c r="AF989" s="74">
        <f t="shared" si="167"/>
        <v>1.0339472605335829</v>
      </c>
      <c r="AG989" s="68" t="str">
        <f t="shared" si="173"/>
        <v>Greater than 100%</v>
      </c>
      <c r="AH989" s="75">
        <v>1040452</v>
      </c>
      <c r="AI989" s="75">
        <v>1031401.0812</v>
      </c>
      <c r="AJ989" s="75">
        <v>1040452</v>
      </c>
      <c r="AK989" s="76">
        <f t="shared" si="168"/>
        <v>0.64234390438001943</v>
      </c>
      <c r="AL989" s="39" t="str">
        <f t="shared" si="174"/>
        <v>50% - 70%</v>
      </c>
      <c r="AM989" s="77" t="str">
        <f t="shared" si="175"/>
        <v>Lower Range</v>
      </c>
      <c r="AN989" s="78" t="s">
        <v>76</v>
      </c>
      <c r="AO989" s="78"/>
      <c r="AP989" s="78" t="s">
        <v>76</v>
      </c>
      <c r="AQ989" s="49"/>
      <c r="AR989" s="79"/>
      <c r="AS989" s="79"/>
      <c r="AT989" s="80"/>
      <c r="AU989" s="52">
        <f t="shared" si="169"/>
        <v>0</v>
      </c>
    </row>
    <row r="990" spans="1:47" ht="15" customHeight="1">
      <c r="A990" s="53" t="s">
        <v>66</v>
      </c>
      <c r="B990" s="25">
        <v>979</v>
      </c>
      <c r="C990" s="55" t="s">
        <v>67</v>
      </c>
      <c r="D990" s="56" t="s">
        <v>68</v>
      </c>
      <c r="E990" s="55" t="s">
        <v>79</v>
      </c>
      <c r="F990" s="57">
        <v>41365</v>
      </c>
      <c r="G990" s="58">
        <v>30357</v>
      </c>
      <c r="H990" s="59">
        <f t="shared" si="170"/>
        <v>36.158904109589038</v>
      </c>
      <c r="I990" s="60" t="s">
        <v>80</v>
      </c>
      <c r="J990" s="61" t="s">
        <v>71</v>
      </c>
      <c r="K990" s="62" t="s">
        <v>129</v>
      </c>
      <c r="L990" s="63" t="s">
        <v>71</v>
      </c>
      <c r="M990" s="64" t="str">
        <f t="shared" si="171"/>
        <v>2-1-2</v>
      </c>
      <c r="N990" s="65">
        <v>42826</v>
      </c>
      <c r="O990" s="66" t="s">
        <v>130</v>
      </c>
      <c r="P990" s="67">
        <v>0</v>
      </c>
      <c r="Q990" s="68" t="s">
        <v>73</v>
      </c>
      <c r="R990" s="38" t="s">
        <v>74</v>
      </c>
      <c r="S990" s="38" t="s">
        <v>75</v>
      </c>
      <c r="T990" s="69">
        <v>48</v>
      </c>
      <c r="U990" s="68"/>
      <c r="V990" s="70">
        <v>172524</v>
      </c>
      <c r="W990" s="70">
        <v>0</v>
      </c>
      <c r="X990" s="70">
        <v>0</v>
      </c>
      <c r="Y990" s="70">
        <v>43128</v>
      </c>
      <c r="Z990" s="70">
        <v>0</v>
      </c>
      <c r="AA990" s="70">
        <v>486418</v>
      </c>
      <c r="AB990" s="71">
        <f t="shared" si="172"/>
        <v>443290</v>
      </c>
      <c r="AC990" s="71">
        <f t="shared" si="165"/>
        <v>443290</v>
      </c>
      <c r="AD990" s="72">
        <f t="shared" si="166"/>
        <v>365</v>
      </c>
      <c r="AE990" s="73">
        <f>ROUND(VLOOKUP(Q990,'[1]Average Cost'!$A$3:$V$26,HLOOKUP('[1]Master Sheet'!E990,'[1]Average Cost'!$B$1:$V$2,2,0)),0)</f>
        <v>646385</v>
      </c>
      <c r="AF990" s="74">
        <f t="shared" si="167"/>
        <v>0.68579871129435244</v>
      </c>
      <c r="AG990" s="68" t="str">
        <f t="shared" si="173"/>
        <v>60%-80%</v>
      </c>
      <c r="AH990" s="75">
        <v>1040452</v>
      </c>
      <c r="AI990" s="75">
        <v>1031401.0812</v>
      </c>
      <c r="AJ990" s="75">
        <v>1040452</v>
      </c>
      <c r="AK990" s="76">
        <f t="shared" si="168"/>
        <v>0.42605521446448275</v>
      </c>
      <c r="AL990" s="39" t="str">
        <f t="shared" si="174"/>
        <v>25% - 50%</v>
      </c>
      <c r="AM990" s="77" t="str">
        <f t="shared" si="175"/>
        <v>Lower Range</v>
      </c>
      <c r="AN990" s="78" t="s">
        <v>76</v>
      </c>
      <c r="AO990" s="78"/>
      <c r="AP990" s="78" t="s">
        <v>76</v>
      </c>
      <c r="AQ990" s="49"/>
      <c r="AR990" s="79"/>
      <c r="AS990" s="79"/>
      <c r="AT990" s="80"/>
      <c r="AU990" s="52">
        <f t="shared" si="169"/>
        <v>0</v>
      </c>
    </row>
    <row r="991" spans="1:47" ht="15" customHeight="1">
      <c r="A991" s="53" t="s">
        <v>66</v>
      </c>
      <c r="B991" s="54">
        <v>980</v>
      </c>
      <c r="C991" s="55" t="s">
        <v>82</v>
      </c>
      <c r="D991" s="56" t="s">
        <v>83</v>
      </c>
      <c r="E991" s="55" t="s">
        <v>79</v>
      </c>
      <c r="F991" s="57">
        <v>44506</v>
      </c>
      <c r="G991" s="58">
        <v>33470</v>
      </c>
      <c r="H991" s="59">
        <f t="shared" si="170"/>
        <v>27.63013698630137</v>
      </c>
      <c r="I991" s="60" t="s">
        <v>213</v>
      </c>
      <c r="J991" s="61">
        <v>0</v>
      </c>
      <c r="K991" s="62">
        <v>0</v>
      </c>
      <c r="L991" s="63" t="s">
        <v>85</v>
      </c>
      <c r="M991" s="64" t="str">
        <f t="shared" si="171"/>
        <v>0-0-3</v>
      </c>
      <c r="N991" s="81" t="s">
        <v>121</v>
      </c>
      <c r="O991" s="62" t="s">
        <v>72</v>
      </c>
      <c r="P991" s="67">
        <v>0</v>
      </c>
      <c r="Q991" s="68" t="s">
        <v>87</v>
      </c>
      <c r="R991" s="68" t="s">
        <v>88</v>
      </c>
      <c r="S991" s="68" t="s">
        <v>89</v>
      </c>
      <c r="T991" s="69">
        <v>46</v>
      </c>
      <c r="U991" s="68"/>
      <c r="V991" s="70">
        <v>180000</v>
      </c>
      <c r="W991" s="70">
        <v>0</v>
      </c>
      <c r="X991" s="70">
        <v>0</v>
      </c>
      <c r="Y991" s="70">
        <v>0</v>
      </c>
      <c r="Z991" s="70">
        <v>0</v>
      </c>
      <c r="AA991" s="70">
        <v>461959</v>
      </c>
      <c r="AB991" s="71">
        <f t="shared" si="172"/>
        <v>461959</v>
      </c>
      <c r="AC991" s="71">
        <f t="shared" si="165"/>
        <v>461959</v>
      </c>
      <c r="AD991" s="72">
        <f t="shared" si="166"/>
        <v>365</v>
      </c>
      <c r="AE991" s="73">
        <f>ROUND(VLOOKUP(Q991,'[1]Average Cost'!$A$3:$V$26,HLOOKUP('[1]Master Sheet'!E991,'[1]Average Cost'!$B$1:$V$2,2,0)),0)</f>
        <v>293696</v>
      </c>
      <c r="AF991" s="74">
        <f t="shared" si="167"/>
        <v>1.572915531706254</v>
      </c>
      <c r="AG991" s="68" t="str">
        <f t="shared" si="173"/>
        <v>Greater than 100%</v>
      </c>
      <c r="AH991" s="75">
        <v>512626</v>
      </c>
      <c r="AI991" s="75">
        <v>449515</v>
      </c>
      <c r="AJ991" s="75">
        <v>512626</v>
      </c>
      <c r="AK991" s="76">
        <f t="shared" si="168"/>
        <v>0.90116186069376114</v>
      </c>
      <c r="AL991" s="39" t="str">
        <f t="shared" si="174"/>
        <v>90% - 110%</v>
      </c>
      <c r="AM991" s="77" t="str">
        <f t="shared" si="175"/>
        <v>Close to Market Reference</v>
      </c>
      <c r="AN991" s="78" t="s">
        <v>76</v>
      </c>
      <c r="AO991" s="78"/>
      <c r="AP991" s="78" t="s">
        <v>135</v>
      </c>
      <c r="AQ991" s="49"/>
      <c r="AR991" s="79"/>
      <c r="AS991" s="79"/>
      <c r="AT991" s="80"/>
      <c r="AU991" s="52">
        <f t="shared" si="169"/>
        <v>0</v>
      </c>
    </row>
    <row r="992" spans="1:47" ht="15" customHeight="1">
      <c r="A992" s="53" t="s">
        <v>66</v>
      </c>
      <c r="B992" s="54">
        <v>981</v>
      </c>
      <c r="C992" s="55" t="s">
        <v>82</v>
      </c>
      <c r="D992" s="56" t="s">
        <v>83</v>
      </c>
      <c r="E992" s="55" t="s">
        <v>370</v>
      </c>
      <c r="F992" s="57">
        <v>41365</v>
      </c>
      <c r="G992" s="58">
        <v>28213</v>
      </c>
      <c r="H992" s="59">
        <f t="shared" si="170"/>
        <v>42.032876712328765</v>
      </c>
      <c r="I992" s="60" t="s">
        <v>722</v>
      </c>
      <c r="J992" s="61" t="s">
        <v>85</v>
      </c>
      <c r="K992" s="62" t="s">
        <v>71</v>
      </c>
      <c r="L992" s="63" t="s">
        <v>85</v>
      </c>
      <c r="M992" s="64" t="str">
        <f t="shared" si="171"/>
        <v>3-2-3</v>
      </c>
      <c r="N992" s="65">
        <v>42736</v>
      </c>
      <c r="O992" s="66">
        <v>43191</v>
      </c>
      <c r="P992" s="67">
        <v>9.499999999999989E-2</v>
      </c>
      <c r="Q992" s="68" t="s">
        <v>87</v>
      </c>
      <c r="R992" s="68" t="s">
        <v>88</v>
      </c>
      <c r="S992" s="68" t="s">
        <v>89</v>
      </c>
      <c r="T992" s="69">
        <v>46</v>
      </c>
      <c r="U992" s="68"/>
      <c r="V992" s="70">
        <v>112368</v>
      </c>
      <c r="W992" s="70">
        <v>0</v>
      </c>
      <c r="X992" s="70">
        <v>0</v>
      </c>
      <c r="Y992" s="70">
        <v>0</v>
      </c>
      <c r="Z992" s="70">
        <v>0</v>
      </c>
      <c r="AA992" s="70">
        <v>265630.94</v>
      </c>
      <c r="AB992" s="71">
        <f t="shared" si="172"/>
        <v>265630.94</v>
      </c>
      <c r="AC992" s="71">
        <f t="shared" si="165"/>
        <v>265630.94</v>
      </c>
      <c r="AD992" s="72">
        <f t="shared" si="166"/>
        <v>365</v>
      </c>
      <c r="AE992" s="73">
        <f>ROUND(VLOOKUP(Q992,'[1]Average Cost'!$A$3:$V$26,HLOOKUP('[1]Master Sheet'!E992,'[1]Average Cost'!$B$1:$V$2,2,0)),0)</f>
        <v>293696</v>
      </c>
      <c r="AF992" s="74">
        <f t="shared" si="167"/>
        <v>0.90444180376988448</v>
      </c>
      <c r="AG992" s="68" t="str">
        <f t="shared" si="173"/>
        <v>80%-100%</v>
      </c>
      <c r="AH992" s="75">
        <v>512626</v>
      </c>
      <c r="AI992" s="75">
        <v>449515</v>
      </c>
      <c r="AJ992" s="75">
        <v>512626</v>
      </c>
      <c r="AK992" s="76">
        <f t="shared" si="168"/>
        <v>0.51817687748963182</v>
      </c>
      <c r="AL992" s="39" t="str">
        <f t="shared" si="174"/>
        <v>50% - 70%</v>
      </c>
      <c r="AM992" s="77" t="str">
        <f t="shared" si="175"/>
        <v>Lower Range</v>
      </c>
      <c r="AN992" s="78" t="s">
        <v>76</v>
      </c>
      <c r="AO992" s="78"/>
      <c r="AP992" s="78" t="s">
        <v>76</v>
      </c>
      <c r="AQ992" s="49"/>
      <c r="AR992" s="79"/>
      <c r="AS992" s="79"/>
      <c r="AT992" s="80"/>
      <c r="AU992" s="52">
        <f t="shared" si="169"/>
        <v>0</v>
      </c>
    </row>
    <row r="993" spans="1:47" ht="15" customHeight="1">
      <c r="A993" s="53" t="s">
        <v>66</v>
      </c>
      <c r="B993" s="54">
        <v>982</v>
      </c>
      <c r="C993" s="55" t="s">
        <v>94</v>
      </c>
      <c r="D993" s="56" t="s">
        <v>95</v>
      </c>
      <c r="E993" s="55" t="s">
        <v>405</v>
      </c>
      <c r="F993" s="57">
        <v>44198</v>
      </c>
      <c r="G993" s="58">
        <v>29180</v>
      </c>
      <c r="H993" s="59">
        <f t="shared" si="170"/>
        <v>39.38356164383562</v>
      </c>
      <c r="I993" s="60" t="s">
        <v>779</v>
      </c>
      <c r="J993" s="61">
        <v>0</v>
      </c>
      <c r="K993" s="62" t="s">
        <v>81</v>
      </c>
      <c r="L993" s="63" t="s">
        <v>85</v>
      </c>
      <c r="M993" s="64" t="str">
        <f t="shared" si="171"/>
        <v>0-4-3</v>
      </c>
      <c r="N993" s="81" t="s">
        <v>121</v>
      </c>
      <c r="O993" s="66">
        <v>43191</v>
      </c>
      <c r="P993" s="67">
        <v>5.3749999999999847E-2</v>
      </c>
      <c r="Q993" s="68" t="s">
        <v>87</v>
      </c>
      <c r="R993" s="68" t="s">
        <v>88</v>
      </c>
      <c r="S993" s="68" t="s">
        <v>89</v>
      </c>
      <c r="T993" s="69">
        <v>47</v>
      </c>
      <c r="U993" s="68"/>
      <c r="V993" s="70">
        <v>204432</v>
      </c>
      <c r="W993" s="70">
        <v>0</v>
      </c>
      <c r="X993" s="70">
        <v>0</v>
      </c>
      <c r="Y993" s="70">
        <v>51108</v>
      </c>
      <c r="Z993" s="70">
        <v>0</v>
      </c>
      <c r="AA993" s="70">
        <v>574138</v>
      </c>
      <c r="AB993" s="71">
        <f t="shared" si="172"/>
        <v>523030</v>
      </c>
      <c r="AC993" s="71">
        <f t="shared" si="165"/>
        <v>523030</v>
      </c>
      <c r="AD993" s="72">
        <f t="shared" si="166"/>
        <v>365</v>
      </c>
      <c r="AE993" s="73">
        <f>ROUND(VLOOKUP(Q993,'[1]Average Cost'!$A$3:$V$26,HLOOKUP('[1]Master Sheet'!E993,'[1]Average Cost'!$B$1:$V$2,2,0)),0)</f>
        <v>436990</v>
      </c>
      <c r="AF993" s="74">
        <f t="shared" si="167"/>
        <v>1.1968923773999405</v>
      </c>
      <c r="AG993" s="68" t="str">
        <f t="shared" si="173"/>
        <v>Greater than 100%</v>
      </c>
      <c r="AH993" s="75">
        <v>752202.61250000005</v>
      </c>
      <c r="AI993" s="75">
        <v>752202.61250000005</v>
      </c>
      <c r="AJ993" s="75">
        <v>532918</v>
      </c>
      <c r="AK993" s="76">
        <f t="shared" si="168"/>
        <v>0.69533127286233665</v>
      </c>
      <c r="AL993" s="39" t="str">
        <f t="shared" si="174"/>
        <v>50% - 70%</v>
      </c>
      <c r="AM993" s="77" t="str">
        <f t="shared" si="175"/>
        <v>Lower Range</v>
      </c>
      <c r="AN993" s="78" t="s">
        <v>76</v>
      </c>
      <c r="AO993" s="78"/>
      <c r="AP993" s="78" t="s">
        <v>76</v>
      </c>
      <c r="AQ993" s="49"/>
      <c r="AR993" s="79"/>
      <c r="AS993" s="79"/>
      <c r="AT993" s="80"/>
      <c r="AU993" s="52">
        <f t="shared" si="169"/>
        <v>0</v>
      </c>
    </row>
    <row r="994" spans="1:47" ht="15" customHeight="1">
      <c r="A994" s="53" t="s">
        <v>66</v>
      </c>
      <c r="B994" s="54">
        <v>983</v>
      </c>
      <c r="C994" s="55" t="s">
        <v>136</v>
      </c>
      <c r="D994" s="56" t="s">
        <v>91</v>
      </c>
      <c r="E994" s="55" t="s">
        <v>79</v>
      </c>
      <c r="F994" s="57">
        <v>41079</v>
      </c>
      <c r="G994" s="58">
        <v>29817</v>
      </c>
      <c r="H994" s="59">
        <f t="shared" si="170"/>
        <v>37.638356164383559</v>
      </c>
      <c r="I994" s="60" t="s">
        <v>189</v>
      </c>
      <c r="J994" s="61" t="s">
        <v>85</v>
      </c>
      <c r="K994" s="62" t="s">
        <v>85</v>
      </c>
      <c r="L994" s="63" t="s">
        <v>85</v>
      </c>
      <c r="M994" s="64" t="str">
        <f t="shared" si="171"/>
        <v>3-3-3</v>
      </c>
      <c r="N994" s="65">
        <v>42826</v>
      </c>
      <c r="O994" s="66">
        <v>43191</v>
      </c>
      <c r="P994" s="67">
        <v>0.12000000000000008</v>
      </c>
      <c r="Q994" s="68" t="s">
        <v>190</v>
      </c>
      <c r="R994" s="68" t="s">
        <v>108</v>
      </c>
      <c r="S994" s="68" t="s">
        <v>109</v>
      </c>
      <c r="T994" s="69">
        <v>49</v>
      </c>
      <c r="U994" s="68"/>
      <c r="V994" s="70">
        <v>240684</v>
      </c>
      <c r="W994" s="70">
        <v>0</v>
      </c>
      <c r="X994" s="70">
        <v>0</v>
      </c>
      <c r="Y994" s="70">
        <v>60168</v>
      </c>
      <c r="Z994" s="70">
        <v>0</v>
      </c>
      <c r="AA994" s="70">
        <v>673844</v>
      </c>
      <c r="AB994" s="71">
        <f t="shared" si="172"/>
        <v>613676</v>
      </c>
      <c r="AC994" s="71">
        <f t="shared" si="165"/>
        <v>613676</v>
      </c>
      <c r="AD994" s="72">
        <f t="shared" si="166"/>
        <v>365</v>
      </c>
      <c r="AE994" s="73">
        <f>ROUND(VLOOKUP(Q994,'[1]Average Cost'!$A$3:$V$26,HLOOKUP('[1]Master Sheet'!E994,'[1]Average Cost'!$B$1:$V$2,2,0)),0)</f>
        <v>871080</v>
      </c>
      <c r="AF994" s="74">
        <f t="shared" si="167"/>
        <v>0.70450016072002575</v>
      </c>
      <c r="AG994" s="68" t="str">
        <f t="shared" si="173"/>
        <v>60%-80%</v>
      </c>
      <c r="AH994" s="75">
        <v>1062391.6155650001</v>
      </c>
      <c r="AI994" s="75">
        <v>1062391.6155650001</v>
      </c>
      <c r="AJ994" s="75">
        <v>974591</v>
      </c>
      <c r="AK994" s="76">
        <f t="shared" si="168"/>
        <v>0.57763633580036811</v>
      </c>
      <c r="AL994" s="39" t="str">
        <f t="shared" si="174"/>
        <v>50% - 70%</v>
      </c>
      <c r="AM994" s="77" t="str">
        <f t="shared" si="175"/>
        <v>Lower Range</v>
      </c>
      <c r="AN994" s="78" t="s">
        <v>76</v>
      </c>
      <c r="AO994" s="78"/>
      <c r="AP994" s="78" t="s">
        <v>76</v>
      </c>
      <c r="AQ994" s="49"/>
      <c r="AR994" s="79"/>
      <c r="AS994" s="79"/>
      <c r="AT994" s="80"/>
      <c r="AU994" s="52">
        <f t="shared" si="169"/>
        <v>0</v>
      </c>
    </row>
    <row r="995" spans="1:47" ht="15" customHeight="1">
      <c r="A995" s="53" t="s">
        <v>66</v>
      </c>
      <c r="B995" s="54">
        <v>984</v>
      </c>
      <c r="C995" s="55" t="s">
        <v>172</v>
      </c>
      <c r="D995" s="56" t="s">
        <v>173</v>
      </c>
      <c r="E995" s="55" t="s">
        <v>111</v>
      </c>
      <c r="F995" s="57">
        <v>43134</v>
      </c>
      <c r="G995" s="58">
        <v>33741</v>
      </c>
      <c r="H995" s="59">
        <f t="shared" si="170"/>
        <v>26.887671232876713</v>
      </c>
      <c r="I995" s="60" t="s">
        <v>326</v>
      </c>
      <c r="J995" s="61" t="s">
        <v>129</v>
      </c>
      <c r="K995" s="62" t="s">
        <v>85</v>
      </c>
      <c r="L995" s="63" t="s">
        <v>85</v>
      </c>
      <c r="M995" s="64" t="str">
        <f t="shared" si="171"/>
        <v>1-3-3</v>
      </c>
      <c r="N995" s="65">
        <v>42095</v>
      </c>
      <c r="O995" s="66">
        <v>43191</v>
      </c>
      <c r="P995" s="67">
        <v>0.13251253546711503</v>
      </c>
      <c r="Q995" s="68" t="s">
        <v>327</v>
      </c>
      <c r="R995" s="68" t="s">
        <v>114</v>
      </c>
      <c r="S995" s="68" t="s">
        <v>115</v>
      </c>
      <c r="T995" s="69">
        <v>44</v>
      </c>
      <c r="U995" s="68"/>
      <c r="V995" s="70">
        <v>91500</v>
      </c>
      <c r="W995" s="70">
        <v>0</v>
      </c>
      <c r="X995" s="70">
        <v>22500</v>
      </c>
      <c r="Y995" s="70">
        <v>0</v>
      </c>
      <c r="Z995" s="70">
        <v>7500</v>
      </c>
      <c r="AA995" s="70">
        <v>226320.36</v>
      </c>
      <c r="AB995" s="71">
        <f t="shared" si="172"/>
        <v>226320.36</v>
      </c>
      <c r="AC995" s="71">
        <f t="shared" si="165"/>
        <v>226320.36</v>
      </c>
      <c r="AD995" s="72">
        <f t="shared" si="166"/>
        <v>365</v>
      </c>
      <c r="AE995" s="73">
        <f>ROUND(VLOOKUP(Q995,'[1]Average Cost'!$A$3:$V$26,HLOOKUP('[1]Master Sheet'!E995,'[1]Average Cost'!$B$1:$V$2,2,0)),0)</f>
        <v>264101</v>
      </c>
      <c r="AF995" s="74">
        <f t="shared" si="167"/>
        <v>0.85694624405057152</v>
      </c>
      <c r="AG995" s="68" t="str">
        <f t="shared" si="173"/>
        <v>80%-100%</v>
      </c>
      <c r="AH995" s="75">
        <v>336004</v>
      </c>
      <c r="AI995" s="75">
        <v>297691</v>
      </c>
      <c r="AJ995" s="75">
        <v>336004</v>
      </c>
      <c r="AK995" s="76">
        <f t="shared" si="168"/>
        <v>0.67356448137522174</v>
      </c>
      <c r="AL995" s="39" t="str">
        <f t="shared" si="174"/>
        <v>50% - 70%</v>
      </c>
      <c r="AM995" s="77" t="str">
        <f t="shared" si="175"/>
        <v>Lower Range</v>
      </c>
      <c r="AN995" s="78" t="s">
        <v>118</v>
      </c>
      <c r="AO995" s="78" t="s">
        <v>780</v>
      </c>
      <c r="AP995" s="78" t="s">
        <v>135</v>
      </c>
      <c r="AQ995" s="49"/>
      <c r="AR995" s="79"/>
      <c r="AS995" s="79"/>
      <c r="AT995" s="80"/>
      <c r="AU995" s="52">
        <f t="shared" si="169"/>
        <v>0</v>
      </c>
    </row>
    <row r="996" spans="1:47" ht="15" customHeight="1">
      <c r="A996" s="53" t="s">
        <v>66</v>
      </c>
      <c r="B996" s="25">
        <v>985</v>
      </c>
      <c r="C996" s="55" t="s">
        <v>198</v>
      </c>
      <c r="D996" s="56" t="s">
        <v>199</v>
      </c>
      <c r="E996" s="55" t="s">
        <v>79</v>
      </c>
      <c r="F996" s="57">
        <v>41490</v>
      </c>
      <c r="G996" s="58">
        <v>26942</v>
      </c>
      <c r="H996" s="59">
        <f t="shared" si="170"/>
        <v>45.515068493150686</v>
      </c>
      <c r="I996" s="60" t="s">
        <v>128</v>
      </c>
      <c r="J996" s="61" t="s">
        <v>85</v>
      </c>
      <c r="K996" s="62" t="s">
        <v>71</v>
      </c>
      <c r="L996" s="63" t="s">
        <v>71</v>
      </c>
      <c r="M996" s="64" t="str">
        <f t="shared" si="171"/>
        <v>3-2-2</v>
      </c>
      <c r="N996" s="65">
        <v>42826</v>
      </c>
      <c r="O996" s="66">
        <v>43191</v>
      </c>
      <c r="P996" s="67">
        <v>8.9535239703212505E-2</v>
      </c>
      <c r="Q996" s="68" t="s">
        <v>131</v>
      </c>
      <c r="R996" s="68" t="s">
        <v>132</v>
      </c>
      <c r="S996" s="68" t="s">
        <v>133</v>
      </c>
      <c r="T996" s="69">
        <v>56</v>
      </c>
      <c r="U996" s="68"/>
      <c r="V996" s="70">
        <v>1132704</v>
      </c>
      <c r="W996" s="70">
        <v>253044</v>
      </c>
      <c r="X996" s="70">
        <v>0</v>
      </c>
      <c r="Y996" s="70">
        <v>447120</v>
      </c>
      <c r="Z996" s="70">
        <v>0</v>
      </c>
      <c r="AA996" s="70">
        <v>3700889</v>
      </c>
      <c r="AB996" s="71">
        <f t="shared" si="172"/>
        <v>3253769</v>
      </c>
      <c r="AC996" s="71">
        <f t="shared" si="165"/>
        <v>3000725</v>
      </c>
      <c r="AD996" s="72">
        <f t="shared" si="166"/>
        <v>365</v>
      </c>
      <c r="AE996" s="73">
        <f>ROUND(VLOOKUP(Q996,'[1]Average Cost'!$A$3:$V$26,HLOOKUP('[1]Master Sheet'!E996,'[1]Average Cost'!$B$1:$V$2,2,0)),0)</f>
        <v>3962779</v>
      </c>
      <c r="AF996" s="74">
        <f t="shared" si="167"/>
        <v>0.82108262913475616</v>
      </c>
      <c r="AG996" s="68" t="str">
        <f t="shared" si="173"/>
        <v>80%-100%</v>
      </c>
      <c r="AH996" s="75">
        <v>4425273.5190000003</v>
      </c>
      <c r="AI996" s="75">
        <v>4425273.5190000003</v>
      </c>
      <c r="AJ996" s="75">
        <v>3859058</v>
      </c>
      <c r="AK996" s="76">
        <f t="shared" si="168"/>
        <v>0.73526957961578598</v>
      </c>
      <c r="AL996" s="39" t="str">
        <f t="shared" si="174"/>
        <v>70% - 90%</v>
      </c>
      <c r="AM996" s="77" t="str">
        <f t="shared" si="175"/>
        <v>Lower Middle Range</v>
      </c>
      <c r="AN996" s="78" t="s">
        <v>76</v>
      </c>
      <c r="AO996" s="78"/>
      <c r="AP996" s="78" t="s">
        <v>76</v>
      </c>
      <c r="AQ996" s="49"/>
      <c r="AR996" s="79"/>
      <c r="AS996" s="79"/>
      <c r="AT996" s="80"/>
      <c r="AU996" s="52">
        <f t="shared" si="169"/>
        <v>0</v>
      </c>
    </row>
    <row r="997" spans="1:47" ht="15" customHeight="1">
      <c r="A997" s="53" t="s">
        <v>66</v>
      </c>
      <c r="B997" s="54">
        <v>986</v>
      </c>
      <c r="C997" s="55" t="s">
        <v>136</v>
      </c>
      <c r="D997" s="56" t="s">
        <v>91</v>
      </c>
      <c r="E997" s="55" t="s">
        <v>111</v>
      </c>
      <c r="F997" s="57">
        <v>40961</v>
      </c>
      <c r="G997" s="58">
        <v>28473</v>
      </c>
      <c r="H997" s="59">
        <f t="shared" si="170"/>
        <v>41.320547945205476</v>
      </c>
      <c r="I997" s="60" t="s">
        <v>449</v>
      </c>
      <c r="J997" s="61" t="s">
        <v>81</v>
      </c>
      <c r="K997" s="62" t="s">
        <v>71</v>
      </c>
      <c r="L997" s="63" t="s">
        <v>81</v>
      </c>
      <c r="M997" s="64" t="str">
        <f t="shared" si="171"/>
        <v>4-2-4</v>
      </c>
      <c r="N997" s="65">
        <v>42736</v>
      </c>
      <c r="O997" s="66">
        <v>43191</v>
      </c>
      <c r="P997" s="67">
        <v>8.7499999999999994E-2</v>
      </c>
      <c r="Q997" s="68" t="s">
        <v>113</v>
      </c>
      <c r="R997" s="68" t="s">
        <v>114</v>
      </c>
      <c r="S997" s="68" t="s">
        <v>115</v>
      </c>
      <c r="T997" s="69">
        <v>49</v>
      </c>
      <c r="U997" s="68"/>
      <c r="V997" s="70">
        <v>245628</v>
      </c>
      <c r="W997" s="70">
        <v>0</v>
      </c>
      <c r="X997" s="70">
        <v>67500</v>
      </c>
      <c r="Y997" s="70">
        <v>61404</v>
      </c>
      <c r="Z997" s="70">
        <v>22500</v>
      </c>
      <c r="AA997" s="70">
        <v>687431</v>
      </c>
      <c r="AB997" s="71">
        <f t="shared" si="172"/>
        <v>626027</v>
      </c>
      <c r="AC997" s="71">
        <f t="shared" si="165"/>
        <v>626027</v>
      </c>
      <c r="AD997" s="72">
        <f t="shared" si="166"/>
        <v>365</v>
      </c>
      <c r="AE997" s="73">
        <f>ROUND(VLOOKUP(Q997,'[1]Average Cost'!$A$3:$V$26,HLOOKUP('[1]Master Sheet'!E997,'[1]Average Cost'!$B$1:$V$2,2,0)),0)</f>
        <v>724636</v>
      </c>
      <c r="AF997" s="74">
        <f t="shared" si="167"/>
        <v>0.86391926429269317</v>
      </c>
      <c r="AG997" s="68" t="str">
        <f t="shared" si="173"/>
        <v>80%-100%</v>
      </c>
      <c r="AH997" s="75">
        <v>1083330.93140625</v>
      </c>
      <c r="AI997" s="75">
        <v>1083330.93140625</v>
      </c>
      <c r="AJ997" s="75">
        <v>1041277</v>
      </c>
      <c r="AK997" s="76">
        <f t="shared" si="168"/>
        <v>0.57787235816055482</v>
      </c>
      <c r="AL997" s="39" t="str">
        <f t="shared" si="174"/>
        <v>50% - 70%</v>
      </c>
      <c r="AM997" s="77" t="str">
        <f t="shared" si="175"/>
        <v>Lower Range</v>
      </c>
      <c r="AN997" s="78" t="s">
        <v>76</v>
      </c>
      <c r="AO997" s="78"/>
      <c r="AP997" s="78" t="s">
        <v>135</v>
      </c>
      <c r="AQ997" s="49"/>
      <c r="AR997" s="79"/>
      <c r="AS997" s="79"/>
      <c r="AT997" s="80"/>
      <c r="AU997" s="52">
        <f t="shared" si="169"/>
        <v>0</v>
      </c>
    </row>
    <row r="998" spans="1:47" ht="15" customHeight="1">
      <c r="A998" s="53" t="s">
        <v>66</v>
      </c>
      <c r="B998" s="54">
        <v>987</v>
      </c>
      <c r="C998" s="55" t="s">
        <v>136</v>
      </c>
      <c r="D998" s="56" t="s">
        <v>91</v>
      </c>
      <c r="E998" s="55" t="s">
        <v>111</v>
      </c>
      <c r="F998" s="57">
        <v>41568</v>
      </c>
      <c r="G998" s="58">
        <v>28794</v>
      </c>
      <c r="H998" s="59">
        <f t="shared" si="170"/>
        <v>40.441095890410956</v>
      </c>
      <c r="I998" s="60" t="s">
        <v>395</v>
      </c>
      <c r="J998" s="61" t="s">
        <v>85</v>
      </c>
      <c r="K998" s="62" t="s">
        <v>85</v>
      </c>
      <c r="L998" s="63" t="s">
        <v>85</v>
      </c>
      <c r="M998" s="64" t="str">
        <f t="shared" si="171"/>
        <v>3-3-3</v>
      </c>
      <c r="N998" s="65">
        <v>42826</v>
      </c>
      <c r="O998" s="66">
        <v>43191</v>
      </c>
      <c r="P998" s="67">
        <v>0.16250000000000001</v>
      </c>
      <c r="Q998" s="68" t="s">
        <v>113</v>
      </c>
      <c r="R998" s="68" t="s">
        <v>114</v>
      </c>
      <c r="S998" s="68" t="s">
        <v>115</v>
      </c>
      <c r="T998" s="69">
        <v>49</v>
      </c>
      <c r="U998" s="68"/>
      <c r="V998" s="70">
        <v>198660</v>
      </c>
      <c r="W998" s="70">
        <v>0</v>
      </c>
      <c r="X998" s="70">
        <v>67500</v>
      </c>
      <c r="Y998" s="70">
        <v>49668</v>
      </c>
      <c r="Z998" s="70">
        <v>22500</v>
      </c>
      <c r="AA998" s="70">
        <v>558264</v>
      </c>
      <c r="AB998" s="71">
        <f t="shared" si="172"/>
        <v>508596</v>
      </c>
      <c r="AC998" s="71">
        <f t="shared" si="165"/>
        <v>508596</v>
      </c>
      <c r="AD998" s="72">
        <f t="shared" si="166"/>
        <v>365</v>
      </c>
      <c r="AE998" s="73">
        <f>ROUND(VLOOKUP(Q998,'[1]Average Cost'!$A$3:$V$26,HLOOKUP('[1]Master Sheet'!E998,'[1]Average Cost'!$B$1:$V$2,2,0)),0)</f>
        <v>724636</v>
      </c>
      <c r="AF998" s="74">
        <f t="shared" si="167"/>
        <v>0.70186410832473134</v>
      </c>
      <c r="AG998" s="68" t="str">
        <f t="shared" si="173"/>
        <v>60%-80%</v>
      </c>
      <c r="AH998" s="75">
        <v>1041277</v>
      </c>
      <c r="AI998" s="75">
        <v>1024038.35</v>
      </c>
      <c r="AJ998" s="75">
        <v>1041277</v>
      </c>
      <c r="AK998" s="76">
        <f t="shared" si="168"/>
        <v>0.48843487371756028</v>
      </c>
      <c r="AL998" s="39" t="str">
        <f t="shared" si="174"/>
        <v>25% - 50%</v>
      </c>
      <c r="AM998" s="77" t="str">
        <f t="shared" si="175"/>
        <v>Lower Range</v>
      </c>
      <c r="AN998" s="78" t="s">
        <v>76</v>
      </c>
      <c r="AO998" s="78"/>
      <c r="AP998" s="78" t="s">
        <v>76</v>
      </c>
      <c r="AQ998" s="49"/>
      <c r="AR998" s="79"/>
      <c r="AS998" s="79"/>
      <c r="AT998" s="80"/>
      <c r="AU998" s="52">
        <f t="shared" si="169"/>
        <v>0</v>
      </c>
    </row>
    <row r="999" spans="1:47" ht="15" customHeight="1">
      <c r="A999" s="53" t="s">
        <v>66</v>
      </c>
      <c r="B999" s="54">
        <v>988</v>
      </c>
      <c r="C999" s="55" t="s">
        <v>172</v>
      </c>
      <c r="D999" s="56" t="s">
        <v>173</v>
      </c>
      <c r="E999" s="55" t="s">
        <v>111</v>
      </c>
      <c r="F999" s="57">
        <v>41730</v>
      </c>
      <c r="G999" s="58">
        <v>30384</v>
      </c>
      <c r="H999" s="59">
        <f t="shared" si="170"/>
        <v>36.084931506849315</v>
      </c>
      <c r="I999" s="60" t="s">
        <v>326</v>
      </c>
      <c r="J999" s="61" t="s">
        <v>71</v>
      </c>
      <c r="K999" s="62" t="s">
        <v>71</v>
      </c>
      <c r="L999" s="63" t="s">
        <v>81</v>
      </c>
      <c r="M999" s="64" t="str">
        <f t="shared" si="171"/>
        <v>2-2-4</v>
      </c>
      <c r="N999" s="65" t="s">
        <v>86</v>
      </c>
      <c r="O999" s="66">
        <v>43191</v>
      </c>
      <c r="P999" s="67">
        <v>0.06</v>
      </c>
      <c r="Q999" s="68" t="s">
        <v>327</v>
      </c>
      <c r="R999" s="68" t="s">
        <v>114</v>
      </c>
      <c r="S999" s="68" t="s">
        <v>115</v>
      </c>
      <c r="T999" s="69">
        <v>44</v>
      </c>
      <c r="U999" s="68"/>
      <c r="V999" s="70">
        <v>106812</v>
      </c>
      <c r="W999" s="70">
        <v>0</v>
      </c>
      <c r="X999" s="70">
        <v>22500</v>
      </c>
      <c r="Y999" s="70">
        <v>0</v>
      </c>
      <c r="Z999" s="70">
        <v>7500</v>
      </c>
      <c r="AA999" s="70">
        <v>267044.31</v>
      </c>
      <c r="AB999" s="71">
        <f t="shared" si="172"/>
        <v>267044.31</v>
      </c>
      <c r="AC999" s="71">
        <f t="shared" si="165"/>
        <v>267044.31</v>
      </c>
      <c r="AD999" s="72">
        <f t="shared" si="166"/>
        <v>365</v>
      </c>
      <c r="AE999" s="73">
        <f>ROUND(VLOOKUP(Q999,'[1]Average Cost'!$A$3:$V$26,HLOOKUP('[1]Master Sheet'!E999,'[1]Average Cost'!$B$1:$V$2,2,0)),0)</f>
        <v>264101</v>
      </c>
      <c r="AF999" s="74">
        <f t="shared" si="167"/>
        <v>1.0111446378468842</v>
      </c>
      <c r="AG999" s="68" t="str">
        <f t="shared" si="173"/>
        <v>Greater than 100%</v>
      </c>
      <c r="AH999" s="75">
        <v>336004</v>
      </c>
      <c r="AI999" s="75">
        <v>315909.68920000002</v>
      </c>
      <c r="AJ999" s="75">
        <v>336004</v>
      </c>
      <c r="AK999" s="76">
        <f t="shared" si="168"/>
        <v>0.7947652706515399</v>
      </c>
      <c r="AL999" s="39" t="str">
        <f t="shared" si="174"/>
        <v>70% - 90%</v>
      </c>
      <c r="AM999" s="77" t="str">
        <f t="shared" si="175"/>
        <v>Lower Middle Range</v>
      </c>
      <c r="AN999" s="78" t="s">
        <v>118</v>
      </c>
      <c r="AO999" s="78" t="s">
        <v>781</v>
      </c>
      <c r="AP999" s="78" t="s">
        <v>118</v>
      </c>
      <c r="AQ999" s="49"/>
      <c r="AR999" s="79"/>
      <c r="AS999" s="79"/>
      <c r="AT999" s="80"/>
      <c r="AU999" s="52">
        <f t="shared" si="169"/>
        <v>0</v>
      </c>
    </row>
    <row r="1000" spans="1:47" ht="15" customHeight="1">
      <c r="A1000" s="53" t="s">
        <v>66</v>
      </c>
      <c r="B1000" s="54">
        <v>989</v>
      </c>
      <c r="C1000" s="55" t="s">
        <v>104</v>
      </c>
      <c r="D1000" s="56" t="s">
        <v>83</v>
      </c>
      <c r="E1000" s="55" t="s">
        <v>79</v>
      </c>
      <c r="F1000" s="57">
        <v>40909</v>
      </c>
      <c r="G1000" s="58">
        <v>31134</v>
      </c>
      <c r="H1000" s="59">
        <f t="shared" si="170"/>
        <v>34.030136986301372</v>
      </c>
      <c r="I1000" s="60" t="s">
        <v>332</v>
      </c>
      <c r="J1000" s="61" t="s">
        <v>71</v>
      </c>
      <c r="K1000" s="62" t="s">
        <v>85</v>
      </c>
      <c r="L1000" s="63" t="s">
        <v>71</v>
      </c>
      <c r="M1000" s="64" t="str">
        <f t="shared" si="171"/>
        <v>2-3-2</v>
      </c>
      <c r="N1000" s="65">
        <v>43191</v>
      </c>
      <c r="O1000" s="66">
        <v>43191</v>
      </c>
      <c r="P1000" s="67">
        <v>7.2499999999999995E-2</v>
      </c>
      <c r="Q1000" s="68" t="s">
        <v>333</v>
      </c>
      <c r="R1000" s="68" t="s">
        <v>334</v>
      </c>
      <c r="S1000" s="68" t="s">
        <v>335</v>
      </c>
      <c r="T1000" s="69">
        <v>46</v>
      </c>
      <c r="U1000" s="68"/>
      <c r="V1000" s="70">
        <v>135852</v>
      </c>
      <c r="W1000" s="70">
        <v>374016</v>
      </c>
      <c r="X1000" s="70">
        <v>0</v>
      </c>
      <c r="Y1000" s="70">
        <v>0</v>
      </c>
      <c r="Z1000" s="70">
        <v>0</v>
      </c>
      <c r="AA1000" s="70">
        <v>630769</v>
      </c>
      <c r="AB1000" s="71">
        <f t="shared" si="172"/>
        <v>630769</v>
      </c>
      <c r="AC1000" s="71">
        <f t="shared" si="165"/>
        <v>256753</v>
      </c>
      <c r="AD1000" s="72">
        <f t="shared" si="166"/>
        <v>365</v>
      </c>
      <c r="AE1000" s="73">
        <f>ROUND(VLOOKUP(Q1000,'[1]Average Cost'!$A$3:$V$26,HLOOKUP('[1]Master Sheet'!E1000,'[1]Average Cost'!$B$1:$V$2,2,0)),0)</f>
        <v>618816</v>
      </c>
      <c r="AF1000" s="74">
        <f t="shared" si="167"/>
        <v>1.0193159194332402</v>
      </c>
      <c r="AG1000" s="68" t="str">
        <f t="shared" si="173"/>
        <v>Greater than 100%</v>
      </c>
      <c r="AH1000" s="75">
        <v>449515</v>
      </c>
      <c r="AI1000" s="75">
        <v>449515</v>
      </c>
      <c r="AJ1000" s="75">
        <v>399424</v>
      </c>
      <c r="AK1000" s="76">
        <f t="shared" si="168"/>
        <v>1.40322124956898</v>
      </c>
      <c r="AL1000" s="39" t="str">
        <f t="shared" si="174"/>
        <v>&gt;130%</v>
      </c>
      <c r="AM1000" s="77" t="str">
        <f t="shared" si="175"/>
        <v>Upper Range</v>
      </c>
      <c r="AN1000" s="78" t="s">
        <v>76</v>
      </c>
      <c r="AO1000" s="78"/>
      <c r="AP1000" s="78" t="s">
        <v>76</v>
      </c>
      <c r="AQ1000" s="49"/>
      <c r="AR1000" s="79"/>
      <c r="AS1000" s="79"/>
      <c r="AT1000" s="80"/>
      <c r="AU1000" s="52">
        <f t="shared" si="169"/>
        <v>0</v>
      </c>
    </row>
    <row r="1001" spans="1:47" ht="15" customHeight="1">
      <c r="A1001" s="53" t="s">
        <v>66</v>
      </c>
      <c r="B1001" s="54">
        <v>990</v>
      </c>
      <c r="C1001" s="55" t="s">
        <v>82</v>
      </c>
      <c r="D1001" s="56" t="s">
        <v>95</v>
      </c>
      <c r="E1001" s="55" t="s">
        <v>79</v>
      </c>
      <c r="F1001" s="57">
        <v>44338</v>
      </c>
      <c r="G1001" s="58">
        <v>34052</v>
      </c>
      <c r="H1001" s="59">
        <f t="shared" si="170"/>
        <v>26.035616438356165</v>
      </c>
      <c r="I1001" s="60" t="s">
        <v>128</v>
      </c>
      <c r="J1001" s="61">
        <v>0</v>
      </c>
      <c r="K1001" s="62" t="s">
        <v>85</v>
      </c>
      <c r="L1001" s="63" t="s">
        <v>85</v>
      </c>
      <c r="M1001" s="64" t="str">
        <f t="shared" si="171"/>
        <v>0-3-3</v>
      </c>
      <c r="N1001" s="65">
        <v>43242</v>
      </c>
      <c r="O1001" s="66">
        <v>43242</v>
      </c>
      <c r="P1001" s="67">
        <v>0.17499999999999999</v>
      </c>
      <c r="Q1001" s="68" t="s">
        <v>131</v>
      </c>
      <c r="R1001" s="68" t="s">
        <v>132</v>
      </c>
      <c r="S1001" s="68" t="s">
        <v>133</v>
      </c>
      <c r="T1001" s="69">
        <v>47</v>
      </c>
      <c r="U1001" s="68"/>
      <c r="V1001" s="70">
        <v>170904</v>
      </c>
      <c r="W1001" s="70">
        <v>0</v>
      </c>
      <c r="X1001" s="70">
        <v>0</v>
      </c>
      <c r="Y1001" s="70">
        <v>42732</v>
      </c>
      <c r="Z1001" s="70">
        <v>0</v>
      </c>
      <c r="AA1001" s="70">
        <v>481945</v>
      </c>
      <c r="AB1001" s="71">
        <f t="shared" si="172"/>
        <v>439213</v>
      </c>
      <c r="AC1001" s="71">
        <f t="shared" si="165"/>
        <v>439213</v>
      </c>
      <c r="AD1001" s="72">
        <f t="shared" si="166"/>
        <v>365</v>
      </c>
      <c r="AE1001" s="73">
        <f>ROUND(VLOOKUP(Q1001,'[1]Average Cost'!$A$3:$V$26,HLOOKUP('[1]Master Sheet'!E1001,'[1]Average Cost'!$B$1:$V$2,2,0)),0)</f>
        <v>456742</v>
      </c>
      <c r="AF1001" s="74">
        <f t="shared" si="167"/>
        <v>0.96162165949266765</v>
      </c>
      <c r="AG1001" s="68" t="str">
        <f t="shared" si="173"/>
        <v>80%-100%</v>
      </c>
      <c r="AH1001" s="75">
        <v>855135.56255499995</v>
      </c>
      <c r="AI1001" s="75">
        <v>855135.56255499995</v>
      </c>
      <c r="AJ1001" s="75">
        <v>802937</v>
      </c>
      <c r="AK1001" s="76">
        <f t="shared" si="168"/>
        <v>0.51361797968933265</v>
      </c>
      <c r="AL1001" s="39" t="str">
        <f t="shared" si="174"/>
        <v>50% - 70%</v>
      </c>
      <c r="AM1001" s="77" t="str">
        <f t="shared" si="175"/>
        <v>Lower Range</v>
      </c>
      <c r="AN1001" s="78" t="s">
        <v>118</v>
      </c>
      <c r="AO1001" s="78" t="s">
        <v>782</v>
      </c>
      <c r="AP1001" s="78" t="s">
        <v>135</v>
      </c>
      <c r="AQ1001" s="49"/>
      <c r="AR1001" s="79"/>
      <c r="AS1001" s="79"/>
      <c r="AT1001" s="80"/>
      <c r="AU1001" s="52">
        <f t="shared" si="169"/>
        <v>0</v>
      </c>
    </row>
    <row r="1002" spans="1:47" ht="15" customHeight="1">
      <c r="A1002" s="53" t="s">
        <v>66</v>
      </c>
      <c r="B1002" s="25">
        <v>991</v>
      </c>
      <c r="C1002" s="55" t="s">
        <v>67</v>
      </c>
      <c r="D1002" s="56" t="s">
        <v>68</v>
      </c>
      <c r="E1002" s="55" t="s">
        <v>137</v>
      </c>
      <c r="F1002" s="57">
        <v>44513</v>
      </c>
      <c r="G1002" s="58">
        <v>32035</v>
      </c>
      <c r="H1002" s="59">
        <f t="shared" si="170"/>
        <v>31.561643835616437</v>
      </c>
      <c r="I1002" s="60" t="s">
        <v>515</v>
      </c>
      <c r="J1002" s="61">
        <v>0</v>
      </c>
      <c r="K1002" s="62">
        <v>0</v>
      </c>
      <c r="L1002" s="63" t="s">
        <v>81</v>
      </c>
      <c r="M1002" s="64" t="str">
        <f t="shared" si="171"/>
        <v>0-0-4</v>
      </c>
      <c r="N1002" s="81" t="s">
        <v>121</v>
      </c>
      <c r="O1002" s="62" t="s">
        <v>72</v>
      </c>
      <c r="P1002" s="67">
        <v>0</v>
      </c>
      <c r="Q1002" s="68" t="s">
        <v>177</v>
      </c>
      <c r="R1002" s="68" t="s">
        <v>178</v>
      </c>
      <c r="S1002" s="68" t="s">
        <v>179</v>
      </c>
      <c r="T1002" s="69">
        <v>48</v>
      </c>
      <c r="U1002" s="68"/>
      <c r="V1002" s="70">
        <v>218184</v>
      </c>
      <c r="W1002" s="70">
        <v>0</v>
      </c>
      <c r="X1002" s="70">
        <v>0</v>
      </c>
      <c r="Y1002" s="70">
        <v>54540</v>
      </c>
      <c r="Z1002" s="70">
        <v>0</v>
      </c>
      <c r="AA1002" s="70">
        <v>611958</v>
      </c>
      <c r="AB1002" s="71">
        <f t="shared" si="172"/>
        <v>557418</v>
      </c>
      <c r="AC1002" s="71">
        <f t="shared" si="165"/>
        <v>557418</v>
      </c>
      <c r="AD1002" s="72">
        <f t="shared" si="166"/>
        <v>365</v>
      </c>
      <c r="AE1002" s="73">
        <f>ROUND(VLOOKUP(Q1002,'[1]Average Cost'!$A$3:$V$26,HLOOKUP('[1]Master Sheet'!E1002,'[1]Average Cost'!$B$1:$V$2,2,0)),0)</f>
        <v>876337</v>
      </c>
      <c r="AF1002" s="74">
        <f t="shared" si="167"/>
        <v>0.63607721686976582</v>
      </c>
      <c r="AG1002" s="68" t="str">
        <f t="shared" si="173"/>
        <v>60%-80%</v>
      </c>
      <c r="AH1002" s="75">
        <v>1031401.0812</v>
      </c>
      <c r="AI1002" s="75">
        <v>1031401.0812</v>
      </c>
      <c r="AJ1002" s="75">
        <v>1020726</v>
      </c>
      <c r="AK1002" s="76">
        <f t="shared" si="168"/>
        <v>0.54044736830357321</v>
      </c>
      <c r="AL1002" s="39" t="str">
        <f t="shared" si="174"/>
        <v>50% - 70%</v>
      </c>
      <c r="AM1002" s="77" t="str">
        <f t="shared" si="175"/>
        <v>Lower Range</v>
      </c>
      <c r="AN1002" s="78" t="s">
        <v>76</v>
      </c>
      <c r="AO1002" s="78"/>
      <c r="AP1002" s="78" t="s">
        <v>76</v>
      </c>
      <c r="AQ1002" s="49"/>
      <c r="AR1002" s="79"/>
      <c r="AS1002" s="79"/>
      <c r="AT1002" s="80"/>
      <c r="AU1002" s="52">
        <f t="shared" si="169"/>
        <v>0</v>
      </c>
    </row>
    <row r="1003" spans="1:47" ht="15" customHeight="1">
      <c r="A1003" s="53" t="s">
        <v>66</v>
      </c>
      <c r="B1003" s="54">
        <v>992</v>
      </c>
      <c r="C1003" s="55" t="s">
        <v>67</v>
      </c>
      <c r="D1003" s="56" t="s">
        <v>68</v>
      </c>
      <c r="E1003" s="55" t="s">
        <v>305</v>
      </c>
      <c r="F1003" s="57">
        <v>44243</v>
      </c>
      <c r="G1003" s="58">
        <v>31487</v>
      </c>
      <c r="H1003" s="59">
        <f t="shared" si="170"/>
        <v>33.063013698630137</v>
      </c>
      <c r="I1003" s="60" t="s">
        <v>515</v>
      </c>
      <c r="J1003" s="61">
        <v>0</v>
      </c>
      <c r="K1003" s="62" t="s">
        <v>71</v>
      </c>
      <c r="L1003" s="63" t="s">
        <v>81</v>
      </c>
      <c r="M1003" s="64" t="str">
        <f t="shared" si="171"/>
        <v>0-2-4</v>
      </c>
      <c r="N1003" s="81" t="s">
        <v>121</v>
      </c>
      <c r="O1003" s="66">
        <v>43191</v>
      </c>
      <c r="P1003" s="67">
        <v>6.7499999999999991E-2</v>
      </c>
      <c r="Q1003" s="68" t="s">
        <v>177</v>
      </c>
      <c r="R1003" s="68" t="s">
        <v>178</v>
      </c>
      <c r="S1003" s="68" t="s">
        <v>179</v>
      </c>
      <c r="T1003" s="69">
        <v>48</v>
      </c>
      <c r="U1003" s="68"/>
      <c r="V1003" s="70">
        <v>217392</v>
      </c>
      <c r="W1003" s="70">
        <v>0</v>
      </c>
      <c r="X1003" s="70">
        <v>0</v>
      </c>
      <c r="Y1003" s="70">
        <v>54348</v>
      </c>
      <c r="Z1003" s="70">
        <v>0</v>
      </c>
      <c r="AA1003" s="70">
        <v>609773</v>
      </c>
      <c r="AB1003" s="71">
        <f t="shared" si="172"/>
        <v>555425</v>
      </c>
      <c r="AC1003" s="71">
        <f t="shared" si="165"/>
        <v>555425</v>
      </c>
      <c r="AD1003" s="72">
        <f t="shared" si="166"/>
        <v>365</v>
      </c>
      <c r="AE1003" s="73">
        <f>ROUND(VLOOKUP(Q1003,'[1]Average Cost'!$A$3:$V$26,HLOOKUP('[1]Master Sheet'!E1003,'[1]Average Cost'!$B$1:$V$2,2,0)),0)</f>
        <v>876337</v>
      </c>
      <c r="AF1003" s="74">
        <f t="shared" si="167"/>
        <v>0.63380297762162274</v>
      </c>
      <c r="AG1003" s="68" t="str">
        <f t="shared" si="173"/>
        <v>60%-80%</v>
      </c>
      <c r="AH1003" s="75">
        <v>1031401.0812</v>
      </c>
      <c r="AI1003" s="75">
        <v>1031401.0812</v>
      </c>
      <c r="AJ1003" s="75">
        <v>1020726</v>
      </c>
      <c r="AK1003" s="76">
        <f t="shared" si="168"/>
        <v>0.53851504533404404</v>
      </c>
      <c r="AL1003" s="39" t="str">
        <f t="shared" si="174"/>
        <v>50% - 70%</v>
      </c>
      <c r="AM1003" s="77" t="str">
        <f t="shared" si="175"/>
        <v>Lower Range</v>
      </c>
      <c r="AN1003" s="78" t="s">
        <v>118</v>
      </c>
      <c r="AO1003" s="78" t="s">
        <v>783</v>
      </c>
      <c r="AP1003" s="78" t="s">
        <v>76</v>
      </c>
      <c r="AQ1003" s="49"/>
      <c r="AR1003" s="79"/>
      <c r="AS1003" s="79"/>
      <c r="AT1003" s="80"/>
      <c r="AU1003" s="52">
        <f t="shared" si="169"/>
        <v>0</v>
      </c>
    </row>
    <row r="1004" spans="1:47" ht="15" customHeight="1">
      <c r="A1004" s="53" t="s">
        <v>66</v>
      </c>
      <c r="B1004" s="54">
        <v>993</v>
      </c>
      <c r="C1004" s="55" t="s">
        <v>167</v>
      </c>
      <c r="D1004" s="56" t="s">
        <v>83</v>
      </c>
      <c r="E1004" s="55" t="s">
        <v>111</v>
      </c>
      <c r="F1004" s="57">
        <v>43316</v>
      </c>
      <c r="G1004" s="58">
        <v>32224</v>
      </c>
      <c r="H1004" s="59">
        <f t="shared" si="170"/>
        <v>31.043835616438358</v>
      </c>
      <c r="I1004" s="60" t="s">
        <v>588</v>
      </c>
      <c r="J1004" s="61" t="s">
        <v>85</v>
      </c>
      <c r="K1004" s="62" t="s">
        <v>85</v>
      </c>
      <c r="L1004" s="63" t="s">
        <v>85</v>
      </c>
      <c r="M1004" s="64" t="str">
        <f t="shared" si="171"/>
        <v>3-3-3</v>
      </c>
      <c r="N1004" s="65">
        <v>42826</v>
      </c>
      <c r="O1004" s="66">
        <v>43191</v>
      </c>
      <c r="P1004" s="67">
        <v>8.5000000000000006E-2</v>
      </c>
      <c r="Q1004" s="68" t="s">
        <v>113</v>
      </c>
      <c r="R1004" s="68" t="s">
        <v>114</v>
      </c>
      <c r="S1004" s="68" t="s">
        <v>115</v>
      </c>
      <c r="T1004" s="69">
        <v>46</v>
      </c>
      <c r="U1004" s="68"/>
      <c r="V1004" s="70">
        <v>153048</v>
      </c>
      <c r="W1004" s="70">
        <v>0</v>
      </c>
      <c r="X1004" s="70">
        <v>31500</v>
      </c>
      <c r="Y1004" s="70">
        <v>0</v>
      </c>
      <c r="Z1004" s="70">
        <v>10500</v>
      </c>
      <c r="AA1004" s="70">
        <v>394561</v>
      </c>
      <c r="AB1004" s="71">
        <f t="shared" si="172"/>
        <v>394561</v>
      </c>
      <c r="AC1004" s="71">
        <f t="shared" si="165"/>
        <v>394561</v>
      </c>
      <c r="AD1004" s="72">
        <f t="shared" si="166"/>
        <v>365</v>
      </c>
      <c r="AE1004" s="73">
        <f>ROUND(VLOOKUP(Q1004,'[1]Average Cost'!$A$3:$V$26,HLOOKUP('[1]Master Sheet'!E1004,'[1]Average Cost'!$B$1:$V$2,2,0)),0)</f>
        <v>362968</v>
      </c>
      <c r="AF1004" s="74">
        <f t="shared" si="167"/>
        <v>1.0870407308633268</v>
      </c>
      <c r="AG1004" s="68" t="str">
        <f t="shared" si="173"/>
        <v>Greater than 100%</v>
      </c>
      <c r="AH1004" s="75">
        <v>404172</v>
      </c>
      <c r="AI1004" s="75">
        <v>342168</v>
      </c>
      <c r="AJ1004" s="75">
        <v>404172</v>
      </c>
      <c r="AK1004" s="76">
        <f t="shared" si="168"/>
        <v>0.97622051997664361</v>
      </c>
      <c r="AL1004" s="39" t="str">
        <f t="shared" si="174"/>
        <v>90% - 110%</v>
      </c>
      <c r="AM1004" s="77" t="str">
        <f t="shared" si="175"/>
        <v>Close to Market Reference</v>
      </c>
      <c r="AN1004" s="78" t="s">
        <v>118</v>
      </c>
      <c r="AO1004" s="100" t="s">
        <v>784</v>
      </c>
      <c r="AP1004" s="78" t="s">
        <v>76</v>
      </c>
      <c r="AQ1004" s="49"/>
      <c r="AR1004" s="79"/>
      <c r="AS1004" s="79"/>
      <c r="AT1004" s="80"/>
      <c r="AU1004" s="52">
        <f t="shared" si="169"/>
        <v>0</v>
      </c>
    </row>
    <row r="1005" spans="1:47" ht="15" customHeight="1">
      <c r="A1005" s="53" t="s">
        <v>66</v>
      </c>
      <c r="B1005" s="54">
        <v>994</v>
      </c>
      <c r="C1005" s="55" t="s">
        <v>197</v>
      </c>
      <c r="D1005" s="56" t="s">
        <v>78</v>
      </c>
      <c r="E1005" s="55" t="s">
        <v>149</v>
      </c>
      <c r="F1005" s="57">
        <v>40148</v>
      </c>
      <c r="G1005" s="58">
        <v>25862</v>
      </c>
      <c r="H1005" s="59">
        <f t="shared" si="170"/>
        <v>48.473972602739728</v>
      </c>
      <c r="I1005" s="60" t="s">
        <v>485</v>
      </c>
      <c r="J1005" s="61" t="s">
        <v>85</v>
      </c>
      <c r="K1005" s="62" t="s">
        <v>71</v>
      </c>
      <c r="L1005" s="63" t="s">
        <v>71</v>
      </c>
      <c r="M1005" s="64" t="str">
        <f t="shared" si="171"/>
        <v>3-2-2</v>
      </c>
      <c r="N1005" s="65">
        <v>42736</v>
      </c>
      <c r="O1005" s="66">
        <v>43191</v>
      </c>
      <c r="P1005" s="67">
        <v>0.06</v>
      </c>
      <c r="Q1005" s="68" t="s">
        <v>224</v>
      </c>
      <c r="R1005" s="68" t="s">
        <v>108</v>
      </c>
      <c r="S1005" s="68" t="s">
        <v>109</v>
      </c>
      <c r="T1005" s="69">
        <v>51</v>
      </c>
      <c r="U1005" s="68"/>
      <c r="V1005" s="70">
        <v>346608</v>
      </c>
      <c r="W1005" s="70">
        <v>0</v>
      </c>
      <c r="X1005" s="70">
        <v>0</v>
      </c>
      <c r="Y1005" s="70">
        <v>140520</v>
      </c>
      <c r="Z1005" s="70">
        <v>0</v>
      </c>
      <c r="AA1005" s="70">
        <v>1093238</v>
      </c>
      <c r="AB1005" s="71">
        <f t="shared" si="172"/>
        <v>952718</v>
      </c>
      <c r="AC1005" s="71">
        <f t="shared" si="165"/>
        <v>952718</v>
      </c>
      <c r="AD1005" s="72">
        <f t="shared" si="166"/>
        <v>365</v>
      </c>
      <c r="AE1005" s="73">
        <f>ROUND(VLOOKUP(Q1005,'[1]Average Cost'!$A$3:$V$26,HLOOKUP('[1]Master Sheet'!E1005,'[1]Average Cost'!$B$1:$V$2,2,0)),0)</f>
        <v>1085795</v>
      </c>
      <c r="AF1005" s="74">
        <f t="shared" si="167"/>
        <v>0.87743819045031524</v>
      </c>
      <c r="AG1005" s="68" t="str">
        <f t="shared" si="173"/>
        <v>80%-100%</v>
      </c>
      <c r="AH1005" s="75">
        <v>1517292.655635</v>
      </c>
      <c r="AI1005" s="75">
        <v>1517292.655635</v>
      </c>
      <c r="AJ1005" s="75">
        <v>1463161</v>
      </c>
      <c r="AK1005" s="76">
        <f t="shared" si="168"/>
        <v>0.62790655214849067</v>
      </c>
      <c r="AL1005" s="39" t="str">
        <f t="shared" si="174"/>
        <v>50% - 70%</v>
      </c>
      <c r="AM1005" s="77" t="str">
        <f t="shared" si="175"/>
        <v>Lower Range</v>
      </c>
      <c r="AN1005" s="78" t="s">
        <v>76</v>
      </c>
      <c r="AO1005" s="78"/>
      <c r="AP1005" s="78" t="s">
        <v>76</v>
      </c>
      <c r="AQ1005" s="49"/>
      <c r="AR1005" s="79"/>
      <c r="AS1005" s="79"/>
      <c r="AT1005" s="80"/>
      <c r="AU1005" s="52">
        <f t="shared" si="169"/>
        <v>0</v>
      </c>
    </row>
    <row r="1006" spans="1:47" ht="15" customHeight="1">
      <c r="A1006" s="53" t="s">
        <v>66</v>
      </c>
      <c r="B1006" s="54">
        <v>995</v>
      </c>
      <c r="C1006" s="55" t="s">
        <v>154</v>
      </c>
      <c r="D1006" s="56" t="s">
        <v>68</v>
      </c>
      <c r="E1006" s="55" t="s">
        <v>506</v>
      </c>
      <c r="F1006" s="57">
        <v>44653</v>
      </c>
      <c r="G1006" s="58">
        <v>30047</v>
      </c>
      <c r="H1006" s="59">
        <f t="shared" si="170"/>
        <v>37.008219178082193</v>
      </c>
      <c r="I1006" s="60" t="s">
        <v>785</v>
      </c>
      <c r="J1006" s="61">
        <v>0</v>
      </c>
      <c r="K1006" s="62">
        <v>0</v>
      </c>
      <c r="L1006" s="63" t="s">
        <v>71</v>
      </c>
      <c r="M1006" s="64" t="str">
        <f t="shared" si="171"/>
        <v>0-0-2</v>
      </c>
      <c r="N1006" s="81" t="s">
        <v>72</v>
      </c>
      <c r="O1006" s="62" t="s">
        <v>72</v>
      </c>
      <c r="P1006" s="67">
        <v>0</v>
      </c>
      <c r="Q1006" s="68" t="s">
        <v>73</v>
      </c>
      <c r="R1006" s="38" t="s">
        <v>74</v>
      </c>
      <c r="S1006" s="38" t="s">
        <v>75</v>
      </c>
      <c r="T1006" s="69">
        <v>48</v>
      </c>
      <c r="U1006" s="68"/>
      <c r="V1006" s="70">
        <v>287268</v>
      </c>
      <c r="W1006" s="70">
        <v>0</v>
      </c>
      <c r="X1006" s="70">
        <v>0</v>
      </c>
      <c r="Y1006" s="70">
        <v>71820</v>
      </c>
      <c r="Z1006" s="70">
        <v>0</v>
      </c>
      <c r="AA1006" s="70">
        <v>801951</v>
      </c>
      <c r="AB1006" s="71">
        <f t="shared" si="172"/>
        <v>730131</v>
      </c>
      <c r="AC1006" s="71">
        <f t="shared" si="165"/>
        <v>730131</v>
      </c>
      <c r="AD1006" s="72">
        <f t="shared" si="166"/>
        <v>364</v>
      </c>
      <c r="AE1006" s="73">
        <f>ROUND(VLOOKUP(Q1006,'[1]Average Cost'!$A$3:$V$26,HLOOKUP('[1]Master Sheet'!E1006,'[1]Average Cost'!$B$1:$V$2,2,0)),0)</f>
        <v>646385</v>
      </c>
      <c r="AF1006" s="74">
        <f t="shared" si="167"/>
        <v>1.1295605560153779</v>
      </c>
      <c r="AG1006" s="68" t="str">
        <f t="shared" si="173"/>
        <v>Greater than 100%</v>
      </c>
      <c r="AH1006" s="75">
        <v>1040452</v>
      </c>
      <c r="AI1006" s="75">
        <v>1031401.0812</v>
      </c>
      <c r="AJ1006" s="75">
        <v>1040452</v>
      </c>
      <c r="AK1006" s="76">
        <f t="shared" si="168"/>
        <v>0.70174404970147586</v>
      </c>
      <c r="AL1006" s="39" t="str">
        <f t="shared" si="174"/>
        <v>70% - 90%</v>
      </c>
      <c r="AM1006" s="77" t="str">
        <f t="shared" si="175"/>
        <v>Lower Middle Range</v>
      </c>
      <c r="AN1006" s="78" t="s">
        <v>118</v>
      </c>
      <c r="AO1006" s="78" t="s">
        <v>786</v>
      </c>
      <c r="AP1006" s="78" t="s">
        <v>76</v>
      </c>
      <c r="AQ1006" s="49"/>
      <c r="AR1006" s="79"/>
      <c r="AS1006" s="79"/>
      <c r="AT1006" s="80"/>
      <c r="AU1006" s="52">
        <f t="shared" si="169"/>
        <v>0</v>
      </c>
    </row>
    <row r="1007" spans="1:47" ht="15" customHeight="1">
      <c r="A1007" s="53" t="s">
        <v>66</v>
      </c>
      <c r="B1007" s="54">
        <v>996</v>
      </c>
      <c r="C1007" s="55" t="s">
        <v>82</v>
      </c>
      <c r="D1007" s="56" t="s">
        <v>95</v>
      </c>
      <c r="E1007" s="55" t="s">
        <v>231</v>
      </c>
      <c r="F1007" s="57">
        <v>44338</v>
      </c>
      <c r="G1007" s="58">
        <v>33786</v>
      </c>
      <c r="H1007" s="59">
        <f t="shared" si="170"/>
        <v>26.764383561643836</v>
      </c>
      <c r="I1007" s="60" t="s">
        <v>80</v>
      </c>
      <c r="J1007" s="61">
        <v>0</v>
      </c>
      <c r="K1007" s="62" t="s">
        <v>85</v>
      </c>
      <c r="L1007" s="63" t="s">
        <v>71</v>
      </c>
      <c r="M1007" s="64" t="str">
        <f t="shared" si="171"/>
        <v>0-3-2</v>
      </c>
      <c r="N1007" s="65">
        <v>43242</v>
      </c>
      <c r="O1007" s="66">
        <v>43242</v>
      </c>
      <c r="P1007" s="67">
        <v>0.17499999999999999</v>
      </c>
      <c r="Q1007" s="68" t="s">
        <v>73</v>
      </c>
      <c r="R1007" s="38" t="s">
        <v>74</v>
      </c>
      <c r="S1007" s="38" t="s">
        <v>75</v>
      </c>
      <c r="T1007" s="69">
        <v>47</v>
      </c>
      <c r="U1007" s="68"/>
      <c r="V1007" s="70">
        <v>202296</v>
      </c>
      <c r="W1007" s="70">
        <v>0</v>
      </c>
      <c r="X1007" s="70">
        <v>0</v>
      </c>
      <c r="Y1007" s="70">
        <v>42732</v>
      </c>
      <c r="Z1007" s="70">
        <v>0</v>
      </c>
      <c r="AA1007" s="70">
        <v>488531</v>
      </c>
      <c r="AB1007" s="71">
        <f t="shared" si="172"/>
        <v>445799</v>
      </c>
      <c r="AC1007" s="71">
        <f t="shared" si="165"/>
        <v>445799</v>
      </c>
      <c r="AD1007" s="72">
        <f t="shared" si="166"/>
        <v>365</v>
      </c>
      <c r="AE1007" s="73">
        <f>ROUND(VLOOKUP(Q1007,'[1]Average Cost'!$A$3:$V$26,HLOOKUP('[1]Master Sheet'!E1007,'[1]Average Cost'!$B$1:$V$2,2,0)),0)</f>
        <v>480436</v>
      </c>
      <c r="AF1007" s="74">
        <f t="shared" si="167"/>
        <v>0.92790506956181473</v>
      </c>
      <c r="AG1007" s="68" t="str">
        <f t="shared" si="173"/>
        <v>80%-100%</v>
      </c>
      <c r="AH1007" s="75">
        <v>876690.91902000003</v>
      </c>
      <c r="AI1007" s="75">
        <v>876690.91902000003</v>
      </c>
      <c r="AJ1007" s="75">
        <v>756391</v>
      </c>
      <c r="AK1007" s="76">
        <f t="shared" si="168"/>
        <v>0.50850190224204883</v>
      </c>
      <c r="AL1007" s="39" t="str">
        <f t="shared" si="174"/>
        <v>50% - 70%</v>
      </c>
      <c r="AM1007" s="77" t="str">
        <f t="shared" si="175"/>
        <v>Lower Range</v>
      </c>
      <c r="AN1007" s="78" t="s">
        <v>76</v>
      </c>
      <c r="AO1007" s="78"/>
      <c r="AP1007" s="78" t="s">
        <v>76</v>
      </c>
      <c r="AQ1007" s="49"/>
      <c r="AR1007" s="79"/>
      <c r="AS1007" s="79"/>
      <c r="AT1007" s="80"/>
      <c r="AU1007" s="52">
        <f t="shared" si="169"/>
        <v>0</v>
      </c>
    </row>
    <row r="1008" spans="1:47" ht="15" customHeight="1">
      <c r="A1008" s="53" t="s">
        <v>66</v>
      </c>
      <c r="B1008" s="25">
        <v>997</v>
      </c>
      <c r="C1008" s="55" t="s">
        <v>205</v>
      </c>
      <c r="D1008" s="56" t="s">
        <v>78</v>
      </c>
      <c r="E1008" s="55" t="s">
        <v>206</v>
      </c>
      <c r="F1008" s="57">
        <v>43967</v>
      </c>
      <c r="G1008" s="58">
        <v>27253</v>
      </c>
      <c r="H1008" s="59">
        <f t="shared" si="170"/>
        <v>44.663013698630138</v>
      </c>
      <c r="I1008" s="60" t="s">
        <v>207</v>
      </c>
      <c r="J1008" s="61" t="s">
        <v>71</v>
      </c>
      <c r="K1008" s="62" t="s">
        <v>71</v>
      </c>
      <c r="L1008" s="63" t="s">
        <v>129</v>
      </c>
      <c r="M1008" s="64" t="str">
        <f t="shared" si="171"/>
        <v>2-2-1</v>
      </c>
      <c r="N1008" s="81" t="s">
        <v>121</v>
      </c>
      <c r="O1008" s="66">
        <v>43191</v>
      </c>
      <c r="P1008" s="67">
        <v>2.0000000000000004E-2</v>
      </c>
      <c r="Q1008" s="68" t="s">
        <v>73</v>
      </c>
      <c r="R1008" s="38" t="s">
        <v>74</v>
      </c>
      <c r="S1008" s="38" t="s">
        <v>75</v>
      </c>
      <c r="T1008" s="69">
        <v>51</v>
      </c>
      <c r="U1008" s="68"/>
      <c r="V1008" s="70">
        <v>339996</v>
      </c>
      <c r="W1008" s="70">
        <v>0</v>
      </c>
      <c r="X1008" s="70">
        <v>0</v>
      </c>
      <c r="Y1008" s="70">
        <v>179724</v>
      </c>
      <c r="Z1008" s="70">
        <v>0</v>
      </c>
      <c r="AA1008" s="70">
        <v>1094275</v>
      </c>
      <c r="AB1008" s="71">
        <f t="shared" si="172"/>
        <v>914551</v>
      </c>
      <c r="AC1008" s="71">
        <f t="shared" si="165"/>
        <v>914551</v>
      </c>
      <c r="AD1008" s="72">
        <f t="shared" si="166"/>
        <v>365</v>
      </c>
      <c r="AE1008" s="73">
        <f>ROUND(VLOOKUP(Q1008,'[1]Average Cost'!$A$3:$V$26,HLOOKUP('[1]Master Sheet'!E1008,'[1]Average Cost'!$B$1:$V$2,2,0)),0)</f>
        <v>1205181</v>
      </c>
      <c r="AF1008" s="74">
        <f t="shared" si="167"/>
        <v>0.75884950061443057</v>
      </c>
      <c r="AG1008" s="68" t="str">
        <f t="shared" si="173"/>
        <v>60%-80%</v>
      </c>
      <c r="AH1008" s="75">
        <v>1835116.8514875001</v>
      </c>
      <c r="AI1008" s="75">
        <v>1835116.8514875001</v>
      </c>
      <c r="AJ1008" s="75">
        <v>1646793</v>
      </c>
      <c r="AK1008" s="76">
        <f t="shared" si="168"/>
        <v>0.49836118024783416</v>
      </c>
      <c r="AL1008" s="39" t="str">
        <f t="shared" si="174"/>
        <v>25% - 50%</v>
      </c>
      <c r="AM1008" s="77" t="str">
        <f t="shared" si="175"/>
        <v>Lower Range</v>
      </c>
      <c r="AN1008" s="78" t="s">
        <v>76</v>
      </c>
      <c r="AO1008" s="78"/>
      <c r="AP1008" s="78" t="s">
        <v>118</v>
      </c>
      <c r="AQ1008" s="49"/>
      <c r="AR1008" s="79"/>
      <c r="AS1008" s="79"/>
      <c r="AT1008" s="80"/>
      <c r="AU1008" s="52">
        <f t="shared" si="169"/>
        <v>0</v>
      </c>
    </row>
    <row r="1009" spans="1:47" ht="15" customHeight="1">
      <c r="A1009" s="53" t="s">
        <v>66</v>
      </c>
      <c r="B1009" s="54">
        <v>998</v>
      </c>
      <c r="C1009" s="55" t="s">
        <v>67</v>
      </c>
      <c r="D1009" s="56" t="s">
        <v>68</v>
      </c>
      <c r="E1009" s="55" t="s">
        <v>787</v>
      </c>
      <c r="F1009" s="57">
        <v>43085</v>
      </c>
      <c r="G1009" s="58">
        <v>30451</v>
      </c>
      <c r="H1009" s="59">
        <f t="shared" si="170"/>
        <v>35.901369863013699</v>
      </c>
      <c r="I1009" s="60" t="s">
        <v>284</v>
      </c>
      <c r="J1009" s="61" t="s">
        <v>81</v>
      </c>
      <c r="K1009" s="62" t="s">
        <v>71</v>
      </c>
      <c r="L1009" s="63" t="s">
        <v>85</v>
      </c>
      <c r="M1009" s="64" t="str">
        <f t="shared" si="171"/>
        <v>4-2-3</v>
      </c>
      <c r="N1009" s="65">
        <v>42826</v>
      </c>
      <c r="O1009" s="66">
        <v>43191</v>
      </c>
      <c r="P1009" s="67">
        <v>0.32</v>
      </c>
      <c r="Q1009" s="68" t="s">
        <v>73</v>
      </c>
      <c r="R1009" s="38" t="s">
        <v>74</v>
      </c>
      <c r="S1009" s="38" t="s">
        <v>75</v>
      </c>
      <c r="T1009" s="69">
        <v>48</v>
      </c>
      <c r="U1009" s="68"/>
      <c r="V1009" s="70">
        <v>223536</v>
      </c>
      <c r="W1009" s="70">
        <v>0</v>
      </c>
      <c r="X1009" s="70">
        <v>0</v>
      </c>
      <c r="Y1009" s="70">
        <v>55884</v>
      </c>
      <c r="Z1009" s="70">
        <v>0</v>
      </c>
      <c r="AA1009" s="70">
        <v>626681</v>
      </c>
      <c r="AB1009" s="71">
        <f t="shared" si="172"/>
        <v>570797</v>
      </c>
      <c r="AC1009" s="71">
        <f t="shared" si="165"/>
        <v>570797</v>
      </c>
      <c r="AD1009" s="72">
        <f t="shared" si="166"/>
        <v>365</v>
      </c>
      <c r="AE1009" s="73">
        <f>ROUND(VLOOKUP(Q1009,'[1]Average Cost'!$A$3:$V$26,HLOOKUP('[1]Master Sheet'!E1009,'[1]Average Cost'!$B$1:$V$2,2,0)),0)</f>
        <v>646385</v>
      </c>
      <c r="AF1009" s="74">
        <f t="shared" si="167"/>
        <v>0.88306040517648154</v>
      </c>
      <c r="AG1009" s="68" t="str">
        <f t="shared" si="173"/>
        <v>80%-100%</v>
      </c>
      <c r="AH1009" s="75">
        <v>1040452</v>
      </c>
      <c r="AI1009" s="75">
        <v>1031401.0812</v>
      </c>
      <c r="AJ1009" s="75">
        <v>1040452</v>
      </c>
      <c r="AK1009" s="76">
        <f t="shared" si="168"/>
        <v>0.54860483712847874</v>
      </c>
      <c r="AL1009" s="39" t="str">
        <f t="shared" si="174"/>
        <v>50% - 70%</v>
      </c>
      <c r="AM1009" s="77" t="str">
        <f t="shared" si="175"/>
        <v>Lower Range</v>
      </c>
      <c r="AN1009" s="78" t="s">
        <v>76</v>
      </c>
      <c r="AO1009" s="78"/>
      <c r="AP1009" s="78" t="s">
        <v>76</v>
      </c>
      <c r="AQ1009" s="49"/>
      <c r="AR1009" s="79"/>
      <c r="AS1009" s="79"/>
      <c r="AT1009" s="80"/>
      <c r="AU1009" s="52">
        <f t="shared" si="169"/>
        <v>0</v>
      </c>
    </row>
    <row r="1010" spans="1:47" ht="15" customHeight="1">
      <c r="A1010" s="53" t="s">
        <v>66</v>
      </c>
      <c r="B1010" s="54">
        <v>999</v>
      </c>
      <c r="C1010" s="55" t="s">
        <v>67</v>
      </c>
      <c r="D1010" s="56" t="s">
        <v>68</v>
      </c>
      <c r="E1010" s="55" t="s">
        <v>235</v>
      </c>
      <c r="F1010" s="57">
        <v>43174</v>
      </c>
      <c r="G1010" s="58">
        <v>32038</v>
      </c>
      <c r="H1010" s="59">
        <f t="shared" si="170"/>
        <v>31.553424657534247</v>
      </c>
      <c r="I1010" s="60" t="s">
        <v>80</v>
      </c>
      <c r="J1010" s="61" t="s">
        <v>85</v>
      </c>
      <c r="K1010" s="62" t="s">
        <v>71</v>
      </c>
      <c r="L1010" s="63" t="s">
        <v>81</v>
      </c>
      <c r="M1010" s="64" t="str">
        <f t="shared" si="171"/>
        <v>3-2-4</v>
      </c>
      <c r="N1010" s="65">
        <v>42826</v>
      </c>
      <c r="O1010" s="66">
        <v>43191</v>
      </c>
      <c r="P1010" s="67">
        <v>0.22</v>
      </c>
      <c r="Q1010" s="68" t="s">
        <v>73</v>
      </c>
      <c r="R1010" s="38" t="s">
        <v>74</v>
      </c>
      <c r="S1010" s="38" t="s">
        <v>75</v>
      </c>
      <c r="T1010" s="69">
        <v>48</v>
      </c>
      <c r="U1010" s="68"/>
      <c r="V1010" s="70">
        <v>206844</v>
      </c>
      <c r="W1010" s="70">
        <v>0</v>
      </c>
      <c r="X1010" s="70">
        <v>0</v>
      </c>
      <c r="Y1010" s="70">
        <v>51708</v>
      </c>
      <c r="Z1010" s="70">
        <v>0</v>
      </c>
      <c r="AA1010" s="70">
        <v>580783</v>
      </c>
      <c r="AB1010" s="71">
        <f t="shared" si="172"/>
        <v>529075</v>
      </c>
      <c r="AC1010" s="71">
        <f t="shared" si="165"/>
        <v>529075</v>
      </c>
      <c r="AD1010" s="72">
        <f t="shared" si="166"/>
        <v>365</v>
      </c>
      <c r="AE1010" s="73">
        <f>ROUND(VLOOKUP(Q1010,'[1]Average Cost'!$A$3:$V$26,HLOOKUP('[1]Master Sheet'!E1010,'[1]Average Cost'!$B$1:$V$2,2,0)),0)</f>
        <v>646385</v>
      </c>
      <c r="AF1010" s="74">
        <f t="shared" si="167"/>
        <v>0.81851373407489347</v>
      </c>
      <c r="AG1010" s="68" t="str">
        <f t="shared" si="173"/>
        <v>80%-100%</v>
      </c>
      <c r="AH1010" s="75">
        <v>1040452</v>
      </c>
      <c r="AI1010" s="75">
        <v>1031401.0812</v>
      </c>
      <c r="AJ1010" s="75">
        <v>1040452</v>
      </c>
      <c r="AK1010" s="76">
        <f t="shared" si="168"/>
        <v>0.50850495746079594</v>
      </c>
      <c r="AL1010" s="39" t="str">
        <f t="shared" si="174"/>
        <v>50% - 70%</v>
      </c>
      <c r="AM1010" s="77" t="str">
        <f t="shared" si="175"/>
        <v>Lower Range</v>
      </c>
      <c r="AN1010" s="78" t="s">
        <v>76</v>
      </c>
      <c r="AO1010" s="78"/>
      <c r="AP1010" s="78" t="s">
        <v>76</v>
      </c>
      <c r="AQ1010" s="49"/>
      <c r="AR1010" s="79"/>
      <c r="AS1010" s="79"/>
      <c r="AT1010" s="80"/>
      <c r="AU1010" s="52">
        <f t="shared" si="169"/>
        <v>0</v>
      </c>
    </row>
    <row r="1011" spans="1:47" ht="15" customHeight="1">
      <c r="A1011" s="53" t="s">
        <v>66</v>
      </c>
      <c r="B1011" s="54">
        <v>1000</v>
      </c>
      <c r="C1011" s="55" t="s">
        <v>136</v>
      </c>
      <c r="D1011" s="56" t="s">
        <v>91</v>
      </c>
      <c r="E1011" s="55" t="s">
        <v>256</v>
      </c>
      <c r="F1011" s="57">
        <v>42980</v>
      </c>
      <c r="G1011" s="58">
        <v>31356</v>
      </c>
      <c r="H1011" s="59">
        <f t="shared" si="170"/>
        <v>33.421917808219177</v>
      </c>
      <c r="I1011" s="60" t="s">
        <v>322</v>
      </c>
      <c r="J1011" s="61" t="s">
        <v>71</v>
      </c>
      <c r="K1011" s="62" t="s">
        <v>71</v>
      </c>
      <c r="L1011" s="63" t="s">
        <v>81</v>
      </c>
      <c r="M1011" s="64" t="str">
        <f t="shared" si="171"/>
        <v>2-2-4</v>
      </c>
      <c r="N1011" s="65">
        <v>42736</v>
      </c>
      <c r="O1011" s="66">
        <v>43191</v>
      </c>
      <c r="P1011" s="67">
        <v>0.06</v>
      </c>
      <c r="Q1011" s="68" t="s">
        <v>87</v>
      </c>
      <c r="R1011" s="68" t="s">
        <v>88</v>
      </c>
      <c r="S1011" s="68" t="s">
        <v>89</v>
      </c>
      <c r="T1011" s="69">
        <v>49</v>
      </c>
      <c r="U1011" s="68"/>
      <c r="V1011" s="70">
        <v>216636</v>
      </c>
      <c r="W1011" s="70">
        <v>84852</v>
      </c>
      <c r="X1011" s="70">
        <v>0</v>
      </c>
      <c r="Y1011" s="70">
        <v>53172</v>
      </c>
      <c r="Z1011" s="70">
        <v>0</v>
      </c>
      <c r="AA1011" s="70">
        <v>681741</v>
      </c>
      <c r="AB1011" s="71">
        <f t="shared" si="172"/>
        <v>628569</v>
      </c>
      <c r="AC1011" s="71">
        <f t="shared" si="165"/>
        <v>543717</v>
      </c>
      <c r="AD1011" s="72">
        <f t="shared" si="166"/>
        <v>365</v>
      </c>
      <c r="AE1011" s="73">
        <f>ROUND(VLOOKUP(Q1011,'[1]Average Cost'!$A$3:$V$26,HLOOKUP('[1]Master Sheet'!E1011,'[1]Average Cost'!$B$1:$V$2,2,0)),0)</f>
        <v>681533</v>
      </c>
      <c r="AF1011" s="74">
        <f t="shared" si="167"/>
        <v>0.9222869618932612</v>
      </c>
      <c r="AG1011" s="68" t="str">
        <f t="shared" si="173"/>
        <v>80%-100%</v>
      </c>
      <c r="AH1011" s="75">
        <v>1139404.175</v>
      </c>
      <c r="AI1011" s="75">
        <v>1139404.175</v>
      </c>
      <c r="AJ1011" s="75">
        <v>737398</v>
      </c>
      <c r="AK1011" s="76">
        <f t="shared" si="168"/>
        <v>0.55166464525198</v>
      </c>
      <c r="AL1011" s="39" t="str">
        <f t="shared" si="174"/>
        <v>50% - 70%</v>
      </c>
      <c r="AM1011" s="77" t="str">
        <f t="shared" si="175"/>
        <v>Lower Range</v>
      </c>
      <c r="AN1011" s="78" t="s">
        <v>118</v>
      </c>
      <c r="AO1011" s="78" t="s">
        <v>788</v>
      </c>
      <c r="AP1011" s="78" t="s">
        <v>76</v>
      </c>
      <c r="AQ1011" s="49"/>
      <c r="AR1011" s="79"/>
      <c r="AS1011" s="79"/>
      <c r="AT1011" s="80"/>
      <c r="AU1011" s="52">
        <f t="shared" si="169"/>
        <v>0</v>
      </c>
    </row>
    <row r="1012" spans="1:47" ht="15" customHeight="1">
      <c r="A1012" s="53" t="s">
        <v>66</v>
      </c>
      <c r="B1012" s="54">
        <v>1001</v>
      </c>
      <c r="C1012" s="55" t="s">
        <v>469</v>
      </c>
      <c r="D1012" s="56">
        <v>10</v>
      </c>
      <c r="E1012" s="55" t="s">
        <v>79</v>
      </c>
      <c r="F1012" s="57">
        <v>44375</v>
      </c>
      <c r="G1012" s="58">
        <v>27087</v>
      </c>
      <c r="H1012" s="59">
        <f t="shared" si="170"/>
        <v>45.11780821917808</v>
      </c>
      <c r="I1012" s="60" t="s">
        <v>213</v>
      </c>
      <c r="J1012" s="61">
        <v>0</v>
      </c>
      <c r="K1012" s="62" t="s">
        <v>71</v>
      </c>
      <c r="L1012" s="63" t="s">
        <v>85</v>
      </c>
      <c r="M1012" s="64" t="str">
        <f t="shared" si="171"/>
        <v>0-2-3</v>
      </c>
      <c r="N1012" s="81" t="s">
        <v>121</v>
      </c>
      <c r="O1012" s="66">
        <v>43191</v>
      </c>
      <c r="P1012" s="67">
        <v>5.6295965472246204E-2</v>
      </c>
      <c r="Q1012" s="68" t="s">
        <v>87</v>
      </c>
      <c r="R1012" s="68" t="s">
        <v>102</v>
      </c>
      <c r="S1012" s="68" t="s">
        <v>103</v>
      </c>
      <c r="T1012" s="69">
        <v>60</v>
      </c>
      <c r="U1012" s="68"/>
      <c r="V1012" s="70">
        <v>2112588</v>
      </c>
      <c r="W1012" s="70">
        <v>0</v>
      </c>
      <c r="X1012" s="70">
        <v>0</v>
      </c>
      <c r="Y1012" s="70">
        <v>1056300</v>
      </c>
      <c r="Z1012" s="70">
        <v>0</v>
      </c>
      <c r="AA1012" s="70">
        <v>6357704</v>
      </c>
      <c r="AB1012" s="71">
        <f t="shared" si="172"/>
        <v>5301404</v>
      </c>
      <c r="AC1012" s="71">
        <f t="shared" si="165"/>
        <v>5301404</v>
      </c>
      <c r="AD1012" s="72">
        <f t="shared" si="166"/>
        <v>365</v>
      </c>
      <c r="AE1012" s="73">
        <f>ROUND(VLOOKUP(Q1012,'[1]Average Cost'!$A$3:$V$26,HLOOKUP('[1]Master Sheet'!E1012,'[1]Average Cost'!$B$1:$V$2,2,0)),0)</f>
        <v>6337782</v>
      </c>
      <c r="AF1012" s="74">
        <f t="shared" si="167"/>
        <v>0.83647623095903267</v>
      </c>
      <c r="AG1012" s="68" t="str">
        <f t="shared" si="173"/>
        <v>80%-100%</v>
      </c>
      <c r="AH1012" s="75">
        <v>9672720</v>
      </c>
      <c r="AI1012" s="75">
        <v>9672720</v>
      </c>
      <c r="AJ1012" s="75">
        <v>7147632</v>
      </c>
      <c r="AK1012" s="76">
        <f t="shared" si="168"/>
        <v>0.54807789329164913</v>
      </c>
      <c r="AL1012" s="39" t="str">
        <f t="shared" si="174"/>
        <v>50% - 70%</v>
      </c>
      <c r="AM1012" s="77" t="str">
        <f t="shared" si="175"/>
        <v>Lower Range</v>
      </c>
      <c r="AN1012" s="78" t="s">
        <v>76</v>
      </c>
      <c r="AO1012" s="78"/>
      <c r="AP1012" s="78" t="s">
        <v>76</v>
      </c>
      <c r="AQ1012" s="49"/>
      <c r="AR1012" s="79"/>
      <c r="AS1012" s="79"/>
      <c r="AT1012" s="80"/>
      <c r="AU1012" s="52">
        <f t="shared" si="169"/>
        <v>0</v>
      </c>
    </row>
    <row r="1013" spans="1:47" ht="15" customHeight="1">
      <c r="A1013" s="53" t="s">
        <v>66</v>
      </c>
      <c r="B1013" s="54">
        <v>1002</v>
      </c>
      <c r="C1013" s="55" t="s">
        <v>82</v>
      </c>
      <c r="D1013" s="56" t="s">
        <v>83</v>
      </c>
      <c r="E1013" s="55" t="s">
        <v>209</v>
      </c>
      <c r="F1013" s="57">
        <v>40544</v>
      </c>
      <c r="G1013" s="58">
        <v>24803</v>
      </c>
      <c r="H1013" s="59">
        <f t="shared" si="170"/>
        <v>51.375342465753427</v>
      </c>
      <c r="I1013" s="60" t="s">
        <v>352</v>
      </c>
      <c r="J1013" s="61" t="s">
        <v>85</v>
      </c>
      <c r="K1013" s="62" t="s">
        <v>85</v>
      </c>
      <c r="L1013" s="63" t="s">
        <v>71</v>
      </c>
      <c r="M1013" s="64" t="str">
        <f t="shared" si="171"/>
        <v>3-3-2</v>
      </c>
      <c r="N1013" s="65">
        <v>42095</v>
      </c>
      <c r="O1013" s="66">
        <v>43191</v>
      </c>
      <c r="P1013" s="67">
        <v>0.12249999999999998</v>
      </c>
      <c r="Q1013" s="68" t="s">
        <v>87</v>
      </c>
      <c r="R1013" s="68" t="s">
        <v>88</v>
      </c>
      <c r="S1013" s="68" t="s">
        <v>89</v>
      </c>
      <c r="T1013" s="69">
        <v>46</v>
      </c>
      <c r="U1013" s="68"/>
      <c r="V1013" s="70">
        <v>93144</v>
      </c>
      <c r="W1013" s="70">
        <v>0</v>
      </c>
      <c r="X1013" s="70">
        <v>0</v>
      </c>
      <c r="Y1013" s="70">
        <v>0</v>
      </c>
      <c r="Z1013" s="70">
        <v>0</v>
      </c>
      <c r="AA1013" s="70">
        <v>244813.51</v>
      </c>
      <c r="AB1013" s="71">
        <f t="shared" si="172"/>
        <v>244813.51</v>
      </c>
      <c r="AC1013" s="71">
        <f t="shared" si="165"/>
        <v>244813.51</v>
      </c>
      <c r="AD1013" s="72">
        <f t="shared" si="166"/>
        <v>365</v>
      </c>
      <c r="AE1013" s="73">
        <f>ROUND(VLOOKUP(Q1013,'[1]Average Cost'!$A$3:$V$26,HLOOKUP('[1]Master Sheet'!E1013,'[1]Average Cost'!$B$1:$V$2,2,0)),0)</f>
        <v>293696</v>
      </c>
      <c r="AF1013" s="74">
        <f t="shared" si="167"/>
        <v>0.83356092694486816</v>
      </c>
      <c r="AG1013" s="68" t="str">
        <f t="shared" si="173"/>
        <v>80%-100%</v>
      </c>
      <c r="AH1013" s="75">
        <v>512626</v>
      </c>
      <c r="AI1013" s="75">
        <v>449515</v>
      </c>
      <c r="AJ1013" s="75">
        <v>512626</v>
      </c>
      <c r="AK1013" s="76">
        <f t="shared" si="168"/>
        <v>0.47756748584738196</v>
      </c>
      <c r="AL1013" s="39" t="str">
        <f t="shared" si="174"/>
        <v>25% - 50%</v>
      </c>
      <c r="AM1013" s="77" t="str">
        <f t="shared" si="175"/>
        <v>Lower Range</v>
      </c>
      <c r="AN1013" s="78" t="s">
        <v>76</v>
      </c>
      <c r="AO1013" s="78"/>
      <c r="AP1013" s="78" t="s">
        <v>76</v>
      </c>
      <c r="AQ1013" s="49"/>
      <c r="AR1013" s="79"/>
      <c r="AS1013" s="79"/>
      <c r="AT1013" s="80"/>
      <c r="AU1013" s="52">
        <f t="shared" si="169"/>
        <v>0</v>
      </c>
    </row>
    <row r="1014" spans="1:47" ht="15" customHeight="1">
      <c r="A1014" s="53" t="s">
        <v>66</v>
      </c>
      <c r="B1014" s="25">
        <v>1003</v>
      </c>
      <c r="C1014" s="55" t="s">
        <v>134</v>
      </c>
      <c r="D1014" s="56" t="s">
        <v>68</v>
      </c>
      <c r="E1014" s="55" t="s">
        <v>79</v>
      </c>
      <c r="F1014" s="57">
        <v>44758</v>
      </c>
      <c r="G1014" s="58">
        <v>32548</v>
      </c>
      <c r="H1014" s="59">
        <f t="shared" si="170"/>
        <v>30.156164383561645</v>
      </c>
      <c r="I1014" s="60" t="s">
        <v>189</v>
      </c>
      <c r="J1014" s="61">
        <v>0</v>
      </c>
      <c r="K1014" s="62">
        <v>0</v>
      </c>
      <c r="L1014" s="63" t="s">
        <v>85</v>
      </c>
      <c r="M1014" s="64" t="str">
        <f t="shared" si="171"/>
        <v>0-0-3</v>
      </c>
      <c r="N1014" s="81" t="s">
        <v>72</v>
      </c>
      <c r="O1014" s="62" t="s">
        <v>72</v>
      </c>
      <c r="P1014" s="67">
        <v>0</v>
      </c>
      <c r="Q1014" s="68" t="s">
        <v>190</v>
      </c>
      <c r="R1014" s="68" t="s">
        <v>108</v>
      </c>
      <c r="S1014" s="68" t="s">
        <v>109</v>
      </c>
      <c r="T1014" s="69">
        <v>48</v>
      </c>
      <c r="U1014" s="68"/>
      <c r="V1014" s="70">
        <v>227268</v>
      </c>
      <c r="W1014" s="70">
        <v>0</v>
      </c>
      <c r="X1014" s="70">
        <v>0</v>
      </c>
      <c r="Y1014" s="70">
        <v>56820</v>
      </c>
      <c r="Z1014" s="70">
        <v>0</v>
      </c>
      <c r="AA1014" s="70">
        <v>636957</v>
      </c>
      <c r="AB1014" s="71">
        <f t="shared" si="172"/>
        <v>580137</v>
      </c>
      <c r="AC1014" s="71">
        <f t="shared" si="165"/>
        <v>580137</v>
      </c>
      <c r="AD1014" s="72">
        <f t="shared" si="166"/>
        <v>259</v>
      </c>
      <c r="AE1014" s="73">
        <f>ROUND(VLOOKUP(Q1014,'[1]Average Cost'!$A$3:$V$26,HLOOKUP('[1]Master Sheet'!E1014,'[1]Average Cost'!$B$1:$V$2,2,0)),0)</f>
        <v>673247</v>
      </c>
      <c r="AF1014" s="74">
        <f t="shared" si="167"/>
        <v>0.86170008926887165</v>
      </c>
      <c r="AG1014" s="68" t="str">
        <f t="shared" si="173"/>
        <v>80%-100%</v>
      </c>
      <c r="AH1014" s="75">
        <v>802902.29984999995</v>
      </c>
      <c r="AI1014" s="75">
        <v>802902.29984999995</v>
      </c>
      <c r="AJ1014" s="75">
        <v>842993</v>
      </c>
      <c r="AK1014" s="76">
        <f t="shared" si="168"/>
        <v>0.72254992931068018</v>
      </c>
      <c r="AL1014" s="39" t="str">
        <f t="shared" si="174"/>
        <v>70% - 90%</v>
      </c>
      <c r="AM1014" s="77" t="str">
        <f t="shared" si="175"/>
        <v>Lower Middle Range</v>
      </c>
      <c r="AN1014" s="78" t="s">
        <v>76</v>
      </c>
      <c r="AO1014" s="78"/>
      <c r="AP1014" s="78" t="s">
        <v>135</v>
      </c>
      <c r="AQ1014" s="49"/>
      <c r="AR1014" s="79"/>
      <c r="AS1014" s="79"/>
      <c r="AT1014" s="80"/>
      <c r="AU1014" s="52">
        <f t="shared" si="169"/>
        <v>0</v>
      </c>
    </row>
    <row r="1015" spans="1:47" ht="15" customHeight="1">
      <c r="A1015" s="53" t="s">
        <v>66</v>
      </c>
      <c r="B1015" s="54">
        <v>1004</v>
      </c>
      <c r="C1015" s="55" t="s">
        <v>116</v>
      </c>
      <c r="D1015" s="56" t="s">
        <v>117</v>
      </c>
      <c r="E1015" s="55" t="s">
        <v>79</v>
      </c>
      <c r="F1015" s="57">
        <v>40391</v>
      </c>
      <c r="G1015" s="58">
        <v>29527</v>
      </c>
      <c r="H1015" s="59">
        <f t="shared" si="170"/>
        <v>38.43287671232877</v>
      </c>
      <c r="I1015" s="60" t="s">
        <v>189</v>
      </c>
      <c r="J1015" s="61" t="s">
        <v>81</v>
      </c>
      <c r="K1015" s="62" t="s">
        <v>85</v>
      </c>
      <c r="L1015" s="63" t="s">
        <v>81</v>
      </c>
      <c r="M1015" s="64" t="str">
        <f t="shared" si="171"/>
        <v>4-3-4</v>
      </c>
      <c r="N1015" s="65">
        <v>42095</v>
      </c>
      <c r="O1015" s="66">
        <v>43191</v>
      </c>
      <c r="P1015" s="67">
        <v>6.5000000000000002E-2</v>
      </c>
      <c r="Q1015" s="68" t="s">
        <v>190</v>
      </c>
      <c r="R1015" s="68" t="s">
        <v>108</v>
      </c>
      <c r="S1015" s="68" t="s">
        <v>109</v>
      </c>
      <c r="T1015" s="69">
        <v>50</v>
      </c>
      <c r="U1015" s="68"/>
      <c r="V1015" s="70">
        <v>378924</v>
      </c>
      <c r="W1015" s="70">
        <v>0</v>
      </c>
      <c r="X1015" s="70">
        <v>0</v>
      </c>
      <c r="Y1015" s="70">
        <v>97164</v>
      </c>
      <c r="Z1015" s="70">
        <v>0</v>
      </c>
      <c r="AA1015" s="70">
        <v>1080718</v>
      </c>
      <c r="AB1015" s="71">
        <f t="shared" si="172"/>
        <v>983554</v>
      </c>
      <c r="AC1015" s="71">
        <f t="shared" si="165"/>
        <v>983554</v>
      </c>
      <c r="AD1015" s="72">
        <f t="shared" si="166"/>
        <v>365</v>
      </c>
      <c r="AE1015" s="73">
        <f>ROUND(VLOOKUP(Q1015,'[1]Average Cost'!$A$3:$V$26,HLOOKUP('[1]Master Sheet'!E1015,'[1]Average Cost'!$B$1:$V$2,2,0)),0)</f>
        <v>1029999</v>
      </c>
      <c r="AF1015" s="74">
        <f t="shared" si="167"/>
        <v>0.95490772321138173</v>
      </c>
      <c r="AG1015" s="68" t="str">
        <f t="shared" si="173"/>
        <v>80%-100%</v>
      </c>
      <c r="AH1015" s="75">
        <v>1249872.4889</v>
      </c>
      <c r="AI1015" s="75">
        <v>1249872.4889</v>
      </c>
      <c r="AJ1015" s="75">
        <v>1082879</v>
      </c>
      <c r="AK1015" s="76">
        <f t="shared" si="168"/>
        <v>0.78692347318214506</v>
      </c>
      <c r="AL1015" s="39" t="str">
        <f t="shared" si="174"/>
        <v>70% - 90%</v>
      </c>
      <c r="AM1015" s="77" t="str">
        <f t="shared" si="175"/>
        <v>Lower Middle Range</v>
      </c>
      <c r="AN1015" s="78" t="s">
        <v>76</v>
      </c>
      <c r="AO1015" s="78"/>
      <c r="AP1015" s="78" t="s">
        <v>76</v>
      </c>
      <c r="AQ1015" s="49"/>
      <c r="AR1015" s="79"/>
      <c r="AS1015" s="79"/>
      <c r="AT1015" s="80"/>
      <c r="AU1015" s="52">
        <f t="shared" si="169"/>
        <v>0</v>
      </c>
    </row>
    <row r="1016" spans="1:47" ht="15" customHeight="1">
      <c r="A1016" s="53" t="s">
        <v>66</v>
      </c>
      <c r="B1016" s="54">
        <v>1005</v>
      </c>
      <c r="C1016" s="55" t="s">
        <v>147</v>
      </c>
      <c r="D1016" s="56" t="s">
        <v>148</v>
      </c>
      <c r="E1016" s="55" t="s">
        <v>302</v>
      </c>
      <c r="F1016" s="57">
        <v>42861</v>
      </c>
      <c r="G1016" s="58">
        <v>28967</v>
      </c>
      <c r="H1016" s="59">
        <f t="shared" si="170"/>
        <v>39.967123287671235</v>
      </c>
      <c r="I1016" s="60" t="s">
        <v>329</v>
      </c>
      <c r="J1016" s="61" t="s">
        <v>71</v>
      </c>
      <c r="K1016" s="62" t="s">
        <v>71</v>
      </c>
      <c r="L1016" s="63" t="s">
        <v>85</v>
      </c>
      <c r="M1016" s="64" t="str">
        <f t="shared" si="171"/>
        <v>2-2-3</v>
      </c>
      <c r="N1016" s="65">
        <v>42736</v>
      </c>
      <c r="O1016" s="66">
        <v>43191</v>
      </c>
      <c r="P1016" s="67">
        <v>5.2500000000000012E-2</v>
      </c>
      <c r="Q1016" s="68" t="s">
        <v>113</v>
      </c>
      <c r="R1016" s="68" t="s">
        <v>114</v>
      </c>
      <c r="S1016" s="68" t="s">
        <v>115</v>
      </c>
      <c r="T1016" s="69">
        <v>54</v>
      </c>
      <c r="U1016" s="68"/>
      <c r="V1016" s="70">
        <v>610224</v>
      </c>
      <c r="W1016" s="70">
        <v>0</v>
      </c>
      <c r="X1016" s="70">
        <v>0</v>
      </c>
      <c r="Y1016" s="70">
        <v>247380</v>
      </c>
      <c r="Z1016" s="70">
        <v>0</v>
      </c>
      <c r="AA1016" s="70">
        <v>1912572</v>
      </c>
      <c r="AB1016" s="71">
        <f t="shared" si="172"/>
        <v>1665192</v>
      </c>
      <c r="AC1016" s="71">
        <f t="shared" si="165"/>
        <v>1665192</v>
      </c>
      <c r="AD1016" s="72">
        <f t="shared" si="166"/>
        <v>365</v>
      </c>
      <c r="AE1016" s="73">
        <f>ROUND(VLOOKUP(Q1016,'[1]Average Cost'!$A$3:$V$26,HLOOKUP('[1]Master Sheet'!E1016,'[1]Average Cost'!$B$1:$V$2,2,0)),0)</f>
        <v>1912227</v>
      </c>
      <c r="AF1016" s="74">
        <f t="shared" si="167"/>
        <v>0.87081293172829377</v>
      </c>
      <c r="AG1016" s="68" t="str">
        <f t="shared" si="173"/>
        <v>80%-100%</v>
      </c>
      <c r="AH1016" s="75">
        <v>2601486.1286499999</v>
      </c>
      <c r="AI1016" s="75">
        <v>2601486.1286499999</v>
      </c>
      <c r="AJ1016" s="75">
        <v>2014565</v>
      </c>
      <c r="AK1016" s="76">
        <f t="shared" si="168"/>
        <v>0.64009259233072491</v>
      </c>
      <c r="AL1016" s="39" t="str">
        <f t="shared" si="174"/>
        <v>50% - 70%</v>
      </c>
      <c r="AM1016" s="77" t="str">
        <f t="shared" si="175"/>
        <v>Lower Range</v>
      </c>
      <c r="AN1016" s="78" t="s">
        <v>76</v>
      </c>
      <c r="AO1016" s="78"/>
      <c r="AP1016" s="78" t="s">
        <v>76</v>
      </c>
      <c r="AQ1016" s="49"/>
      <c r="AR1016" s="79"/>
      <c r="AS1016" s="79"/>
      <c r="AT1016" s="80"/>
      <c r="AU1016" s="52">
        <f t="shared" si="169"/>
        <v>0</v>
      </c>
    </row>
    <row r="1017" spans="1:47" ht="15" customHeight="1">
      <c r="A1017" s="53" t="s">
        <v>66</v>
      </c>
      <c r="B1017" s="54">
        <v>1006</v>
      </c>
      <c r="C1017" s="55" t="s">
        <v>377</v>
      </c>
      <c r="D1017" s="56" t="s">
        <v>145</v>
      </c>
      <c r="E1017" s="55" t="s">
        <v>111</v>
      </c>
      <c r="F1017" s="57">
        <v>44443</v>
      </c>
      <c r="G1017" s="58">
        <v>33508</v>
      </c>
      <c r="H1017" s="59">
        <f t="shared" si="170"/>
        <v>27.526027397260275</v>
      </c>
      <c r="I1017" s="60" t="s">
        <v>789</v>
      </c>
      <c r="J1017" s="61">
        <v>0</v>
      </c>
      <c r="K1017" s="62" t="s">
        <v>71</v>
      </c>
      <c r="L1017" s="63" t="s">
        <v>71</v>
      </c>
      <c r="M1017" s="64" t="str">
        <f t="shared" si="171"/>
        <v>0-2-2</v>
      </c>
      <c r="N1017" s="81" t="s">
        <v>121</v>
      </c>
      <c r="O1017" s="66">
        <v>43191</v>
      </c>
      <c r="P1017" s="67">
        <v>0.10873599572612452</v>
      </c>
      <c r="Q1017" s="68" t="s">
        <v>113</v>
      </c>
      <c r="R1017" s="68" t="s">
        <v>114</v>
      </c>
      <c r="S1017" s="68" t="s">
        <v>115</v>
      </c>
      <c r="T1017" s="69">
        <v>45</v>
      </c>
      <c r="U1017" s="68"/>
      <c r="V1017" s="70">
        <v>97572</v>
      </c>
      <c r="W1017" s="70">
        <v>0</v>
      </c>
      <c r="X1017" s="70">
        <v>27000</v>
      </c>
      <c r="Y1017" s="70">
        <v>0</v>
      </c>
      <c r="Z1017" s="70">
        <v>9000</v>
      </c>
      <c r="AA1017" s="70">
        <v>243925.36</v>
      </c>
      <c r="AB1017" s="71">
        <f t="shared" si="172"/>
        <v>243925.36</v>
      </c>
      <c r="AC1017" s="71">
        <f t="shared" si="165"/>
        <v>243925.36</v>
      </c>
      <c r="AD1017" s="72">
        <f t="shared" si="166"/>
        <v>365</v>
      </c>
      <c r="AE1017" s="73">
        <f>ROUND(VLOOKUP(Q1017,'[1]Average Cost'!$A$3:$V$26,HLOOKUP('[1]Master Sheet'!E1017,'[1]Average Cost'!$B$1:$V$2,2,0)),0)</f>
        <v>313202</v>
      </c>
      <c r="AF1017" s="74">
        <f t="shared" si="167"/>
        <v>0.77881162955536676</v>
      </c>
      <c r="AG1017" s="68" t="str">
        <f t="shared" si="173"/>
        <v>60%-80%</v>
      </c>
      <c r="AH1017" s="75">
        <v>499185.67754499998</v>
      </c>
      <c r="AI1017" s="75">
        <v>499185.67754499998</v>
      </c>
      <c r="AJ1017" s="75">
        <v>334149</v>
      </c>
      <c r="AK1017" s="76">
        <f t="shared" si="168"/>
        <v>0.48864655171924659</v>
      </c>
      <c r="AL1017" s="39" t="str">
        <f t="shared" si="174"/>
        <v>25% - 50%</v>
      </c>
      <c r="AM1017" s="77" t="str">
        <f t="shared" si="175"/>
        <v>Lower Range</v>
      </c>
      <c r="AN1017" s="78" t="s">
        <v>76</v>
      </c>
      <c r="AO1017" s="78"/>
      <c r="AP1017" s="78" t="s">
        <v>135</v>
      </c>
      <c r="AQ1017" s="49"/>
      <c r="AR1017" s="79"/>
      <c r="AS1017" s="79"/>
      <c r="AT1017" s="80"/>
      <c r="AU1017" s="52">
        <f t="shared" si="169"/>
        <v>0</v>
      </c>
    </row>
    <row r="1018" spans="1:47" ht="15" customHeight="1">
      <c r="A1018" s="53" t="s">
        <v>66</v>
      </c>
      <c r="B1018" s="54">
        <v>1007</v>
      </c>
      <c r="C1018" s="55" t="s">
        <v>152</v>
      </c>
      <c r="D1018" s="56" t="s">
        <v>83</v>
      </c>
      <c r="E1018" s="55" t="s">
        <v>111</v>
      </c>
      <c r="F1018" s="57">
        <v>43652</v>
      </c>
      <c r="G1018" s="58">
        <v>32051</v>
      </c>
      <c r="H1018" s="59">
        <f t="shared" si="170"/>
        <v>31.517808219178082</v>
      </c>
      <c r="I1018" s="60" t="s">
        <v>168</v>
      </c>
      <c r="J1018" s="61" t="s">
        <v>71</v>
      </c>
      <c r="K1018" s="62" t="s">
        <v>85</v>
      </c>
      <c r="L1018" s="63" t="s">
        <v>71</v>
      </c>
      <c r="M1018" s="64" t="str">
        <f t="shared" si="171"/>
        <v>2-3-2</v>
      </c>
      <c r="N1018" s="65">
        <v>43191</v>
      </c>
      <c r="O1018" s="66">
        <v>43191</v>
      </c>
      <c r="P1018" s="67">
        <v>0.125</v>
      </c>
      <c r="Q1018" s="68" t="s">
        <v>113</v>
      </c>
      <c r="R1018" s="68" t="s">
        <v>114</v>
      </c>
      <c r="S1018" s="68" t="s">
        <v>115</v>
      </c>
      <c r="T1018" s="69">
        <v>46</v>
      </c>
      <c r="U1018" s="68"/>
      <c r="V1018" s="70">
        <v>126360</v>
      </c>
      <c r="W1018" s="70">
        <v>0</v>
      </c>
      <c r="X1018" s="70">
        <v>31500</v>
      </c>
      <c r="Y1018" s="70">
        <v>0</v>
      </c>
      <c r="Z1018" s="70">
        <v>10500</v>
      </c>
      <c r="AA1018" s="70">
        <v>327854</v>
      </c>
      <c r="AB1018" s="71">
        <f t="shared" si="172"/>
        <v>327854</v>
      </c>
      <c r="AC1018" s="71">
        <f t="shared" si="165"/>
        <v>327854</v>
      </c>
      <c r="AD1018" s="72">
        <f t="shared" si="166"/>
        <v>365</v>
      </c>
      <c r="AE1018" s="73">
        <f>ROUND(VLOOKUP(Q1018,'[1]Average Cost'!$A$3:$V$26,HLOOKUP('[1]Master Sheet'!E1018,'[1]Average Cost'!$B$1:$V$2,2,0)),0)</f>
        <v>362968</v>
      </c>
      <c r="AF1018" s="74">
        <f t="shared" si="167"/>
        <v>0.9032586894712481</v>
      </c>
      <c r="AG1018" s="68" t="str">
        <f t="shared" si="173"/>
        <v>80%-100%</v>
      </c>
      <c r="AH1018" s="75">
        <v>587277.26769999997</v>
      </c>
      <c r="AI1018" s="75">
        <v>587277.26769999997</v>
      </c>
      <c r="AJ1018" s="75">
        <v>404172</v>
      </c>
      <c r="AK1018" s="76">
        <f t="shared" si="168"/>
        <v>0.55826100895067898</v>
      </c>
      <c r="AL1018" s="39" t="str">
        <f t="shared" si="174"/>
        <v>50% - 70%</v>
      </c>
      <c r="AM1018" s="77" t="str">
        <f t="shared" si="175"/>
        <v>Lower Range</v>
      </c>
      <c r="AN1018" s="78" t="s">
        <v>76</v>
      </c>
      <c r="AO1018" s="78"/>
      <c r="AP1018" s="78" t="s">
        <v>76</v>
      </c>
      <c r="AQ1018" s="49"/>
      <c r="AR1018" s="79"/>
      <c r="AS1018" s="79"/>
      <c r="AT1018" s="80"/>
      <c r="AU1018" s="52">
        <f t="shared" si="169"/>
        <v>0</v>
      </c>
    </row>
    <row r="1019" spans="1:47" ht="15" customHeight="1">
      <c r="A1019" s="53" t="s">
        <v>66</v>
      </c>
      <c r="B1019" s="54">
        <v>1008</v>
      </c>
      <c r="C1019" s="55" t="s">
        <v>354</v>
      </c>
      <c r="D1019" s="56" t="s">
        <v>616</v>
      </c>
      <c r="E1019" s="55" t="s">
        <v>79</v>
      </c>
      <c r="F1019" s="57">
        <v>44632</v>
      </c>
      <c r="G1019" s="58">
        <v>26679</v>
      </c>
      <c r="H1019" s="59">
        <f t="shared" si="170"/>
        <v>46.235616438356168</v>
      </c>
      <c r="I1019" s="60" t="s">
        <v>269</v>
      </c>
      <c r="J1019" s="61">
        <v>0</v>
      </c>
      <c r="K1019" s="62">
        <v>0</v>
      </c>
      <c r="L1019" s="63" t="s">
        <v>129</v>
      </c>
      <c r="M1019" s="64" t="str">
        <f t="shared" si="171"/>
        <v>0-0-1</v>
      </c>
      <c r="N1019" s="81" t="s">
        <v>72</v>
      </c>
      <c r="O1019" s="62" t="s">
        <v>72</v>
      </c>
      <c r="P1019" s="67">
        <v>0</v>
      </c>
      <c r="Q1019" s="68" t="s">
        <v>270</v>
      </c>
      <c r="R1019" s="68" t="s">
        <v>141</v>
      </c>
      <c r="S1019" s="68" t="s">
        <v>142</v>
      </c>
      <c r="T1019" s="69">
        <v>58</v>
      </c>
      <c r="U1019" s="68"/>
      <c r="V1019" s="70">
        <v>1833336</v>
      </c>
      <c r="W1019" s="70">
        <v>0</v>
      </c>
      <c r="X1019" s="70">
        <v>0</v>
      </c>
      <c r="Y1019" s="70">
        <v>916668</v>
      </c>
      <c r="Z1019" s="70">
        <v>0</v>
      </c>
      <c r="AA1019" s="70">
        <v>5519925</v>
      </c>
      <c r="AB1019" s="71">
        <f t="shared" si="172"/>
        <v>4603257</v>
      </c>
      <c r="AC1019" s="71">
        <f t="shared" si="165"/>
        <v>4603257</v>
      </c>
      <c r="AD1019" s="72">
        <f t="shared" si="166"/>
        <v>365</v>
      </c>
      <c r="AE1019" s="73">
        <f>ROUND(VLOOKUP(Q1019,'[1]Average Cost'!$A$3:$V$26,HLOOKUP('[1]Master Sheet'!E1019,'[1]Average Cost'!$B$1:$V$2,2,0)),0)</f>
        <v>5500003</v>
      </c>
      <c r="AF1019" s="74">
        <f t="shared" si="167"/>
        <v>0.83695536166071183</v>
      </c>
      <c r="AG1019" s="68" t="str">
        <f t="shared" si="173"/>
        <v>80%-100%</v>
      </c>
      <c r="AH1019" s="75">
        <v>6157631.3849999998</v>
      </c>
      <c r="AI1019" s="75">
        <v>6157631.3849999998</v>
      </c>
      <c r="AJ1019" s="75">
        <v>5750638</v>
      </c>
      <c r="AK1019" s="76">
        <f t="shared" si="168"/>
        <v>0.74756943249534902</v>
      </c>
      <c r="AL1019" s="39" t="str">
        <f t="shared" si="174"/>
        <v>70% - 90%</v>
      </c>
      <c r="AM1019" s="77" t="str">
        <f t="shared" si="175"/>
        <v>Lower Middle Range</v>
      </c>
      <c r="AN1019" s="78" t="s">
        <v>76</v>
      </c>
      <c r="AO1019" s="78"/>
      <c r="AP1019" s="78" t="s">
        <v>118</v>
      </c>
      <c r="AQ1019" s="49"/>
      <c r="AR1019" s="79"/>
      <c r="AS1019" s="79"/>
      <c r="AT1019" s="80"/>
      <c r="AU1019" s="52">
        <f t="shared" si="169"/>
        <v>0</v>
      </c>
    </row>
    <row r="1020" spans="1:47" ht="15" customHeight="1">
      <c r="A1020" s="53" t="s">
        <v>66</v>
      </c>
      <c r="B1020" s="25">
        <v>1009</v>
      </c>
      <c r="C1020" s="55" t="s">
        <v>211</v>
      </c>
      <c r="D1020" s="56" t="s">
        <v>95</v>
      </c>
      <c r="E1020" s="55" t="s">
        <v>256</v>
      </c>
      <c r="F1020" s="57">
        <v>43282</v>
      </c>
      <c r="G1020" s="58">
        <v>31987</v>
      </c>
      <c r="H1020" s="59">
        <f t="shared" si="170"/>
        <v>31.693150684931506</v>
      </c>
      <c r="I1020" s="60" t="s">
        <v>257</v>
      </c>
      <c r="J1020" s="61" t="s">
        <v>85</v>
      </c>
      <c r="K1020" s="62" t="s">
        <v>71</v>
      </c>
      <c r="L1020" s="63" t="s">
        <v>85</v>
      </c>
      <c r="M1020" s="64" t="str">
        <f t="shared" si="171"/>
        <v>3-2-3</v>
      </c>
      <c r="N1020" s="65">
        <v>42826</v>
      </c>
      <c r="O1020" s="66">
        <v>43191</v>
      </c>
      <c r="P1020" s="67">
        <v>0.36666423580822771</v>
      </c>
      <c r="Q1020" s="68" t="s">
        <v>73</v>
      </c>
      <c r="R1020" s="38" t="s">
        <v>74</v>
      </c>
      <c r="S1020" s="38" t="s">
        <v>75</v>
      </c>
      <c r="T1020" s="69">
        <v>47</v>
      </c>
      <c r="U1020" s="68"/>
      <c r="V1020" s="70">
        <v>177180</v>
      </c>
      <c r="W1020" s="70">
        <v>0</v>
      </c>
      <c r="X1020" s="70">
        <v>0</v>
      </c>
      <c r="Y1020" s="70">
        <v>44292</v>
      </c>
      <c r="Z1020" s="70">
        <v>0</v>
      </c>
      <c r="AA1020" s="70">
        <v>499201</v>
      </c>
      <c r="AB1020" s="71">
        <f t="shared" si="172"/>
        <v>454909</v>
      </c>
      <c r="AC1020" s="71">
        <f t="shared" si="165"/>
        <v>454909</v>
      </c>
      <c r="AD1020" s="72">
        <f t="shared" si="166"/>
        <v>365</v>
      </c>
      <c r="AE1020" s="73">
        <f>ROUND(VLOOKUP(Q1020,'[1]Average Cost'!$A$3:$V$26,HLOOKUP('[1]Master Sheet'!E1020,'[1]Average Cost'!$B$1:$V$2,2,0)),0)</f>
        <v>480436</v>
      </c>
      <c r="AF1020" s="74">
        <f t="shared" si="167"/>
        <v>0.94686701246367877</v>
      </c>
      <c r="AG1020" s="68" t="str">
        <f t="shared" si="173"/>
        <v>80%-100%</v>
      </c>
      <c r="AH1020" s="75">
        <v>630864.05000000005</v>
      </c>
      <c r="AI1020" s="75">
        <v>630864.05000000005</v>
      </c>
      <c r="AJ1020" s="75">
        <v>638569</v>
      </c>
      <c r="AK1020" s="76">
        <f t="shared" si="168"/>
        <v>0.72108879876734133</v>
      </c>
      <c r="AL1020" s="39" t="str">
        <f t="shared" si="174"/>
        <v>70% - 90%</v>
      </c>
      <c r="AM1020" s="77" t="str">
        <f t="shared" si="175"/>
        <v>Lower Middle Range</v>
      </c>
      <c r="AN1020" s="78" t="s">
        <v>76</v>
      </c>
      <c r="AO1020" s="78"/>
      <c r="AP1020" s="78" t="s">
        <v>76</v>
      </c>
      <c r="AQ1020" s="49"/>
      <c r="AR1020" s="79"/>
      <c r="AS1020" s="79"/>
      <c r="AT1020" s="80"/>
      <c r="AU1020" s="52">
        <f t="shared" si="169"/>
        <v>0</v>
      </c>
    </row>
    <row r="1021" spans="1:47" ht="15" customHeight="1">
      <c r="A1021" s="53" t="s">
        <v>66</v>
      </c>
      <c r="B1021" s="54">
        <v>1010</v>
      </c>
      <c r="C1021" s="55" t="s">
        <v>147</v>
      </c>
      <c r="D1021" s="56" t="s">
        <v>216</v>
      </c>
      <c r="E1021" s="55" t="s">
        <v>79</v>
      </c>
      <c r="F1021" s="57">
        <v>44306</v>
      </c>
      <c r="G1021" s="58">
        <v>30482</v>
      </c>
      <c r="H1021" s="59">
        <f t="shared" si="170"/>
        <v>35.816438356164383</v>
      </c>
      <c r="I1021" s="60" t="s">
        <v>418</v>
      </c>
      <c r="J1021" s="61">
        <v>0</v>
      </c>
      <c r="K1021" s="62" t="s">
        <v>85</v>
      </c>
      <c r="L1021" s="63" t="s">
        <v>85</v>
      </c>
      <c r="M1021" s="64" t="str">
        <f t="shared" si="171"/>
        <v>0-3-3</v>
      </c>
      <c r="N1021" s="65">
        <v>43191</v>
      </c>
      <c r="O1021" s="66">
        <v>43191</v>
      </c>
      <c r="P1021" s="67">
        <v>0.1208904109589041</v>
      </c>
      <c r="Q1021" s="68" t="s">
        <v>131</v>
      </c>
      <c r="R1021" s="68" t="s">
        <v>132</v>
      </c>
      <c r="S1021" s="68" t="s">
        <v>133</v>
      </c>
      <c r="T1021" s="69">
        <v>53</v>
      </c>
      <c r="U1021" s="68"/>
      <c r="V1021" s="70">
        <v>565320</v>
      </c>
      <c r="W1021" s="70">
        <v>0</v>
      </c>
      <c r="X1021" s="70">
        <v>0</v>
      </c>
      <c r="Y1021" s="70">
        <v>211992</v>
      </c>
      <c r="Z1021" s="70">
        <v>0</v>
      </c>
      <c r="AA1021" s="70">
        <v>1641227</v>
      </c>
      <c r="AB1021" s="71">
        <f t="shared" si="172"/>
        <v>1429235</v>
      </c>
      <c r="AC1021" s="71">
        <f t="shared" si="165"/>
        <v>1429235</v>
      </c>
      <c r="AD1021" s="72">
        <f t="shared" si="166"/>
        <v>365</v>
      </c>
      <c r="AE1021" s="73">
        <f>ROUND(VLOOKUP(Q1021,'[1]Average Cost'!$A$3:$V$26,HLOOKUP('[1]Master Sheet'!E1021,'[1]Average Cost'!$B$1:$V$2,2,0)),0)</f>
        <v>1836180</v>
      </c>
      <c r="AF1021" s="74">
        <f t="shared" si="167"/>
        <v>0.77837412454116695</v>
      </c>
      <c r="AG1021" s="68" t="str">
        <f t="shared" si="173"/>
        <v>60%-80%</v>
      </c>
      <c r="AH1021" s="75">
        <v>2585734</v>
      </c>
      <c r="AI1021" s="75">
        <v>2585734</v>
      </c>
      <c r="AJ1021" s="75">
        <v>2271927</v>
      </c>
      <c r="AK1021" s="76">
        <f t="shared" si="168"/>
        <v>0.55273860342943237</v>
      </c>
      <c r="AL1021" s="39" t="str">
        <f t="shared" si="174"/>
        <v>50% - 70%</v>
      </c>
      <c r="AM1021" s="77" t="str">
        <f t="shared" si="175"/>
        <v>Lower Range</v>
      </c>
      <c r="AN1021" s="78" t="s">
        <v>118</v>
      </c>
      <c r="AO1021" s="78" t="s">
        <v>790</v>
      </c>
      <c r="AP1021" s="78" t="s">
        <v>76</v>
      </c>
      <c r="AQ1021" s="49"/>
      <c r="AR1021" s="79"/>
      <c r="AS1021" s="79"/>
      <c r="AT1021" s="80"/>
      <c r="AU1021" s="52">
        <f t="shared" si="169"/>
        <v>0</v>
      </c>
    </row>
    <row r="1022" spans="1:47" ht="15" customHeight="1">
      <c r="A1022" s="53" t="s">
        <v>66</v>
      </c>
      <c r="B1022" s="54">
        <v>1011</v>
      </c>
      <c r="C1022" s="55" t="s">
        <v>134</v>
      </c>
      <c r="D1022" s="56" t="s">
        <v>68</v>
      </c>
      <c r="E1022" s="55" t="s">
        <v>79</v>
      </c>
      <c r="F1022" s="57">
        <v>44198</v>
      </c>
      <c r="G1022" s="58">
        <v>31837</v>
      </c>
      <c r="H1022" s="59">
        <f t="shared" si="170"/>
        <v>32.104109589041094</v>
      </c>
      <c r="I1022" s="60" t="s">
        <v>362</v>
      </c>
      <c r="J1022" s="61">
        <v>0</v>
      </c>
      <c r="K1022" s="62" t="s">
        <v>81</v>
      </c>
      <c r="L1022" s="63" t="s">
        <v>81</v>
      </c>
      <c r="M1022" s="64" t="str">
        <f t="shared" si="171"/>
        <v>0-4-4</v>
      </c>
      <c r="N1022" s="81" t="s">
        <v>121</v>
      </c>
      <c r="O1022" s="66">
        <v>43191</v>
      </c>
      <c r="P1022" s="67">
        <v>0.105</v>
      </c>
      <c r="Q1022" s="68" t="s">
        <v>363</v>
      </c>
      <c r="R1022" s="68" t="s">
        <v>108</v>
      </c>
      <c r="S1022" s="68" t="s">
        <v>109</v>
      </c>
      <c r="T1022" s="69">
        <v>48</v>
      </c>
      <c r="U1022" s="68"/>
      <c r="V1022" s="70">
        <v>261180</v>
      </c>
      <c r="W1022" s="70">
        <v>0</v>
      </c>
      <c r="X1022" s="70">
        <v>0</v>
      </c>
      <c r="Y1022" s="70">
        <v>65292</v>
      </c>
      <c r="Z1022" s="70">
        <v>0</v>
      </c>
      <c r="AA1022" s="70">
        <v>730210</v>
      </c>
      <c r="AB1022" s="71">
        <f t="shared" si="172"/>
        <v>664918</v>
      </c>
      <c r="AC1022" s="71">
        <f t="shared" si="165"/>
        <v>664918</v>
      </c>
      <c r="AD1022" s="72">
        <f t="shared" si="166"/>
        <v>365</v>
      </c>
      <c r="AE1022" s="73">
        <f>ROUND(VLOOKUP(Q1022,'[1]Average Cost'!$A$3:$V$26,HLOOKUP('[1]Master Sheet'!E1022,'[1]Average Cost'!$B$1:$V$2,2,0)),0)</f>
        <v>699182</v>
      </c>
      <c r="AF1022" s="74">
        <f t="shared" si="167"/>
        <v>0.9509941617490153</v>
      </c>
      <c r="AG1022" s="68" t="str">
        <f t="shared" si="173"/>
        <v>80%-100%</v>
      </c>
      <c r="AH1022" s="75">
        <v>904155.43039999995</v>
      </c>
      <c r="AI1022" s="75">
        <v>904155.43039999995</v>
      </c>
      <c r="AJ1022" s="75">
        <v>798942</v>
      </c>
      <c r="AK1022" s="76">
        <f t="shared" si="168"/>
        <v>0.7354023187206199</v>
      </c>
      <c r="AL1022" s="39" t="str">
        <f t="shared" si="174"/>
        <v>70% - 90%</v>
      </c>
      <c r="AM1022" s="77" t="str">
        <f t="shared" si="175"/>
        <v>Lower Middle Range</v>
      </c>
      <c r="AN1022" s="78" t="s">
        <v>118</v>
      </c>
      <c r="AO1022" s="78" t="s">
        <v>791</v>
      </c>
      <c r="AP1022" s="78" t="s">
        <v>76</v>
      </c>
      <c r="AQ1022" s="49"/>
      <c r="AR1022" s="79"/>
      <c r="AS1022" s="79"/>
      <c r="AT1022" s="80"/>
      <c r="AU1022" s="52">
        <f t="shared" si="169"/>
        <v>0</v>
      </c>
    </row>
    <row r="1023" spans="1:47" ht="15" customHeight="1">
      <c r="A1023" s="53" t="s">
        <v>66</v>
      </c>
      <c r="B1023" s="54">
        <v>1012</v>
      </c>
      <c r="C1023" s="55" t="s">
        <v>205</v>
      </c>
      <c r="D1023" s="56" t="s">
        <v>117</v>
      </c>
      <c r="E1023" s="55" t="s">
        <v>96</v>
      </c>
      <c r="F1023" s="57">
        <v>43898</v>
      </c>
      <c r="G1023" s="58">
        <v>26804</v>
      </c>
      <c r="H1023" s="59">
        <f t="shared" si="170"/>
        <v>45.893150684931506</v>
      </c>
      <c r="I1023" s="60" t="s">
        <v>792</v>
      </c>
      <c r="J1023" s="61" t="s">
        <v>71</v>
      </c>
      <c r="K1023" s="62" t="s">
        <v>85</v>
      </c>
      <c r="L1023" s="63" t="s">
        <v>71</v>
      </c>
      <c r="M1023" s="64" t="str">
        <f t="shared" si="171"/>
        <v>2-3-2</v>
      </c>
      <c r="N1023" s="81" t="s">
        <v>121</v>
      </c>
      <c r="O1023" s="66">
        <v>43191</v>
      </c>
      <c r="P1023" s="67">
        <v>0.10250000000000001</v>
      </c>
      <c r="Q1023" s="68" t="s">
        <v>177</v>
      </c>
      <c r="R1023" s="68" t="s">
        <v>178</v>
      </c>
      <c r="S1023" s="68" t="s">
        <v>179</v>
      </c>
      <c r="T1023" s="69">
        <v>50</v>
      </c>
      <c r="U1023" s="68"/>
      <c r="V1023" s="70">
        <v>549492</v>
      </c>
      <c r="W1023" s="70">
        <v>0</v>
      </c>
      <c r="X1023" s="70">
        <v>0</v>
      </c>
      <c r="Y1023" s="70">
        <v>137376</v>
      </c>
      <c r="Z1023" s="70">
        <v>0</v>
      </c>
      <c r="AA1023" s="70">
        <v>1523043</v>
      </c>
      <c r="AB1023" s="71">
        <f t="shared" si="172"/>
        <v>1385667</v>
      </c>
      <c r="AC1023" s="71">
        <f t="shared" si="165"/>
        <v>1385667</v>
      </c>
      <c r="AD1023" s="72">
        <f t="shared" si="166"/>
        <v>365</v>
      </c>
      <c r="AE1023" s="73">
        <f>ROUND(VLOOKUP(Q1023,'[1]Average Cost'!$A$3:$V$26,HLOOKUP('[1]Master Sheet'!E1023,'[1]Average Cost'!$B$1:$V$2,2,0)),0)</f>
        <v>1216988</v>
      </c>
      <c r="AF1023" s="74">
        <f t="shared" si="167"/>
        <v>1.1386036674149622</v>
      </c>
      <c r="AG1023" s="68" t="str">
        <f t="shared" si="173"/>
        <v>Greater than 100%</v>
      </c>
      <c r="AH1023" s="75">
        <v>1653959.6702999999</v>
      </c>
      <c r="AI1023" s="75">
        <v>1653959.6702999999</v>
      </c>
      <c r="AJ1023" s="75">
        <v>1000465</v>
      </c>
      <c r="AK1023" s="76">
        <f t="shared" si="168"/>
        <v>0.83778765884216744</v>
      </c>
      <c r="AL1023" s="39" t="str">
        <f t="shared" si="174"/>
        <v>70% - 90%</v>
      </c>
      <c r="AM1023" s="77" t="str">
        <f t="shared" si="175"/>
        <v>Lower Middle Range</v>
      </c>
      <c r="AN1023" s="78" t="s">
        <v>76</v>
      </c>
      <c r="AO1023" s="78"/>
      <c r="AP1023" s="78" t="s">
        <v>76</v>
      </c>
      <c r="AQ1023" s="49"/>
      <c r="AR1023" s="79"/>
      <c r="AS1023" s="79"/>
      <c r="AT1023" s="80"/>
      <c r="AU1023" s="52">
        <f t="shared" si="169"/>
        <v>0</v>
      </c>
    </row>
    <row r="1024" spans="1:47" ht="15" customHeight="1">
      <c r="A1024" s="53" t="s">
        <v>66</v>
      </c>
      <c r="B1024" s="54">
        <v>1013</v>
      </c>
      <c r="C1024" s="55" t="s">
        <v>198</v>
      </c>
      <c r="D1024" s="56" t="s">
        <v>331</v>
      </c>
      <c r="E1024" s="55" t="s">
        <v>105</v>
      </c>
      <c r="F1024" s="57">
        <v>44303</v>
      </c>
      <c r="G1024" s="58">
        <v>27297</v>
      </c>
      <c r="H1024" s="59">
        <f t="shared" si="170"/>
        <v>44.542465753424658</v>
      </c>
      <c r="I1024" s="60" t="s">
        <v>344</v>
      </c>
      <c r="J1024" s="61">
        <v>0</v>
      </c>
      <c r="K1024" s="62" t="s">
        <v>71</v>
      </c>
      <c r="L1024" s="63" t="s">
        <v>85</v>
      </c>
      <c r="M1024" s="64" t="str">
        <f t="shared" si="171"/>
        <v>0-2-3</v>
      </c>
      <c r="N1024" s="81" t="s">
        <v>121</v>
      </c>
      <c r="O1024" s="66">
        <v>43191</v>
      </c>
      <c r="P1024" s="67">
        <v>2.6479452054794513E-2</v>
      </c>
      <c r="Q1024" s="68" t="s">
        <v>177</v>
      </c>
      <c r="R1024" s="68" t="s">
        <v>178</v>
      </c>
      <c r="S1024" s="68" t="s">
        <v>179</v>
      </c>
      <c r="T1024" s="69">
        <v>55</v>
      </c>
      <c r="U1024" s="68"/>
      <c r="V1024" s="70">
        <v>1259148</v>
      </c>
      <c r="W1024" s="70">
        <v>0</v>
      </c>
      <c r="X1024" s="70">
        <v>0</v>
      </c>
      <c r="Y1024" s="70">
        <v>629568</v>
      </c>
      <c r="Z1024" s="70">
        <v>0</v>
      </c>
      <c r="AA1024" s="70">
        <v>3793372</v>
      </c>
      <c r="AB1024" s="71">
        <f t="shared" si="172"/>
        <v>3163804</v>
      </c>
      <c r="AC1024" s="71">
        <f t="shared" si="165"/>
        <v>3163804</v>
      </c>
      <c r="AD1024" s="72">
        <f t="shared" si="166"/>
        <v>365</v>
      </c>
      <c r="AE1024" s="73">
        <f>ROUND(VLOOKUP(Q1024,'[1]Average Cost'!$A$3:$V$26,HLOOKUP('[1]Master Sheet'!E1024,'[1]Average Cost'!$B$1:$V$2,2,0)),0)</f>
        <v>3602423</v>
      </c>
      <c r="AF1024" s="74">
        <f t="shared" si="167"/>
        <v>0.87824333788675013</v>
      </c>
      <c r="AG1024" s="68" t="str">
        <f t="shared" si="173"/>
        <v>80%-100%</v>
      </c>
      <c r="AH1024" s="75">
        <v>3750790.1304562502</v>
      </c>
      <c r="AI1024" s="75">
        <v>3750790.1304562502</v>
      </c>
      <c r="AJ1024" s="75">
        <v>3245417</v>
      </c>
      <c r="AK1024" s="76">
        <f t="shared" si="168"/>
        <v>0.84350333928578181</v>
      </c>
      <c r="AL1024" s="39" t="str">
        <f t="shared" si="174"/>
        <v>70% - 90%</v>
      </c>
      <c r="AM1024" s="77" t="str">
        <f t="shared" si="175"/>
        <v>Lower Middle Range</v>
      </c>
      <c r="AN1024" s="78" t="s">
        <v>76</v>
      </c>
      <c r="AO1024" s="78"/>
      <c r="AP1024" s="78" t="s">
        <v>76</v>
      </c>
      <c r="AQ1024" s="49"/>
      <c r="AR1024" s="79"/>
      <c r="AS1024" s="79"/>
      <c r="AT1024" s="80"/>
      <c r="AU1024" s="52">
        <f t="shared" si="169"/>
        <v>0</v>
      </c>
    </row>
    <row r="1025" spans="1:47" ht="15" customHeight="1">
      <c r="A1025" s="53" t="s">
        <v>66</v>
      </c>
      <c r="B1025" s="54">
        <v>1014</v>
      </c>
      <c r="C1025" s="55" t="s">
        <v>67</v>
      </c>
      <c r="D1025" s="56" t="s">
        <v>68</v>
      </c>
      <c r="E1025" s="55" t="s">
        <v>273</v>
      </c>
      <c r="F1025" s="57">
        <v>43800</v>
      </c>
      <c r="G1025" s="58">
        <v>29580</v>
      </c>
      <c r="H1025" s="59">
        <f t="shared" si="170"/>
        <v>38.287671232876711</v>
      </c>
      <c r="I1025" s="60" t="s">
        <v>421</v>
      </c>
      <c r="J1025" s="61" t="s">
        <v>85</v>
      </c>
      <c r="K1025" s="62" t="s">
        <v>85</v>
      </c>
      <c r="L1025" s="63" t="s">
        <v>71</v>
      </c>
      <c r="M1025" s="64" t="str">
        <f t="shared" si="171"/>
        <v>3-3-2</v>
      </c>
      <c r="N1025" s="81" t="s">
        <v>121</v>
      </c>
      <c r="O1025" s="66">
        <v>43191</v>
      </c>
      <c r="P1025" s="67">
        <v>8.9999999999999983E-2</v>
      </c>
      <c r="Q1025" s="68" t="s">
        <v>177</v>
      </c>
      <c r="R1025" s="68" t="s">
        <v>178</v>
      </c>
      <c r="S1025" s="68" t="s">
        <v>179</v>
      </c>
      <c r="T1025" s="69">
        <v>48</v>
      </c>
      <c r="U1025" s="68"/>
      <c r="V1025" s="70">
        <v>328044</v>
      </c>
      <c r="W1025" s="70">
        <v>0</v>
      </c>
      <c r="X1025" s="70">
        <v>0</v>
      </c>
      <c r="Y1025" s="70">
        <v>82008</v>
      </c>
      <c r="Z1025" s="70">
        <v>0</v>
      </c>
      <c r="AA1025" s="70">
        <v>914069</v>
      </c>
      <c r="AB1025" s="71">
        <f t="shared" si="172"/>
        <v>832061</v>
      </c>
      <c r="AC1025" s="71">
        <f t="shared" si="165"/>
        <v>832061</v>
      </c>
      <c r="AD1025" s="72">
        <f t="shared" si="166"/>
        <v>365</v>
      </c>
      <c r="AE1025" s="73">
        <f>ROUND(VLOOKUP(Q1025,'[1]Average Cost'!$A$3:$V$26,HLOOKUP('[1]Master Sheet'!E1025,'[1]Average Cost'!$B$1:$V$2,2,0)),0)</f>
        <v>876337</v>
      </c>
      <c r="AF1025" s="74">
        <f t="shared" si="167"/>
        <v>0.94947605772665078</v>
      </c>
      <c r="AG1025" s="68" t="str">
        <f t="shared" si="173"/>
        <v>80%-100%</v>
      </c>
      <c r="AH1025" s="75">
        <v>1031401.0812</v>
      </c>
      <c r="AI1025" s="75">
        <v>1031401.0812</v>
      </c>
      <c r="AJ1025" s="75">
        <v>1020726</v>
      </c>
      <c r="AK1025" s="76">
        <f t="shared" si="168"/>
        <v>0.80672884212214069</v>
      </c>
      <c r="AL1025" s="39" t="str">
        <f t="shared" si="174"/>
        <v>70% - 90%</v>
      </c>
      <c r="AM1025" s="77" t="str">
        <f t="shared" si="175"/>
        <v>Lower Middle Range</v>
      </c>
      <c r="AN1025" s="78" t="s">
        <v>76</v>
      </c>
      <c r="AO1025" s="78"/>
      <c r="AP1025" s="78" t="s">
        <v>76</v>
      </c>
      <c r="AQ1025" s="49"/>
      <c r="AR1025" s="79"/>
      <c r="AS1025" s="79"/>
      <c r="AT1025" s="80"/>
      <c r="AU1025" s="52">
        <f t="shared" si="169"/>
        <v>0</v>
      </c>
    </row>
    <row r="1026" spans="1:47" ht="15" customHeight="1">
      <c r="A1026" s="53" t="s">
        <v>66</v>
      </c>
      <c r="B1026" s="25">
        <v>1015</v>
      </c>
      <c r="C1026" s="55" t="s">
        <v>134</v>
      </c>
      <c r="D1026" s="56" t="s">
        <v>68</v>
      </c>
      <c r="E1026" s="55" t="s">
        <v>79</v>
      </c>
      <c r="F1026" s="57">
        <v>43820</v>
      </c>
      <c r="G1026" s="58">
        <v>29524</v>
      </c>
      <c r="H1026" s="59">
        <f t="shared" si="170"/>
        <v>38.441095890410956</v>
      </c>
      <c r="I1026" s="60" t="s">
        <v>223</v>
      </c>
      <c r="J1026" s="61" t="s">
        <v>85</v>
      </c>
      <c r="K1026" s="62" t="s">
        <v>71</v>
      </c>
      <c r="L1026" s="63" t="s">
        <v>81</v>
      </c>
      <c r="M1026" s="64" t="str">
        <f t="shared" si="171"/>
        <v>3-2-4</v>
      </c>
      <c r="N1026" s="81" t="s">
        <v>121</v>
      </c>
      <c r="O1026" s="66">
        <v>43191</v>
      </c>
      <c r="P1026" s="67">
        <v>7.347234850086691E-2</v>
      </c>
      <c r="Q1026" s="68" t="s">
        <v>224</v>
      </c>
      <c r="R1026" s="68" t="s">
        <v>108</v>
      </c>
      <c r="S1026" s="68" t="s">
        <v>109</v>
      </c>
      <c r="T1026" s="69">
        <v>48</v>
      </c>
      <c r="U1026" s="68"/>
      <c r="V1026" s="70">
        <v>258456</v>
      </c>
      <c r="W1026" s="70">
        <v>0</v>
      </c>
      <c r="X1026" s="70">
        <v>0</v>
      </c>
      <c r="Y1026" s="70">
        <v>64620</v>
      </c>
      <c r="Z1026" s="70">
        <v>0</v>
      </c>
      <c r="AA1026" s="70">
        <v>722720</v>
      </c>
      <c r="AB1026" s="71">
        <f t="shared" si="172"/>
        <v>658100</v>
      </c>
      <c r="AC1026" s="71">
        <f t="shared" si="165"/>
        <v>658100</v>
      </c>
      <c r="AD1026" s="72">
        <f t="shared" si="166"/>
        <v>365</v>
      </c>
      <c r="AE1026" s="73">
        <f>ROUND(VLOOKUP(Q1026,'[1]Average Cost'!$A$3:$V$26,HLOOKUP('[1]Master Sheet'!E1026,'[1]Average Cost'!$B$1:$V$2,2,0)),0)</f>
        <v>603973</v>
      </c>
      <c r="AF1026" s="74">
        <f t="shared" si="167"/>
        <v>1.0896182445241758</v>
      </c>
      <c r="AG1026" s="68" t="str">
        <f t="shared" si="173"/>
        <v>Greater than 100%</v>
      </c>
      <c r="AH1026" s="75">
        <v>892288</v>
      </c>
      <c r="AI1026" s="75">
        <v>892288</v>
      </c>
      <c r="AJ1026" s="75">
        <v>798942</v>
      </c>
      <c r="AK1026" s="76">
        <f t="shared" si="168"/>
        <v>0.73754213886099551</v>
      </c>
      <c r="AL1026" s="39" t="str">
        <f t="shared" si="174"/>
        <v>70% - 90%</v>
      </c>
      <c r="AM1026" s="77" t="str">
        <f t="shared" si="175"/>
        <v>Lower Middle Range</v>
      </c>
      <c r="AN1026" s="78" t="s">
        <v>118</v>
      </c>
      <c r="AO1026" s="78" t="s">
        <v>793</v>
      </c>
      <c r="AP1026" s="78" t="s">
        <v>76</v>
      </c>
      <c r="AQ1026" s="49"/>
      <c r="AR1026" s="79"/>
      <c r="AS1026" s="79"/>
      <c r="AT1026" s="80"/>
      <c r="AU1026" s="52">
        <f t="shared" si="169"/>
        <v>0</v>
      </c>
    </row>
    <row r="1027" spans="1:47" ht="15" customHeight="1">
      <c r="A1027" s="53" t="s">
        <v>66</v>
      </c>
      <c r="B1027" s="54">
        <v>1016</v>
      </c>
      <c r="C1027" s="55" t="s">
        <v>136</v>
      </c>
      <c r="D1027" s="56" t="s">
        <v>91</v>
      </c>
      <c r="E1027" s="55" t="s">
        <v>79</v>
      </c>
      <c r="F1027" s="57">
        <v>39935</v>
      </c>
      <c r="G1027" s="58">
        <v>26286</v>
      </c>
      <c r="H1027" s="59">
        <f t="shared" si="170"/>
        <v>47.31232876712329</v>
      </c>
      <c r="I1027" s="60" t="s">
        <v>183</v>
      </c>
      <c r="J1027" s="61" t="s">
        <v>71</v>
      </c>
      <c r="K1027" s="62" t="s">
        <v>71</v>
      </c>
      <c r="L1027" s="63" t="s">
        <v>71</v>
      </c>
      <c r="M1027" s="64" t="str">
        <f t="shared" si="171"/>
        <v>2-2-2</v>
      </c>
      <c r="N1027" s="65">
        <v>42095</v>
      </c>
      <c r="O1027" s="66">
        <v>43191</v>
      </c>
      <c r="P1027" s="67">
        <v>5.2499999999999998E-2</v>
      </c>
      <c r="Q1027" s="68" t="s">
        <v>184</v>
      </c>
      <c r="R1027" s="68" t="s">
        <v>108</v>
      </c>
      <c r="S1027" s="68" t="s">
        <v>109</v>
      </c>
      <c r="T1027" s="69">
        <v>49</v>
      </c>
      <c r="U1027" s="68"/>
      <c r="V1027" s="70">
        <v>357324</v>
      </c>
      <c r="W1027" s="70">
        <v>0</v>
      </c>
      <c r="X1027" s="70">
        <v>0</v>
      </c>
      <c r="Y1027" s="70">
        <v>89328</v>
      </c>
      <c r="Z1027" s="70">
        <v>0</v>
      </c>
      <c r="AA1027" s="70">
        <v>994591</v>
      </c>
      <c r="AB1027" s="71">
        <f t="shared" si="172"/>
        <v>905263</v>
      </c>
      <c r="AC1027" s="71">
        <f t="shared" si="165"/>
        <v>905263</v>
      </c>
      <c r="AD1027" s="72">
        <f t="shared" si="166"/>
        <v>365</v>
      </c>
      <c r="AE1027" s="73">
        <f>ROUND(VLOOKUP(Q1027,'[1]Average Cost'!$A$3:$V$26,HLOOKUP('[1]Master Sheet'!E1027,'[1]Average Cost'!$B$1:$V$2,2,0)),0)</f>
        <v>1049190</v>
      </c>
      <c r="AF1027" s="74">
        <f t="shared" si="167"/>
        <v>0.86282084274535598</v>
      </c>
      <c r="AG1027" s="68" t="str">
        <f t="shared" si="173"/>
        <v>80%-100%</v>
      </c>
      <c r="AH1027" s="75">
        <v>1072593</v>
      </c>
      <c r="AI1027" s="75">
        <v>1028043.9625050001</v>
      </c>
      <c r="AJ1027" s="75">
        <v>1072593</v>
      </c>
      <c r="AK1027" s="76">
        <f t="shared" si="168"/>
        <v>0.84399487969807752</v>
      </c>
      <c r="AL1027" s="39" t="str">
        <f t="shared" si="174"/>
        <v>70% - 90%</v>
      </c>
      <c r="AM1027" s="77" t="str">
        <f t="shared" si="175"/>
        <v>Lower Middle Range</v>
      </c>
      <c r="AN1027" s="78" t="s">
        <v>76</v>
      </c>
      <c r="AO1027" s="78"/>
      <c r="AP1027" s="78" t="s">
        <v>135</v>
      </c>
      <c r="AQ1027" s="49"/>
      <c r="AR1027" s="79"/>
      <c r="AS1027" s="79"/>
      <c r="AT1027" s="80"/>
      <c r="AU1027" s="52">
        <f t="shared" si="169"/>
        <v>0</v>
      </c>
    </row>
    <row r="1028" spans="1:47" ht="15" customHeight="1">
      <c r="A1028" s="53" t="s">
        <v>66</v>
      </c>
      <c r="B1028" s="54">
        <v>1017</v>
      </c>
      <c r="C1028" s="55" t="s">
        <v>110</v>
      </c>
      <c r="D1028" s="56" t="s">
        <v>95</v>
      </c>
      <c r="E1028" s="55" t="s">
        <v>79</v>
      </c>
      <c r="F1028" s="57">
        <v>44548</v>
      </c>
      <c r="G1028" s="58">
        <v>33762</v>
      </c>
      <c r="H1028" s="59">
        <f t="shared" si="170"/>
        <v>26.830136986301369</v>
      </c>
      <c r="I1028" s="60" t="s">
        <v>100</v>
      </c>
      <c r="J1028" s="61">
        <v>0</v>
      </c>
      <c r="K1028" s="62">
        <v>0</v>
      </c>
      <c r="L1028" s="63" t="s">
        <v>71</v>
      </c>
      <c r="M1028" s="64" t="str">
        <f t="shared" si="171"/>
        <v>0-0-2</v>
      </c>
      <c r="N1028" s="81" t="s">
        <v>121</v>
      </c>
      <c r="O1028" s="62" t="s">
        <v>98</v>
      </c>
      <c r="P1028" s="67">
        <v>0</v>
      </c>
      <c r="Q1028" s="68" t="s">
        <v>101</v>
      </c>
      <c r="R1028" s="68" t="s">
        <v>141</v>
      </c>
      <c r="S1028" s="68" t="s">
        <v>142</v>
      </c>
      <c r="T1028" s="69">
        <v>47</v>
      </c>
      <c r="U1028" s="68"/>
      <c r="V1028" s="70">
        <v>209256</v>
      </c>
      <c r="W1028" s="70">
        <v>0</v>
      </c>
      <c r="X1028" s="70">
        <v>0</v>
      </c>
      <c r="Y1028" s="70">
        <v>52320</v>
      </c>
      <c r="Z1028" s="70">
        <v>0</v>
      </c>
      <c r="AA1028" s="70">
        <v>587417</v>
      </c>
      <c r="AB1028" s="71">
        <f t="shared" si="172"/>
        <v>535097</v>
      </c>
      <c r="AC1028" s="71">
        <f t="shared" si="165"/>
        <v>535097</v>
      </c>
      <c r="AD1028" s="72">
        <f t="shared" si="166"/>
        <v>365</v>
      </c>
      <c r="AE1028" s="73">
        <f>ROUND(VLOOKUP(Q1028,'[1]Average Cost'!$A$3:$V$26,HLOOKUP('[1]Master Sheet'!E1028,'[1]Average Cost'!$B$1:$V$2,2,0)),0)</f>
        <v>523446</v>
      </c>
      <c r="AF1028" s="74">
        <f t="shared" si="167"/>
        <v>1.0222582654180183</v>
      </c>
      <c r="AG1028" s="68" t="str">
        <f t="shared" si="173"/>
        <v>Greater than 100%</v>
      </c>
      <c r="AH1028" s="75">
        <v>857179.09441124997</v>
      </c>
      <c r="AI1028" s="75">
        <v>857179.09441124997</v>
      </c>
      <c r="AJ1028" s="75">
        <v>703765</v>
      </c>
      <c r="AK1028" s="76">
        <f t="shared" si="168"/>
        <v>0.62425344188722809</v>
      </c>
      <c r="AL1028" s="39" t="str">
        <f t="shared" si="174"/>
        <v>50% - 70%</v>
      </c>
      <c r="AM1028" s="77" t="str">
        <f t="shared" si="175"/>
        <v>Lower Range</v>
      </c>
      <c r="AN1028" s="78" t="s">
        <v>118</v>
      </c>
      <c r="AO1028" s="78" t="s">
        <v>76</v>
      </c>
      <c r="AP1028" s="78" t="s">
        <v>76</v>
      </c>
      <c r="AQ1028" s="49"/>
      <c r="AR1028" s="79"/>
      <c r="AS1028" s="79"/>
      <c r="AT1028" s="80"/>
      <c r="AU1028" s="52">
        <f t="shared" si="169"/>
        <v>0</v>
      </c>
    </row>
    <row r="1029" spans="1:47" ht="15" customHeight="1">
      <c r="A1029" s="53" t="s">
        <v>66</v>
      </c>
      <c r="B1029" s="54">
        <v>1018</v>
      </c>
      <c r="C1029" s="55" t="s">
        <v>147</v>
      </c>
      <c r="D1029" s="56" t="s">
        <v>148</v>
      </c>
      <c r="E1029" s="55" t="s">
        <v>79</v>
      </c>
      <c r="F1029" s="57">
        <v>40051</v>
      </c>
      <c r="G1029" s="58">
        <v>23489</v>
      </c>
      <c r="H1029" s="59">
        <f t="shared" si="170"/>
        <v>54.975342465753428</v>
      </c>
      <c r="I1029" s="60" t="s">
        <v>100</v>
      </c>
      <c r="J1029" s="61" t="s">
        <v>85</v>
      </c>
      <c r="K1029" s="62" t="s">
        <v>71</v>
      </c>
      <c r="L1029" s="63" t="s">
        <v>71</v>
      </c>
      <c r="M1029" s="64" t="str">
        <f t="shared" si="171"/>
        <v>3-2-2</v>
      </c>
      <c r="N1029" s="65">
        <v>42736</v>
      </c>
      <c r="O1029" s="66">
        <v>43191</v>
      </c>
      <c r="P1029" s="67">
        <v>7.9999999999999988E-2</v>
      </c>
      <c r="Q1029" s="68" t="s">
        <v>101</v>
      </c>
      <c r="R1029" s="68" t="s">
        <v>141</v>
      </c>
      <c r="S1029" s="68" t="s">
        <v>142</v>
      </c>
      <c r="T1029" s="69">
        <v>54</v>
      </c>
      <c r="U1029" s="68"/>
      <c r="V1029" s="70">
        <v>547548</v>
      </c>
      <c r="W1029" s="70">
        <v>0</v>
      </c>
      <c r="X1029" s="70">
        <v>0</v>
      </c>
      <c r="Y1029" s="70">
        <v>221976</v>
      </c>
      <c r="Z1029" s="70">
        <v>0</v>
      </c>
      <c r="AA1029" s="70">
        <v>1717776</v>
      </c>
      <c r="AB1029" s="71">
        <f t="shared" si="172"/>
        <v>1495800</v>
      </c>
      <c r="AC1029" s="71">
        <f t="shared" si="165"/>
        <v>1495800</v>
      </c>
      <c r="AD1029" s="72">
        <f t="shared" si="166"/>
        <v>365</v>
      </c>
      <c r="AE1029" s="73">
        <f>ROUND(VLOOKUP(Q1029,'[1]Average Cost'!$A$3:$V$26,HLOOKUP('[1]Master Sheet'!E1029,'[1]Average Cost'!$B$1:$V$2,2,0)),0)</f>
        <v>2111098</v>
      </c>
      <c r="AF1029" s="74">
        <f t="shared" si="167"/>
        <v>0.70854124251929562</v>
      </c>
      <c r="AG1029" s="68" t="str">
        <f t="shared" si="173"/>
        <v>60%-80%</v>
      </c>
      <c r="AH1029" s="75">
        <v>3815165</v>
      </c>
      <c r="AI1029" s="75">
        <v>3815165</v>
      </c>
      <c r="AJ1029" s="75">
        <v>2080872</v>
      </c>
      <c r="AK1029" s="76">
        <f t="shared" si="168"/>
        <v>0.39206692240047286</v>
      </c>
      <c r="AL1029" s="39" t="str">
        <f t="shared" si="174"/>
        <v>25% - 50%</v>
      </c>
      <c r="AM1029" s="77" t="str">
        <f t="shared" si="175"/>
        <v>Lower Range</v>
      </c>
      <c r="AN1029" s="78" t="s">
        <v>76</v>
      </c>
      <c r="AO1029" s="78"/>
      <c r="AP1029" s="78" t="s">
        <v>76</v>
      </c>
      <c r="AQ1029" s="49"/>
      <c r="AR1029" s="79"/>
      <c r="AS1029" s="79"/>
      <c r="AT1029" s="80"/>
      <c r="AU1029" s="52">
        <f t="shared" si="169"/>
        <v>0</v>
      </c>
    </row>
    <row r="1030" spans="1:47" ht="15" customHeight="1">
      <c r="A1030" s="53" t="s">
        <v>66</v>
      </c>
      <c r="B1030" s="54">
        <v>1019</v>
      </c>
      <c r="C1030" s="55" t="s">
        <v>116</v>
      </c>
      <c r="D1030" s="56" t="s">
        <v>117</v>
      </c>
      <c r="E1030" s="55" t="s">
        <v>111</v>
      </c>
      <c r="F1030" s="57">
        <v>40155</v>
      </c>
      <c r="G1030" s="58">
        <v>28967</v>
      </c>
      <c r="H1030" s="59">
        <f t="shared" si="170"/>
        <v>39.967123287671235</v>
      </c>
      <c r="I1030" s="60" t="s">
        <v>677</v>
      </c>
      <c r="J1030" s="61" t="s">
        <v>85</v>
      </c>
      <c r="K1030" s="62" t="s">
        <v>71</v>
      </c>
      <c r="L1030" s="63" t="s">
        <v>71</v>
      </c>
      <c r="M1030" s="64" t="str">
        <f t="shared" si="171"/>
        <v>3-2-2</v>
      </c>
      <c r="N1030" s="65">
        <v>42736</v>
      </c>
      <c r="O1030" s="66">
        <v>43191</v>
      </c>
      <c r="P1030" s="67">
        <v>8.7499999999999994E-2</v>
      </c>
      <c r="Q1030" s="68" t="s">
        <v>224</v>
      </c>
      <c r="R1030" s="68" t="s">
        <v>108</v>
      </c>
      <c r="S1030" s="68" t="s">
        <v>109</v>
      </c>
      <c r="T1030" s="69">
        <v>50</v>
      </c>
      <c r="U1030" s="68"/>
      <c r="V1030" s="70">
        <v>226020</v>
      </c>
      <c r="W1030" s="70">
        <v>0</v>
      </c>
      <c r="X1030" s="70">
        <v>67500</v>
      </c>
      <c r="Y1030" s="70">
        <v>66480</v>
      </c>
      <c r="Z1030" s="70">
        <v>22500</v>
      </c>
      <c r="AA1030" s="70">
        <v>743207</v>
      </c>
      <c r="AB1030" s="71">
        <f t="shared" si="172"/>
        <v>676727</v>
      </c>
      <c r="AC1030" s="71">
        <f t="shared" si="165"/>
        <v>676727</v>
      </c>
      <c r="AD1030" s="72">
        <f t="shared" si="166"/>
        <v>365</v>
      </c>
      <c r="AE1030" s="73">
        <f>ROUND(VLOOKUP(Q1030,'[1]Average Cost'!$A$3:$V$26,HLOOKUP('[1]Master Sheet'!E1030,'[1]Average Cost'!$B$1:$V$2,2,0)),0)</f>
        <v>919173</v>
      </c>
      <c r="AF1030" s="74">
        <f t="shared" si="167"/>
        <v>0.73623463700522096</v>
      </c>
      <c r="AG1030" s="68" t="str">
        <f t="shared" si="173"/>
        <v>60%-80%</v>
      </c>
      <c r="AH1030" s="75">
        <v>1354273.7394000001</v>
      </c>
      <c r="AI1030" s="75">
        <v>1354273.7394000001</v>
      </c>
      <c r="AJ1030" s="75">
        <v>1140547</v>
      </c>
      <c r="AK1030" s="76">
        <f t="shared" si="168"/>
        <v>0.49969735092095813</v>
      </c>
      <c r="AL1030" s="39" t="str">
        <f t="shared" si="174"/>
        <v>25% - 50%</v>
      </c>
      <c r="AM1030" s="77" t="str">
        <f t="shared" si="175"/>
        <v>Lower Range</v>
      </c>
      <c r="AN1030" s="78" t="s">
        <v>76</v>
      </c>
      <c r="AO1030" s="78"/>
      <c r="AP1030" s="78" t="s">
        <v>76</v>
      </c>
      <c r="AQ1030" s="49"/>
      <c r="AR1030" s="79"/>
      <c r="AS1030" s="79"/>
      <c r="AT1030" s="80"/>
      <c r="AU1030" s="52">
        <f t="shared" si="169"/>
        <v>0</v>
      </c>
    </row>
    <row r="1031" spans="1:47" ht="15" customHeight="1">
      <c r="A1031" s="53" t="s">
        <v>66</v>
      </c>
      <c r="B1031" s="54">
        <v>1020</v>
      </c>
      <c r="C1031" s="55" t="s">
        <v>67</v>
      </c>
      <c r="D1031" s="56" t="s">
        <v>68</v>
      </c>
      <c r="E1031" s="55" t="s">
        <v>256</v>
      </c>
      <c r="F1031" s="57">
        <v>41433</v>
      </c>
      <c r="G1031" s="58">
        <v>28974</v>
      </c>
      <c r="H1031" s="59">
        <f t="shared" si="170"/>
        <v>39.947945205479449</v>
      </c>
      <c r="I1031" s="60" t="s">
        <v>257</v>
      </c>
      <c r="J1031" s="61" t="s">
        <v>71</v>
      </c>
      <c r="K1031" s="62" t="s">
        <v>85</v>
      </c>
      <c r="L1031" s="63" t="s">
        <v>85</v>
      </c>
      <c r="M1031" s="64" t="str">
        <f t="shared" si="171"/>
        <v>2-3-3</v>
      </c>
      <c r="N1031" s="65">
        <v>42095</v>
      </c>
      <c r="O1031" s="66">
        <v>43191</v>
      </c>
      <c r="P1031" s="67">
        <v>0.15</v>
      </c>
      <c r="Q1031" s="68" t="s">
        <v>73</v>
      </c>
      <c r="R1031" s="38" t="s">
        <v>74</v>
      </c>
      <c r="S1031" s="38" t="s">
        <v>75</v>
      </c>
      <c r="T1031" s="69">
        <v>48</v>
      </c>
      <c r="U1031" s="68"/>
      <c r="V1031" s="70">
        <v>217380</v>
      </c>
      <c r="W1031" s="70">
        <v>0</v>
      </c>
      <c r="X1031" s="70">
        <v>0</v>
      </c>
      <c r="Y1031" s="70">
        <v>54348</v>
      </c>
      <c r="Z1031" s="70">
        <v>0</v>
      </c>
      <c r="AA1031" s="70">
        <v>609759</v>
      </c>
      <c r="AB1031" s="71">
        <f t="shared" si="172"/>
        <v>555411</v>
      </c>
      <c r="AC1031" s="71">
        <f t="shared" si="165"/>
        <v>555411</v>
      </c>
      <c r="AD1031" s="72">
        <f t="shared" si="166"/>
        <v>365</v>
      </c>
      <c r="AE1031" s="73">
        <f>ROUND(VLOOKUP(Q1031,'[1]Average Cost'!$A$3:$V$26,HLOOKUP('[1]Master Sheet'!E1031,'[1]Average Cost'!$B$1:$V$2,2,0)),0)</f>
        <v>646385</v>
      </c>
      <c r="AF1031" s="74">
        <f t="shared" si="167"/>
        <v>0.85925725380384754</v>
      </c>
      <c r="AG1031" s="68" t="str">
        <f t="shared" si="173"/>
        <v>80%-100%</v>
      </c>
      <c r="AH1031" s="75">
        <v>1040452</v>
      </c>
      <c r="AI1031" s="75">
        <v>1031401.0812</v>
      </c>
      <c r="AJ1031" s="75">
        <v>1040452</v>
      </c>
      <c r="AK1031" s="76">
        <f t="shared" si="168"/>
        <v>0.53381703336626773</v>
      </c>
      <c r="AL1031" s="39" t="str">
        <f t="shared" si="174"/>
        <v>50% - 70%</v>
      </c>
      <c r="AM1031" s="77" t="str">
        <f t="shared" si="175"/>
        <v>Lower Range</v>
      </c>
      <c r="AN1031" s="78" t="s">
        <v>76</v>
      </c>
      <c r="AO1031" s="78"/>
      <c r="AP1031" s="78" t="s">
        <v>76</v>
      </c>
      <c r="AQ1031" s="49"/>
      <c r="AR1031" s="79"/>
      <c r="AS1031" s="79"/>
      <c r="AT1031" s="80"/>
      <c r="AU1031" s="52">
        <f t="shared" si="169"/>
        <v>0</v>
      </c>
    </row>
    <row r="1032" spans="1:47" ht="15" customHeight="1">
      <c r="A1032" s="53" t="s">
        <v>66</v>
      </c>
      <c r="B1032" s="25">
        <v>1021</v>
      </c>
      <c r="C1032" s="55" t="s">
        <v>90</v>
      </c>
      <c r="D1032" s="56" t="s">
        <v>91</v>
      </c>
      <c r="E1032" s="55" t="s">
        <v>286</v>
      </c>
      <c r="F1032" s="57">
        <v>44800</v>
      </c>
      <c r="G1032" s="58">
        <v>28460</v>
      </c>
      <c r="H1032" s="59">
        <f t="shared" si="170"/>
        <v>41.356164383561641</v>
      </c>
      <c r="I1032" s="60" t="s">
        <v>284</v>
      </c>
      <c r="J1032" s="61">
        <v>0</v>
      </c>
      <c r="K1032" s="62">
        <v>0</v>
      </c>
      <c r="L1032" s="63" t="s">
        <v>71</v>
      </c>
      <c r="M1032" s="64" t="str">
        <f t="shared" si="171"/>
        <v>0-0-2</v>
      </c>
      <c r="N1032" s="81" t="s">
        <v>72</v>
      </c>
      <c r="O1032" s="62" t="s">
        <v>72</v>
      </c>
      <c r="P1032" s="67">
        <v>0</v>
      </c>
      <c r="Q1032" s="68" t="s">
        <v>73</v>
      </c>
      <c r="R1032" s="38" t="s">
        <v>74</v>
      </c>
      <c r="S1032" s="38" t="s">
        <v>75</v>
      </c>
      <c r="T1032" s="69">
        <v>49</v>
      </c>
      <c r="U1032" s="68"/>
      <c r="V1032" s="70">
        <v>399996</v>
      </c>
      <c r="W1032" s="70">
        <v>0</v>
      </c>
      <c r="X1032" s="70">
        <v>0</v>
      </c>
      <c r="Y1032" s="70">
        <v>99996</v>
      </c>
      <c r="Z1032" s="70">
        <v>0</v>
      </c>
      <c r="AA1032" s="70">
        <v>1111949</v>
      </c>
      <c r="AB1032" s="71">
        <f t="shared" si="172"/>
        <v>1011953</v>
      </c>
      <c r="AC1032" s="71">
        <f t="shared" si="165"/>
        <v>1011953</v>
      </c>
      <c r="AD1032" s="72">
        <f t="shared" si="166"/>
        <v>217</v>
      </c>
      <c r="AE1032" s="73">
        <f>ROUND(VLOOKUP(Q1032,'[1]Average Cost'!$A$3:$V$26,HLOOKUP('[1]Master Sheet'!E1032,'[1]Average Cost'!$B$1:$V$2,2,0)),0)</f>
        <v>914168</v>
      </c>
      <c r="AF1032" s="74">
        <f t="shared" si="167"/>
        <v>1.1069661156373882</v>
      </c>
      <c r="AG1032" s="68" t="str">
        <f t="shared" si="173"/>
        <v>Greater than 100%</v>
      </c>
      <c r="AH1032" s="75">
        <v>1405865.719755</v>
      </c>
      <c r="AI1032" s="75">
        <v>1405865.719755</v>
      </c>
      <c r="AJ1032" s="75">
        <v>1138428</v>
      </c>
      <c r="AK1032" s="76">
        <f t="shared" si="168"/>
        <v>0.71980772116440317</v>
      </c>
      <c r="AL1032" s="39" t="str">
        <f t="shared" si="174"/>
        <v>70% - 90%</v>
      </c>
      <c r="AM1032" s="77" t="str">
        <f t="shared" si="175"/>
        <v>Lower Middle Range</v>
      </c>
      <c r="AN1032" s="78" t="s">
        <v>76</v>
      </c>
      <c r="AO1032" s="78"/>
      <c r="AP1032" s="78" t="s">
        <v>76</v>
      </c>
      <c r="AQ1032" s="49"/>
      <c r="AR1032" s="79"/>
      <c r="AS1032" s="79"/>
      <c r="AT1032" s="80"/>
      <c r="AU1032" s="52">
        <f t="shared" si="169"/>
        <v>0</v>
      </c>
    </row>
    <row r="1033" spans="1:47" ht="15" customHeight="1">
      <c r="A1033" s="53" t="s">
        <v>66</v>
      </c>
      <c r="B1033" s="54">
        <v>1022</v>
      </c>
      <c r="C1033" s="55" t="s">
        <v>134</v>
      </c>
      <c r="D1033" s="56" t="s">
        <v>68</v>
      </c>
      <c r="E1033" s="55" t="s">
        <v>149</v>
      </c>
      <c r="F1033" s="57">
        <v>42917</v>
      </c>
      <c r="G1033" s="58">
        <v>28502</v>
      </c>
      <c r="H1033" s="59">
        <f t="shared" si="170"/>
        <v>41.241095890410961</v>
      </c>
      <c r="I1033" s="60" t="s">
        <v>537</v>
      </c>
      <c r="J1033" s="61" t="s">
        <v>81</v>
      </c>
      <c r="K1033" s="62" t="s">
        <v>85</v>
      </c>
      <c r="L1033" s="63" t="s">
        <v>71</v>
      </c>
      <c r="M1033" s="64" t="str">
        <f t="shared" si="171"/>
        <v>4-3-2</v>
      </c>
      <c r="N1033" s="65">
        <v>43191</v>
      </c>
      <c r="O1033" s="66">
        <v>43191</v>
      </c>
      <c r="P1033" s="67">
        <v>0.16638962005554847</v>
      </c>
      <c r="Q1033" s="68" t="s">
        <v>538</v>
      </c>
      <c r="R1033" s="68" t="s">
        <v>126</v>
      </c>
      <c r="S1033" s="68" t="s">
        <v>127</v>
      </c>
      <c r="T1033" s="69">
        <v>48</v>
      </c>
      <c r="U1033" s="68"/>
      <c r="V1033" s="70">
        <v>210288</v>
      </c>
      <c r="W1033" s="70">
        <v>0</v>
      </c>
      <c r="X1033" s="70">
        <v>0</v>
      </c>
      <c r="Y1033" s="70">
        <v>52572</v>
      </c>
      <c r="Z1033" s="70">
        <v>0</v>
      </c>
      <c r="AA1033" s="70">
        <v>590243</v>
      </c>
      <c r="AB1033" s="71">
        <f t="shared" si="172"/>
        <v>537671</v>
      </c>
      <c r="AC1033" s="71">
        <f t="shared" si="165"/>
        <v>537671</v>
      </c>
      <c r="AD1033" s="72">
        <f t="shared" si="166"/>
        <v>365</v>
      </c>
      <c r="AE1033" s="73">
        <f>ROUND(VLOOKUP(Q1033,'[1]Average Cost'!$A$3:$V$26,HLOOKUP('[1]Master Sheet'!E1033,'[1]Average Cost'!$B$1:$V$2,2,0)),0)</f>
        <v>578290</v>
      </c>
      <c r="AF1033" s="74">
        <f t="shared" si="167"/>
        <v>0.92976015493956321</v>
      </c>
      <c r="AG1033" s="68" t="str">
        <f t="shared" si="173"/>
        <v>80%-100%</v>
      </c>
      <c r="AH1033" s="75">
        <v>784257.75</v>
      </c>
      <c r="AI1033" s="75">
        <v>784257.75</v>
      </c>
      <c r="AJ1033" s="75">
        <v>681275</v>
      </c>
      <c r="AK1033" s="76">
        <f t="shared" si="168"/>
        <v>0.68557945394865405</v>
      </c>
      <c r="AL1033" s="39" t="str">
        <f t="shared" si="174"/>
        <v>50% - 70%</v>
      </c>
      <c r="AM1033" s="77" t="str">
        <f t="shared" si="175"/>
        <v>Lower Range</v>
      </c>
      <c r="AN1033" s="78" t="s">
        <v>76</v>
      </c>
      <c r="AO1033" s="78"/>
      <c r="AP1033" s="78" t="s">
        <v>76</v>
      </c>
      <c r="AQ1033" s="49"/>
      <c r="AR1033" s="79"/>
      <c r="AS1033" s="79"/>
      <c r="AT1033" s="80"/>
      <c r="AU1033" s="52">
        <f t="shared" si="169"/>
        <v>0</v>
      </c>
    </row>
    <row r="1034" spans="1:47" ht="15" customHeight="1">
      <c r="A1034" s="53" t="s">
        <v>66</v>
      </c>
      <c r="B1034" s="54">
        <v>1023</v>
      </c>
      <c r="C1034" s="55" t="s">
        <v>82</v>
      </c>
      <c r="D1034" s="56" t="s">
        <v>83</v>
      </c>
      <c r="E1034" s="55" t="s">
        <v>794</v>
      </c>
      <c r="F1034" s="57">
        <v>41671</v>
      </c>
      <c r="G1034" s="58">
        <v>30270</v>
      </c>
      <c r="H1034" s="59">
        <f t="shared" si="170"/>
        <v>36.397260273972606</v>
      </c>
      <c r="I1034" s="60" t="s">
        <v>424</v>
      </c>
      <c r="J1034" s="61" t="s">
        <v>71</v>
      </c>
      <c r="K1034" s="62" t="s">
        <v>129</v>
      </c>
      <c r="L1034" s="63" t="s">
        <v>71</v>
      </c>
      <c r="M1034" s="64" t="str">
        <f t="shared" si="171"/>
        <v>2-1-2</v>
      </c>
      <c r="N1034" s="65">
        <v>42095</v>
      </c>
      <c r="O1034" s="66">
        <v>43191</v>
      </c>
      <c r="P1034" s="67">
        <v>2.775E-2</v>
      </c>
      <c r="Q1034" s="68" t="s">
        <v>87</v>
      </c>
      <c r="R1034" s="68" t="s">
        <v>88</v>
      </c>
      <c r="S1034" s="68" t="s">
        <v>89</v>
      </c>
      <c r="T1034" s="69">
        <v>46</v>
      </c>
      <c r="U1034" s="68"/>
      <c r="V1034" s="70">
        <v>97200</v>
      </c>
      <c r="W1034" s="70">
        <v>0</v>
      </c>
      <c r="X1034" s="70">
        <v>0</v>
      </c>
      <c r="Y1034" s="70">
        <v>0</v>
      </c>
      <c r="Z1034" s="70">
        <v>0</v>
      </c>
      <c r="AA1034" s="70">
        <v>254960.72</v>
      </c>
      <c r="AB1034" s="71">
        <f t="shared" si="172"/>
        <v>254960.72</v>
      </c>
      <c r="AC1034" s="71">
        <f t="shared" si="165"/>
        <v>254960.72</v>
      </c>
      <c r="AD1034" s="72">
        <f t="shared" si="166"/>
        <v>365</v>
      </c>
      <c r="AE1034" s="73">
        <f>ROUND(VLOOKUP(Q1034,'[1]Average Cost'!$A$3:$V$26,HLOOKUP('[1]Master Sheet'!E1034,'[1]Average Cost'!$B$1:$V$2,2,0)),0)</f>
        <v>293696</v>
      </c>
      <c r="AF1034" s="74">
        <f t="shared" si="167"/>
        <v>0.86811097188930053</v>
      </c>
      <c r="AG1034" s="68" t="str">
        <f t="shared" si="173"/>
        <v>80%-100%</v>
      </c>
      <c r="AH1034" s="75">
        <v>512626</v>
      </c>
      <c r="AI1034" s="75">
        <v>449515</v>
      </c>
      <c r="AJ1034" s="75">
        <v>512626</v>
      </c>
      <c r="AK1034" s="76">
        <f t="shared" si="168"/>
        <v>0.49736205342686479</v>
      </c>
      <c r="AL1034" s="39" t="str">
        <f t="shared" si="174"/>
        <v>25% - 50%</v>
      </c>
      <c r="AM1034" s="77" t="str">
        <f t="shared" si="175"/>
        <v>Lower Range</v>
      </c>
      <c r="AN1034" s="78" t="s">
        <v>76</v>
      </c>
      <c r="AO1034" s="78"/>
      <c r="AP1034" s="78" t="s">
        <v>76</v>
      </c>
      <c r="AQ1034" s="49"/>
      <c r="AR1034" s="79"/>
      <c r="AS1034" s="79"/>
      <c r="AT1034" s="80"/>
      <c r="AU1034" s="52">
        <f t="shared" si="169"/>
        <v>0</v>
      </c>
    </row>
    <row r="1035" spans="1:47" ht="15" customHeight="1">
      <c r="A1035" s="53" t="s">
        <v>66</v>
      </c>
      <c r="B1035" s="54">
        <v>1024</v>
      </c>
      <c r="C1035" s="55" t="s">
        <v>211</v>
      </c>
      <c r="D1035" s="56" t="s">
        <v>83</v>
      </c>
      <c r="E1035" s="55" t="s">
        <v>79</v>
      </c>
      <c r="F1035" s="57">
        <v>40544</v>
      </c>
      <c r="G1035" s="58">
        <v>31957</v>
      </c>
      <c r="H1035" s="59">
        <f t="shared" si="170"/>
        <v>31.775342465753425</v>
      </c>
      <c r="I1035" s="60" t="s">
        <v>213</v>
      </c>
      <c r="J1035" s="61" t="s">
        <v>71</v>
      </c>
      <c r="K1035" s="62" t="s">
        <v>85</v>
      </c>
      <c r="L1035" s="63" t="s">
        <v>85</v>
      </c>
      <c r="M1035" s="64" t="str">
        <f t="shared" si="171"/>
        <v>2-3-3</v>
      </c>
      <c r="N1035" s="65">
        <v>42095</v>
      </c>
      <c r="O1035" s="66">
        <v>43191</v>
      </c>
      <c r="P1035" s="67">
        <v>0.11749999999999998</v>
      </c>
      <c r="Q1035" s="68" t="s">
        <v>87</v>
      </c>
      <c r="R1035" s="68" t="s">
        <v>88</v>
      </c>
      <c r="S1035" s="68" t="s">
        <v>89</v>
      </c>
      <c r="T1035" s="69">
        <v>46</v>
      </c>
      <c r="U1035" s="68"/>
      <c r="V1035" s="70">
        <v>173784</v>
      </c>
      <c r="W1035" s="70">
        <v>0</v>
      </c>
      <c r="X1035" s="70">
        <v>0</v>
      </c>
      <c r="Y1035" s="70">
        <v>0</v>
      </c>
      <c r="Z1035" s="70">
        <v>0</v>
      </c>
      <c r="AA1035" s="70">
        <v>360618</v>
      </c>
      <c r="AB1035" s="71">
        <f t="shared" si="172"/>
        <v>360618</v>
      </c>
      <c r="AC1035" s="71">
        <f t="shared" si="165"/>
        <v>360618</v>
      </c>
      <c r="AD1035" s="72">
        <f t="shared" si="166"/>
        <v>365</v>
      </c>
      <c r="AE1035" s="73">
        <f>ROUND(VLOOKUP(Q1035,'[1]Average Cost'!$A$3:$V$26,HLOOKUP('[1]Master Sheet'!E1035,'[1]Average Cost'!$B$1:$V$2,2,0)),0)</f>
        <v>293696</v>
      </c>
      <c r="AF1035" s="74">
        <f t="shared" si="167"/>
        <v>1.2278614621921988</v>
      </c>
      <c r="AG1035" s="68" t="str">
        <f t="shared" si="173"/>
        <v>Greater than 100%</v>
      </c>
      <c r="AH1035" s="75">
        <v>512626</v>
      </c>
      <c r="AI1035" s="75">
        <v>449515</v>
      </c>
      <c r="AJ1035" s="75">
        <v>512626</v>
      </c>
      <c r="AK1035" s="76">
        <f t="shared" si="168"/>
        <v>0.70347192690187388</v>
      </c>
      <c r="AL1035" s="39" t="str">
        <f t="shared" si="174"/>
        <v>70% - 90%</v>
      </c>
      <c r="AM1035" s="77" t="str">
        <f t="shared" si="175"/>
        <v>Lower Middle Range</v>
      </c>
      <c r="AN1035" s="78" t="s">
        <v>118</v>
      </c>
      <c r="AO1035" s="78" t="s">
        <v>795</v>
      </c>
      <c r="AP1035" s="78" t="s">
        <v>135</v>
      </c>
      <c r="AQ1035" s="49"/>
      <c r="AR1035" s="79"/>
      <c r="AS1035" s="79"/>
      <c r="AT1035" s="80"/>
      <c r="AU1035" s="52">
        <f t="shared" si="169"/>
        <v>0</v>
      </c>
    </row>
    <row r="1036" spans="1:47" ht="15" customHeight="1">
      <c r="A1036" s="53" t="s">
        <v>66</v>
      </c>
      <c r="B1036" s="54">
        <v>1025</v>
      </c>
      <c r="C1036" s="55" t="s">
        <v>163</v>
      </c>
      <c r="D1036" s="56" t="s">
        <v>95</v>
      </c>
      <c r="E1036" s="55" t="s">
        <v>96</v>
      </c>
      <c r="F1036" s="57">
        <v>44716</v>
      </c>
      <c r="G1036" s="58">
        <v>27684</v>
      </c>
      <c r="H1036" s="59">
        <f t="shared" si="170"/>
        <v>43.482191780821921</v>
      </c>
      <c r="I1036" s="60" t="s">
        <v>97</v>
      </c>
      <c r="J1036" s="61">
        <v>0</v>
      </c>
      <c r="K1036" s="62">
        <v>0</v>
      </c>
      <c r="L1036" s="63" t="s">
        <v>85</v>
      </c>
      <c r="M1036" s="64" t="str">
        <f t="shared" si="171"/>
        <v>0-0-3</v>
      </c>
      <c r="N1036" s="81" t="s">
        <v>72</v>
      </c>
      <c r="O1036" s="62" t="s">
        <v>72</v>
      </c>
      <c r="P1036" s="67">
        <v>0</v>
      </c>
      <c r="Q1036" s="68" t="s">
        <v>87</v>
      </c>
      <c r="R1036" s="68" t="s">
        <v>88</v>
      </c>
      <c r="S1036" s="68" t="s">
        <v>89</v>
      </c>
      <c r="T1036" s="69">
        <v>47</v>
      </c>
      <c r="U1036" s="68"/>
      <c r="V1036" s="70">
        <v>193824</v>
      </c>
      <c r="W1036" s="70">
        <v>0</v>
      </c>
      <c r="X1036" s="70">
        <v>0</v>
      </c>
      <c r="Y1036" s="70">
        <v>48456</v>
      </c>
      <c r="Z1036" s="70">
        <v>0</v>
      </c>
      <c r="AA1036" s="70">
        <v>544959</v>
      </c>
      <c r="AB1036" s="71">
        <f t="shared" si="172"/>
        <v>496503</v>
      </c>
      <c r="AC1036" s="71">
        <f t="shared" ref="AC1036:AC1099" si="176">AB1036-W1036</f>
        <v>496503</v>
      </c>
      <c r="AD1036" s="72">
        <f t="shared" ref="AD1036:AD1099" si="177">IF(($AE$10-F1036)+1&gt;365,365,($AE$10-F1036)+1)</f>
        <v>301</v>
      </c>
      <c r="AE1036" s="73">
        <f>ROUND(VLOOKUP(Q1036,'[1]Average Cost'!$A$3:$V$26,HLOOKUP('[1]Master Sheet'!E1036,'[1]Average Cost'!$B$1:$V$2,2,0)),0)</f>
        <v>436990</v>
      </c>
      <c r="AF1036" s="74">
        <f t="shared" ref="AF1036:AF1099" si="178">AB1036/AE1036</f>
        <v>1.1361884711320624</v>
      </c>
      <c r="AG1036" s="68" t="str">
        <f t="shared" si="173"/>
        <v>Greater than 100%</v>
      </c>
      <c r="AH1036" s="75">
        <v>752202.61250000005</v>
      </c>
      <c r="AI1036" s="75">
        <v>752202.61250000005</v>
      </c>
      <c r="AJ1036" s="75">
        <v>532918</v>
      </c>
      <c r="AK1036" s="76">
        <f t="shared" ref="AK1036:AK1099" si="179">AB1036/AH1036</f>
        <v>0.66006550861321289</v>
      </c>
      <c r="AL1036" s="39" t="str">
        <f t="shared" si="174"/>
        <v>50% - 70%</v>
      </c>
      <c r="AM1036" s="77" t="str">
        <f t="shared" si="175"/>
        <v>Lower Range</v>
      </c>
      <c r="AN1036" s="78" t="s">
        <v>76</v>
      </c>
      <c r="AO1036" s="78"/>
      <c r="AP1036" s="78" t="s">
        <v>118</v>
      </c>
      <c r="AQ1036" s="49"/>
      <c r="AR1036" s="79"/>
      <c r="AS1036" s="79"/>
      <c r="AT1036" s="80"/>
      <c r="AU1036" s="52">
        <f t="shared" ref="AU1036:AU1099" si="180">AT1036/AH1036</f>
        <v>0</v>
      </c>
    </row>
    <row r="1037" spans="1:47" ht="15" customHeight="1">
      <c r="A1037" s="53" t="s">
        <v>66</v>
      </c>
      <c r="B1037" s="54">
        <v>1026</v>
      </c>
      <c r="C1037" s="55" t="s">
        <v>198</v>
      </c>
      <c r="D1037" s="56" t="s">
        <v>199</v>
      </c>
      <c r="E1037" s="55" t="s">
        <v>79</v>
      </c>
      <c r="F1037" s="57">
        <v>43844</v>
      </c>
      <c r="G1037" s="58">
        <v>28360</v>
      </c>
      <c r="H1037" s="59">
        <f t="shared" ref="H1037:H1100" si="181">($I$10-G1037)/365</f>
        <v>41.630136986301373</v>
      </c>
      <c r="I1037" s="60" t="s">
        <v>477</v>
      </c>
      <c r="J1037" s="61" t="s">
        <v>85</v>
      </c>
      <c r="K1037" s="62" t="s">
        <v>85</v>
      </c>
      <c r="L1037" s="63" t="s">
        <v>85</v>
      </c>
      <c r="M1037" s="64" t="str">
        <f t="shared" ref="M1037:M1100" si="182">LEFT(J1037,1)&amp;"-"&amp;LEFT(K1037,1)&amp;"-"&amp;LEFT(L1037,1)</f>
        <v>3-3-3</v>
      </c>
      <c r="N1037" s="81" t="s">
        <v>121</v>
      </c>
      <c r="O1037" s="66">
        <v>43191</v>
      </c>
      <c r="P1037" s="67">
        <v>6.2499999999999986E-2</v>
      </c>
      <c r="Q1037" s="68" t="s">
        <v>478</v>
      </c>
      <c r="R1037" s="68" t="s">
        <v>108</v>
      </c>
      <c r="S1037" s="68" t="s">
        <v>109</v>
      </c>
      <c r="T1037" s="69">
        <v>56</v>
      </c>
      <c r="U1037" s="68"/>
      <c r="V1037" s="70">
        <v>1598196</v>
      </c>
      <c r="W1037" s="70">
        <v>0</v>
      </c>
      <c r="X1037" s="70">
        <v>0</v>
      </c>
      <c r="Y1037" s="70">
        <v>647916</v>
      </c>
      <c r="Z1037" s="70">
        <v>0</v>
      </c>
      <c r="AA1037" s="70">
        <v>4987283</v>
      </c>
      <c r="AB1037" s="71">
        <f t="shared" ref="AB1037:AB1100" si="183">AA1037-Y1037</f>
        <v>4339367</v>
      </c>
      <c r="AC1037" s="71">
        <f t="shared" si="176"/>
        <v>4339367</v>
      </c>
      <c r="AD1037" s="72">
        <f t="shared" si="177"/>
        <v>365</v>
      </c>
      <c r="AE1037" s="73">
        <f>ROUND(VLOOKUP(Q1037,'[1]Average Cost'!$A$3:$V$26,HLOOKUP('[1]Master Sheet'!E1037,'[1]Average Cost'!$B$1:$V$2,2,0)),0)</f>
        <v>4967361</v>
      </c>
      <c r="AF1037" s="74">
        <f t="shared" si="178"/>
        <v>0.87357592894899327</v>
      </c>
      <c r="AG1037" s="68" t="str">
        <f t="shared" ref="AG1037:AG1100" si="184">IF(AF1037&lt;60%,"Less than 60%",IF(AF1037&lt;80%,"60%-80%",IF(AF1037&lt;100%,"80%-100%","Greater than 100%")))</f>
        <v>80%-100%</v>
      </c>
      <c r="AH1037" s="75">
        <v>4544926.5</v>
      </c>
      <c r="AI1037" s="75">
        <v>4544926.5</v>
      </c>
      <c r="AJ1037" s="75">
        <v>3692526</v>
      </c>
      <c r="AK1037" s="76">
        <f t="shared" si="179"/>
        <v>0.95477165582325696</v>
      </c>
      <c r="AL1037" s="39" t="str">
        <f t="shared" ref="AL1037:AL1100" si="185">IF(AK1037&lt;50%,"25% - 50%",IF(AK1037&lt;70%,"50% - 70%",IF(AK1037&lt;90%,"70% - 90%",IF(AK1037&lt;110%,"90% - 110%",IF(AK1037&lt;130%,"110% - 130%","&gt;130%")))))</f>
        <v>90% - 110%</v>
      </c>
      <c r="AM1037" s="77" t="str">
        <f t="shared" ref="AM1037:AM1100" si="186">IF(AK1037&lt;70%,"Lower Range",IF(AK1037&lt;85%,"Lower Middle Range",IF(AK1037&lt;100%,"Close to Market Reference",IF(AK1037&lt;115%,"Upper Middle Range","Upper Range"))))</f>
        <v>Close to Market Reference</v>
      </c>
      <c r="AN1037" s="78" t="s">
        <v>118</v>
      </c>
      <c r="AO1037" s="78" t="s">
        <v>796</v>
      </c>
      <c r="AP1037" s="78" t="s">
        <v>76</v>
      </c>
      <c r="AQ1037" s="49"/>
      <c r="AR1037" s="79"/>
      <c r="AS1037" s="79"/>
      <c r="AT1037" s="80"/>
      <c r="AU1037" s="52">
        <f t="shared" si="180"/>
        <v>0</v>
      </c>
    </row>
    <row r="1038" spans="1:47" ht="15" customHeight="1">
      <c r="A1038" s="53" t="s">
        <v>66</v>
      </c>
      <c r="B1038" s="25">
        <v>1027</v>
      </c>
      <c r="C1038" s="55" t="s">
        <v>67</v>
      </c>
      <c r="D1038" s="56" t="s">
        <v>68</v>
      </c>
      <c r="E1038" s="55" t="s">
        <v>105</v>
      </c>
      <c r="F1038" s="57">
        <v>44472</v>
      </c>
      <c r="G1038" s="58">
        <v>30607</v>
      </c>
      <c r="H1038" s="59">
        <f t="shared" si="181"/>
        <v>35.473972602739728</v>
      </c>
      <c r="I1038" s="60" t="s">
        <v>70</v>
      </c>
      <c r="J1038" s="61">
        <v>0</v>
      </c>
      <c r="K1038" s="62">
        <v>0</v>
      </c>
      <c r="L1038" s="63" t="s">
        <v>71</v>
      </c>
      <c r="M1038" s="64" t="str">
        <f t="shared" si="182"/>
        <v>0-0-2</v>
      </c>
      <c r="N1038" s="81" t="s">
        <v>121</v>
      </c>
      <c r="O1038" s="62" t="s">
        <v>72</v>
      </c>
      <c r="P1038" s="67">
        <v>0</v>
      </c>
      <c r="Q1038" s="68" t="s">
        <v>73</v>
      </c>
      <c r="R1038" s="38" t="s">
        <v>74</v>
      </c>
      <c r="S1038" s="38" t="s">
        <v>75</v>
      </c>
      <c r="T1038" s="69">
        <v>48</v>
      </c>
      <c r="U1038" s="68"/>
      <c r="V1038" s="70">
        <v>215460</v>
      </c>
      <c r="W1038" s="70">
        <v>0</v>
      </c>
      <c r="X1038" s="70">
        <v>0</v>
      </c>
      <c r="Y1038" s="70">
        <v>53868</v>
      </c>
      <c r="Z1038" s="70">
        <v>0</v>
      </c>
      <c r="AA1038" s="70">
        <v>604468</v>
      </c>
      <c r="AB1038" s="71">
        <f t="shared" si="183"/>
        <v>550600</v>
      </c>
      <c r="AC1038" s="71">
        <f t="shared" si="176"/>
        <v>550600</v>
      </c>
      <c r="AD1038" s="72">
        <f t="shared" si="177"/>
        <v>365</v>
      </c>
      <c r="AE1038" s="73">
        <f>ROUND(VLOOKUP(Q1038,'[1]Average Cost'!$A$3:$V$26,HLOOKUP('[1]Master Sheet'!E1038,'[1]Average Cost'!$B$1:$V$2,2,0)),0)</f>
        <v>646385</v>
      </c>
      <c r="AF1038" s="74">
        <f t="shared" si="178"/>
        <v>0.85181432118628986</v>
      </c>
      <c r="AG1038" s="68" t="str">
        <f t="shared" si="184"/>
        <v>80%-100%</v>
      </c>
      <c r="AH1038" s="75">
        <v>1040452</v>
      </c>
      <c r="AI1038" s="75">
        <v>1031401.0812</v>
      </c>
      <c r="AJ1038" s="75">
        <v>1040452</v>
      </c>
      <c r="AK1038" s="76">
        <f t="shared" si="179"/>
        <v>0.52919308146843869</v>
      </c>
      <c r="AL1038" s="39" t="str">
        <f t="shared" si="185"/>
        <v>50% - 70%</v>
      </c>
      <c r="AM1038" s="77" t="str">
        <f t="shared" si="186"/>
        <v>Lower Range</v>
      </c>
      <c r="AN1038" s="78" t="s">
        <v>76</v>
      </c>
      <c r="AO1038" s="78"/>
      <c r="AP1038" s="78" t="s">
        <v>76</v>
      </c>
      <c r="AQ1038" s="49"/>
      <c r="AR1038" s="79"/>
      <c r="AS1038" s="79"/>
      <c r="AT1038" s="80"/>
      <c r="AU1038" s="52">
        <f t="shared" si="180"/>
        <v>0</v>
      </c>
    </row>
    <row r="1039" spans="1:47" ht="15" customHeight="1">
      <c r="A1039" s="53" t="s">
        <v>66</v>
      </c>
      <c r="B1039" s="54">
        <v>1028</v>
      </c>
      <c r="C1039" s="55" t="s">
        <v>82</v>
      </c>
      <c r="D1039" s="56" t="s">
        <v>83</v>
      </c>
      <c r="E1039" s="55" t="s">
        <v>524</v>
      </c>
      <c r="F1039" s="57">
        <v>41548</v>
      </c>
      <c r="G1039" s="58">
        <v>31067</v>
      </c>
      <c r="H1039" s="59">
        <f t="shared" si="181"/>
        <v>34.213698630136989</v>
      </c>
      <c r="I1039" s="60" t="s">
        <v>290</v>
      </c>
      <c r="J1039" s="61" t="s">
        <v>85</v>
      </c>
      <c r="K1039" s="62" t="s">
        <v>71</v>
      </c>
      <c r="L1039" s="63" t="s">
        <v>85</v>
      </c>
      <c r="M1039" s="64" t="str">
        <f t="shared" si="182"/>
        <v>3-2-3</v>
      </c>
      <c r="N1039" s="65">
        <v>42095</v>
      </c>
      <c r="O1039" s="66">
        <v>43191</v>
      </c>
      <c r="P1039" s="67">
        <v>9.9999999999999992E-2</v>
      </c>
      <c r="Q1039" s="68" t="s">
        <v>87</v>
      </c>
      <c r="R1039" s="68" t="s">
        <v>88</v>
      </c>
      <c r="S1039" s="68" t="s">
        <v>89</v>
      </c>
      <c r="T1039" s="69">
        <v>46</v>
      </c>
      <c r="U1039" s="68"/>
      <c r="V1039" s="70">
        <v>109200</v>
      </c>
      <c r="W1039" s="70">
        <v>0</v>
      </c>
      <c r="X1039" s="70">
        <v>0</v>
      </c>
      <c r="Y1039" s="70">
        <v>0</v>
      </c>
      <c r="Z1039" s="70">
        <v>0</v>
      </c>
      <c r="AA1039" s="70">
        <v>255281.77</v>
      </c>
      <c r="AB1039" s="71">
        <f t="shared" si="183"/>
        <v>255281.77</v>
      </c>
      <c r="AC1039" s="71">
        <f t="shared" si="176"/>
        <v>255281.77</v>
      </c>
      <c r="AD1039" s="72">
        <f t="shared" si="177"/>
        <v>365</v>
      </c>
      <c r="AE1039" s="73">
        <f>ROUND(VLOOKUP(Q1039,'[1]Average Cost'!$A$3:$V$26,HLOOKUP('[1]Master Sheet'!E1039,'[1]Average Cost'!$B$1:$V$2,2,0)),0)</f>
        <v>293696</v>
      </c>
      <c r="AF1039" s="74">
        <f t="shared" si="178"/>
        <v>0.86920410901067768</v>
      </c>
      <c r="AG1039" s="68" t="str">
        <f t="shared" si="184"/>
        <v>80%-100%</v>
      </c>
      <c r="AH1039" s="75">
        <v>512626</v>
      </c>
      <c r="AI1039" s="75">
        <v>449515</v>
      </c>
      <c r="AJ1039" s="75">
        <v>512626</v>
      </c>
      <c r="AK1039" s="76">
        <f t="shared" si="179"/>
        <v>0.4979883384767842</v>
      </c>
      <c r="AL1039" s="39" t="str">
        <f t="shared" si="185"/>
        <v>25% - 50%</v>
      </c>
      <c r="AM1039" s="77" t="str">
        <f t="shared" si="186"/>
        <v>Lower Range</v>
      </c>
      <c r="AN1039" s="78" t="s">
        <v>118</v>
      </c>
      <c r="AO1039" s="78" t="s">
        <v>797</v>
      </c>
      <c r="AP1039" s="78" t="s">
        <v>76</v>
      </c>
      <c r="AQ1039" s="49"/>
      <c r="AR1039" s="79"/>
      <c r="AS1039" s="79"/>
      <c r="AT1039" s="80"/>
      <c r="AU1039" s="52">
        <f t="shared" si="180"/>
        <v>0</v>
      </c>
    </row>
    <row r="1040" spans="1:47" ht="15" customHeight="1">
      <c r="A1040" s="53" t="s">
        <v>66</v>
      </c>
      <c r="B1040" s="54">
        <v>1029</v>
      </c>
      <c r="C1040" s="55" t="s">
        <v>94</v>
      </c>
      <c r="D1040" s="56" t="s">
        <v>95</v>
      </c>
      <c r="E1040" s="55" t="s">
        <v>450</v>
      </c>
      <c r="F1040" s="57">
        <v>38139</v>
      </c>
      <c r="G1040" s="58">
        <v>27187</v>
      </c>
      <c r="H1040" s="59">
        <f t="shared" si="181"/>
        <v>44.843835616438355</v>
      </c>
      <c r="I1040" s="60" t="s">
        <v>798</v>
      </c>
      <c r="J1040" s="61" t="s">
        <v>71</v>
      </c>
      <c r="K1040" s="62" t="s">
        <v>71</v>
      </c>
      <c r="L1040" s="63" t="s">
        <v>71</v>
      </c>
      <c r="M1040" s="64" t="str">
        <f t="shared" si="182"/>
        <v>2-2-2</v>
      </c>
      <c r="N1040" s="65">
        <v>42826</v>
      </c>
      <c r="O1040" s="66">
        <v>43191</v>
      </c>
      <c r="P1040" s="67">
        <v>8.8541348944595422E-2</v>
      </c>
      <c r="Q1040" s="68" t="s">
        <v>87</v>
      </c>
      <c r="R1040" s="68" t="s">
        <v>88</v>
      </c>
      <c r="S1040" s="68" t="s">
        <v>89</v>
      </c>
      <c r="T1040" s="69">
        <v>47</v>
      </c>
      <c r="U1040" s="68"/>
      <c r="V1040" s="70">
        <v>104976</v>
      </c>
      <c r="W1040" s="70">
        <v>0</v>
      </c>
      <c r="X1040" s="70">
        <v>0</v>
      </c>
      <c r="Y1040" s="70">
        <v>26244</v>
      </c>
      <c r="Z1040" s="70">
        <v>0</v>
      </c>
      <c r="AA1040" s="70">
        <v>300637.66000000003</v>
      </c>
      <c r="AB1040" s="71">
        <f t="shared" si="183"/>
        <v>274393.66000000003</v>
      </c>
      <c r="AC1040" s="71">
        <f t="shared" si="176"/>
        <v>274393.66000000003</v>
      </c>
      <c r="AD1040" s="72">
        <f t="shared" si="177"/>
        <v>365</v>
      </c>
      <c r="AE1040" s="73">
        <f>ROUND(VLOOKUP(Q1040,'[1]Average Cost'!$A$3:$V$26,HLOOKUP('[1]Master Sheet'!E1040,'[1]Average Cost'!$B$1:$V$2,2,0)),0)</f>
        <v>436990</v>
      </c>
      <c r="AF1040" s="74">
        <f t="shared" si="178"/>
        <v>0.62791748094922084</v>
      </c>
      <c r="AG1040" s="68" t="str">
        <f t="shared" si="184"/>
        <v>60%-80%</v>
      </c>
      <c r="AH1040" s="75">
        <v>752202.61250000005</v>
      </c>
      <c r="AI1040" s="75">
        <v>752202.61250000005</v>
      </c>
      <c r="AJ1040" s="75">
        <v>532918</v>
      </c>
      <c r="AK1040" s="76">
        <f t="shared" si="179"/>
        <v>0.36478690108245271</v>
      </c>
      <c r="AL1040" s="39" t="str">
        <f t="shared" si="185"/>
        <v>25% - 50%</v>
      </c>
      <c r="AM1040" s="77" t="str">
        <f t="shared" si="186"/>
        <v>Lower Range</v>
      </c>
      <c r="AN1040" s="78" t="s">
        <v>76</v>
      </c>
      <c r="AO1040" s="78"/>
      <c r="AP1040" s="78" t="s">
        <v>76</v>
      </c>
      <c r="AQ1040" s="49"/>
      <c r="AR1040" s="79"/>
      <c r="AS1040" s="79"/>
      <c r="AT1040" s="80"/>
      <c r="AU1040" s="52">
        <f t="shared" si="180"/>
        <v>0</v>
      </c>
    </row>
    <row r="1041" spans="1:47" ht="15" customHeight="1">
      <c r="A1041" s="53" t="s">
        <v>66</v>
      </c>
      <c r="B1041" s="54">
        <v>1030</v>
      </c>
      <c r="C1041" s="55" t="s">
        <v>82</v>
      </c>
      <c r="D1041" s="56" t="s">
        <v>83</v>
      </c>
      <c r="E1041" s="55" t="s">
        <v>599</v>
      </c>
      <c r="F1041" s="57">
        <v>41658</v>
      </c>
      <c r="G1041" s="58">
        <v>32692</v>
      </c>
      <c r="H1041" s="59">
        <f t="shared" si="181"/>
        <v>29.761643835616439</v>
      </c>
      <c r="I1041" s="60" t="s">
        <v>352</v>
      </c>
      <c r="J1041" s="61" t="s">
        <v>71</v>
      </c>
      <c r="K1041" s="62" t="s">
        <v>71</v>
      </c>
      <c r="L1041" s="63" t="s">
        <v>71</v>
      </c>
      <c r="M1041" s="64" t="str">
        <f t="shared" si="182"/>
        <v>2-2-2</v>
      </c>
      <c r="N1041" s="65">
        <v>42736</v>
      </c>
      <c r="O1041" s="66">
        <v>43191</v>
      </c>
      <c r="P1041" s="67">
        <v>9.9999999999999992E-2</v>
      </c>
      <c r="Q1041" s="68" t="s">
        <v>87</v>
      </c>
      <c r="R1041" s="68" t="s">
        <v>88</v>
      </c>
      <c r="S1041" s="68" t="s">
        <v>89</v>
      </c>
      <c r="T1041" s="69">
        <v>46</v>
      </c>
      <c r="U1041" s="68"/>
      <c r="V1041" s="70">
        <v>90324</v>
      </c>
      <c r="W1041" s="70">
        <v>0</v>
      </c>
      <c r="X1041" s="70">
        <v>0</v>
      </c>
      <c r="Y1041" s="70">
        <v>0</v>
      </c>
      <c r="Z1041" s="70">
        <v>0</v>
      </c>
      <c r="AA1041" s="70">
        <v>237753.83</v>
      </c>
      <c r="AB1041" s="71">
        <f t="shared" si="183"/>
        <v>237753.83</v>
      </c>
      <c r="AC1041" s="71">
        <f t="shared" si="176"/>
        <v>237753.83</v>
      </c>
      <c r="AD1041" s="72">
        <f t="shared" si="177"/>
        <v>365</v>
      </c>
      <c r="AE1041" s="73">
        <f>ROUND(VLOOKUP(Q1041,'[1]Average Cost'!$A$3:$V$26,HLOOKUP('[1]Master Sheet'!E1041,'[1]Average Cost'!$B$1:$V$2,2,0)),0)</f>
        <v>293696</v>
      </c>
      <c r="AF1041" s="74">
        <f t="shared" si="178"/>
        <v>0.80952355496840267</v>
      </c>
      <c r="AG1041" s="68" t="str">
        <f t="shared" si="184"/>
        <v>80%-100%</v>
      </c>
      <c r="AH1041" s="75">
        <v>512626</v>
      </c>
      <c r="AI1041" s="75">
        <v>449515</v>
      </c>
      <c r="AJ1041" s="75">
        <v>512626</v>
      </c>
      <c r="AK1041" s="76">
        <f t="shared" si="179"/>
        <v>0.46379588627966584</v>
      </c>
      <c r="AL1041" s="39" t="str">
        <f t="shared" si="185"/>
        <v>25% - 50%</v>
      </c>
      <c r="AM1041" s="77" t="str">
        <f t="shared" si="186"/>
        <v>Lower Range</v>
      </c>
      <c r="AN1041" s="78" t="s">
        <v>76</v>
      </c>
      <c r="AO1041" s="78"/>
      <c r="AP1041" s="78" t="s">
        <v>76</v>
      </c>
      <c r="AQ1041" s="49"/>
      <c r="AR1041" s="79"/>
      <c r="AS1041" s="79"/>
      <c r="AT1041" s="80"/>
      <c r="AU1041" s="52">
        <f t="shared" si="180"/>
        <v>0</v>
      </c>
    </row>
    <row r="1042" spans="1:47" ht="15" customHeight="1">
      <c r="A1042" s="53" t="s">
        <v>66</v>
      </c>
      <c r="B1042" s="54">
        <v>1031</v>
      </c>
      <c r="C1042" s="55" t="s">
        <v>104</v>
      </c>
      <c r="D1042" s="56" t="s">
        <v>145</v>
      </c>
      <c r="E1042" s="55" t="s">
        <v>524</v>
      </c>
      <c r="F1042" s="57">
        <v>42156</v>
      </c>
      <c r="G1042" s="58">
        <v>31893</v>
      </c>
      <c r="H1042" s="59">
        <f t="shared" si="181"/>
        <v>31.950684931506849</v>
      </c>
      <c r="I1042" s="60" t="s">
        <v>290</v>
      </c>
      <c r="J1042" s="61" t="s">
        <v>85</v>
      </c>
      <c r="K1042" s="62" t="s">
        <v>71</v>
      </c>
      <c r="L1042" s="63" t="s">
        <v>85</v>
      </c>
      <c r="M1042" s="64" t="str">
        <f t="shared" si="182"/>
        <v>3-2-3</v>
      </c>
      <c r="N1042" s="65" t="s">
        <v>86</v>
      </c>
      <c r="O1042" s="66">
        <v>43191</v>
      </c>
      <c r="P1042" s="67">
        <v>0.1</v>
      </c>
      <c r="Q1042" s="68" t="s">
        <v>87</v>
      </c>
      <c r="R1042" s="68" t="s">
        <v>88</v>
      </c>
      <c r="S1042" s="68" t="s">
        <v>89</v>
      </c>
      <c r="T1042" s="69">
        <v>45</v>
      </c>
      <c r="U1042" s="68"/>
      <c r="V1042" s="70">
        <v>109200</v>
      </c>
      <c r="W1042" s="70">
        <v>0</v>
      </c>
      <c r="X1042" s="70">
        <v>0</v>
      </c>
      <c r="Y1042" s="70">
        <v>0</v>
      </c>
      <c r="Z1042" s="70">
        <v>0</v>
      </c>
      <c r="AA1042" s="70">
        <v>240248.05</v>
      </c>
      <c r="AB1042" s="71">
        <f t="shared" si="183"/>
        <v>240248.05</v>
      </c>
      <c r="AC1042" s="71">
        <f t="shared" si="176"/>
        <v>240248.05</v>
      </c>
      <c r="AD1042" s="72">
        <f t="shared" si="177"/>
        <v>365</v>
      </c>
      <c r="AE1042" s="73">
        <f>ROUND(VLOOKUP(Q1042,'[1]Average Cost'!$A$3:$V$26,HLOOKUP('[1]Master Sheet'!E1042,'[1]Average Cost'!$B$1:$V$2,2,0)),0)</f>
        <v>233903</v>
      </c>
      <c r="AF1042" s="74">
        <f t="shared" si="178"/>
        <v>1.0271268431785825</v>
      </c>
      <c r="AG1042" s="68" t="str">
        <f t="shared" si="184"/>
        <v>Greater than 100%</v>
      </c>
      <c r="AH1042" s="75">
        <v>457695</v>
      </c>
      <c r="AI1042" s="75">
        <v>382087.75</v>
      </c>
      <c r="AJ1042" s="75">
        <v>457695</v>
      </c>
      <c r="AK1042" s="76">
        <f t="shared" si="179"/>
        <v>0.52490861818459889</v>
      </c>
      <c r="AL1042" s="39" t="str">
        <f t="shared" si="185"/>
        <v>50% - 70%</v>
      </c>
      <c r="AM1042" s="77" t="str">
        <f t="shared" si="186"/>
        <v>Lower Range</v>
      </c>
      <c r="AN1042" s="78" t="s">
        <v>118</v>
      </c>
      <c r="AO1042" s="78" t="s">
        <v>799</v>
      </c>
      <c r="AP1042" s="78" t="s">
        <v>76</v>
      </c>
      <c r="AQ1042" s="49"/>
      <c r="AR1042" s="79"/>
      <c r="AS1042" s="79"/>
      <c r="AT1042" s="80"/>
      <c r="AU1042" s="52">
        <f t="shared" si="180"/>
        <v>0</v>
      </c>
    </row>
    <row r="1043" spans="1:47" ht="15" customHeight="1">
      <c r="A1043" s="53" t="s">
        <v>66</v>
      </c>
      <c r="B1043" s="54">
        <v>1032</v>
      </c>
      <c r="C1043" s="55" t="s">
        <v>82</v>
      </c>
      <c r="D1043" s="56" t="s">
        <v>83</v>
      </c>
      <c r="E1043" s="55" t="s">
        <v>278</v>
      </c>
      <c r="F1043" s="57">
        <v>40544</v>
      </c>
      <c r="G1043" s="58">
        <v>27916</v>
      </c>
      <c r="H1043" s="59">
        <f t="shared" si="181"/>
        <v>42.846575342465755</v>
      </c>
      <c r="I1043" s="60" t="s">
        <v>291</v>
      </c>
      <c r="J1043" s="61" t="s">
        <v>85</v>
      </c>
      <c r="K1043" s="62" t="s">
        <v>85</v>
      </c>
      <c r="L1043" s="63" t="s">
        <v>85</v>
      </c>
      <c r="M1043" s="64" t="str">
        <f t="shared" si="182"/>
        <v>3-3-3</v>
      </c>
      <c r="N1043" s="65" t="s">
        <v>86</v>
      </c>
      <c r="O1043" s="66">
        <v>43191</v>
      </c>
      <c r="P1043" s="67">
        <v>9.7499999999999989E-2</v>
      </c>
      <c r="Q1043" s="68" t="s">
        <v>87</v>
      </c>
      <c r="R1043" s="68" t="s">
        <v>88</v>
      </c>
      <c r="S1043" s="68" t="s">
        <v>89</v>
      </c>
      <c r="T1043" s="69">
        <v>46</v>
      </c>
      <c r="U1043" s="68"/>
      <c r="V1043" s="70">
        <v>139272</v>
      </c>
      <c r="W1043" s="70">
        <v>0</v>
      </c>
      <c r="X1043" s="70">
        <v>0</v>
      </c>
      <c r="Y1043" s="70">
        <v>0</v>
      </c>
      <c r="Z1043" s="70">
        <v>0</v>
      </c>
      <c r="AA1043" s="70">
        <v>360133</v>
      </c>
      <c r="AB1043" s="71">
        <f t="shared" si="183"/>
        <v>360133</v>
      </c>
      <c r="AC1043" s="71">
        <f t="shared" si="176"/>
        <v>360133</v>
      </c>
      <c r="AD1043" s="72">
        <f t="shared" si="177"/>
        <v>365</v>
      </c>
      <c r="AE1043" s="73">
        <f>ROUND(VLOOKUP(Q1043,'[1]Average Cost'!$A$3:$V$26,HLOOKUP('[1]Master Sheet'!E1043,'[1]Average Cost'!$B$1:$V$2,2,0)),0)</f>
        <v>293696</v>
      </c>
      <c r="AF1043" s="74">
        <f t="shared" si="178"/>
        <v>1.2262100947918937</v>
      </c>
      <c r="AG1043" s="68" t="str">
        <f t="shared" si="184"/>
        <v>Greater than 100%</v>
      </c>
      <c r="AH1043" s="75">
        <v>512626</v>
      </c>
      <c r="AI1043" s="75">
        <v>449515</v>
      </c>
      <c r="AJ1043" s="75">
        <v>512626</v>
      </c>
      <c r="AK1043" s="76">
        <f t="shared" si="179"/>
        <v>0.70252581804278358</v>
      </c>
      <c r="AL1043" s="39" t="str">
        <f t="shared" si="185"/>
        <v>70% - 90%</v>
      </c>
      <c r="AM1043" s="77" t="str">
        <f t="shared" si="186"/>
        <v>Lower Middle Range</v>
      </c>
      <c r="AN1043" s="78" t="s">
        <v>76</v>
      </c>
      <c r="AO1043" s="78"/>
      <c r="AP1043" s="78" t="s">
        <v>76</v>
      </c>
      <c r="AQ1043" s="49"/>
      <c r="AR1043" s="79"/>
      <c r="AS1043" s="79"/>
      <c r="AT1043" s="80"/>
      <c r="AU1043" s="52">
        <f t="shared" si="180"/>
        <v>0</v>
      </c>
    </row>
    <row r="1044" spans="1:47" ht="15" customHeight="1">
      <c r="A1044" s="53" t="s">
        <v>66</v>
      </c>
      <c r="B1044" s="25">
        <v>1033</v>
      </c>
      <c r="C1044" s="55" t="s">
        <v>134</v>
      </c>
      <c r="D1044" s="56" t="s">
        <v>68</v>
      </c>
      <c r="E1044" s="55" t="s">
        <v>79</v>
      </c>
      <c r="F1044" s="57">
        <v>42491</v>
      </c>
      <c r="G1044" s="58">
        <v>31821</v>
      </c>
      <c r="H1044" s="59">
        <f t="shared" si="181"/>
        <v>32.147945205479452</v>
      </c>
      <c r="I1044" s="60" t="s">
        <v>213</v>
      </c>
      <c r="J1044" s="61" t="s">
        <v>85</v>
      </c>
      <c r="K1044" s="62" t="s">
        <v>85</v>
      </c>
      <c r="L1044" s="63" t="s">
        <v>71</v>
      </c>
      <c r="M1044" s="64" t="str">
        <f t="shared" si="182"/>
        <v>3-3-2</v>
      </c>
      <c r="N1044" s="65">
        <v>42736</v>
      </c>
      <c r="O1044" s="66">
        <v>43191</v>
      </c>
      <c r="P1044" s="67">
        <v>0.1373397508991516</v>
      </c>
      <c r="Q1044" s="68" t="s">
        <v>87</v>
      </c>
      <c r="R1044" s="68" t="s">
        <v>88</v>
      </c>
      <c r="S1044" s="68" t="s">
        <v>89</v>
      </c>
      <c r="T1044" s="69">
        <v>48</v>
      </c>
      <c r="U1044" s="68"/>
      <c r="V1044" s="70">
        <v>212316</v>
      </c>
      <c r="W1044" s="70">
        <v>0</v>
      </c>
      <c r="X1044" s="70">
        <v>0</v>
      </c>
      <c r="Y1044" s="70">
        <v>53076</v>
      </c>
      <c r="Z1044" s="70">
        <v>0</v>
      </c>
      <c r="AA1044" s="70">
        <v>595815</v>
      </c>
      <c r="AB1044" s="71">
        <f t="shared" si="183"/>
        <v>542739</v>
      </c>
      <c r="AC1044" s="71">
        <f t="shared" si="176"/>
        <v>542739</v>
      </c>
      <c r="AD1044" s="72">
        <f t="shared" si="177"/>
        <v>365</v>
      </c>
      <c r="AE1044" s="73">
        <f>ROUND(VLOOKUP(Q1044,'[1]Average Cost'!$A$3:$V$26,HLOOKUP('[1]Master Sheet'!E1044,'[1]Average Cost'!$B$1:$V$2,2,0)),0)</f>
        <v>494548</v>
      </c>
      <c r="AF1044" s="74">
        <f t="shared" si="178"/>
        <v>1.0974445352119511</v>
      </c>
      <c r="AG1044" s="68" t="str">
        <f t="shared" si="184"/>
        <v>Greater than 100%</v>
      </c>
      <c r="AH1044" s="75">
        <v>884944.25</v>
      </c>
      <c r="AI1044" s="75">
        <v>884944.25</v>
      </c>
      <c r="AJ1044" s="75">
        <v>648969</v>
      </c>
      <c r="AK1044" s="76">
        <f t="shared" si="179"/>
        <v>0.61330304140628067</v>
      </c>
      <c r="AL1044" s="39" t="str">
        <f t="shared" si="185"/>
        <v>50% - 70%</v>
      </c>
      <c r="AM1044" s="77" t="str">
        <f t="shared" si="186"/>
        <v>Lower Range</v>
      </c>
      <c r="AN1044" s="78" t="s">
        <v>76</v>
      </c>
      <c r="AO1044" s="78"/>
      <c r="AP1044" s="78" t="s">
        <v>135</v>
      </c>
      <c r="AQ1044" s="49"/>
      <c r="AR1044" s="79"/>
      <c r="AS1044" s="79"/>
      <c r="AT1044" s="80"/>
      <c r="AU1044" s="52">
        <f t="shared" si="180"/>
        <v>0</v>
      </c>
    </row>
    <row r="1045" spans="1:47" ht="15" customHeight="1">
      <c r="A1045" s="53" t="s">
        <v>66</v>
      </c>
      <c r="B1045" s="54">
        <v>1034</v>
      </c>
      <c r="C1045" s="55" t="s">
        <v>134</v>
      </c>
      <c r="D1045" s="56" t="s">
        <v>68</v>
      </c>
      <c r="E1045" s="55" t="s">
        <v>111</v>
      </c>
      <c r="F1045" s="57">
        <v>40455</v>
      </c>
      <c r="G1045" s="58">
        <v>30061</v>
      </c>
      <c r="H1045" s="59">
        <f t="shared" si="181"/>
        <v>36.969863013698628</v>
      </c>
      <c r="I1045" s="60" t="s">
        <v>189</v>
      </c>
      <c r="J1045" s="61" t="s">
        <v>71</v>
      </c>
      <c r="K1045" s="62" t="s">
        <v>71</v>
      </c>
      <c r="L1045" s="63" t="s">
        <v>85</v>
      </c>
      <c r="M1045" s="64" t="str">
        <f t="shared" si="182"/>
        <v>2-2-3</v>
      </c>
      <c r="N1045" s="65">
        <v>42095</v>
      </c>
      <c r="O1045" s="66">
        <v>43191</v>
      </c>
      <c r="P1045" s="67">
        <v>0.05</v>
      </c>
      <c r="Q1045" s="68" t="s">
        <v>190</v>
      </c>
      <c r="R1045" s="68" t="s">
        <v>108</v>
      </c>
      <c r="S1045" s="68" t="s">
        <v>109</v>
      </c>
      <c r="T1045" s="69">
        <v>48</v>
      </c>
      <c r="U1045" s="68"/>
      <c r="V1045" s="70">
        <v>244860</v>
      </c>
      <c r="W1045" s="70">
        <v>0</v>
      </c>
      <c r="X1045" s="70">
        <v>45000</v>
      </c>
      <c r="Y1045" s="70">
        <v>61212</v>
      </c>
      <c r="Z1045" s="70">
        <v>15000</v>
      </c>
      <c r="AA1045" s="70">
        <v>745310</v>
      </c>
      <c r="AB1045" s="71">
        <f t="shared" si="183"/>
        <v>684098</v>
      </c>
      <c r="AC1045" s="71">
        <f t="shared" si="176"/>
        <v>684098</v>
      </c>
      <c r="AD1045" s="72">
        <f t="shared" si="177"/>
        <v>365</v>
      </c>
      <c r="AE1045" s="73">
        <f>ROUND(VLOOKUP(Q1045,'[1]Average Cost'!$A$3:$V$26,HLOOKUP('[1]Master Sheet'!E1045,'[1]Average Cost'!$B$1:$V$2,2,0)),0)</f>
        <v>673247</v>
      </c>
      <c r="AF1045" s="74">
        <f t="shared" si="178"/>
        <v>1.0161174130742505</v>
      </c>
      <c r="AG1045" s="68" t="str">
        <f t="shared" si="184"/>
        <v>Greater than 100%</v>
      </c>
      <c r="AH1045" s="75">
        <v>802902.29984999995</v>
      </c>
      <c r="AI1045" s="75">
        <v>802902.29984999995</v>
      </c>
      <c r="AJ1045" s="75">
        <v>842993</v>
      </c>
      <c r="AK1045" s="76">
        <f t="shared" si="179"/>
        <v>0.85203143661165848</v>
      </c>
      <c r="AL1045" s="39" t="str">
        <f t="shared" si="185"/>
        <v>70% - 90%</v>
      </c>
      <c r="AM1045" s="77" t="str">
        <f t="shared" si="186"/>
        <v>Close to Market Reference</v>
      </c>
      <c r="AN1045" s="78" t="s">
        <v>76</v>
      </c>
      <c r="AO1045" s="78"/>
      <c r="AP1045" s="78" t="s">
        <v>76</v>
      </c>
      <c r="AQ1045" s="49"/>
      <c r="AR1045" s="79"/>
      <c r="AS1045" s="79"/>
      <c r="AT1045" s="80"/>
      <c r="AU1045" s="52">
        <f t="shared" si="180"/>
        <v>0</v>
      </c>
    </row>
    <row r="1046" spans="1:47" ht="15" customHeight="1">
      <c r="A1046" s="53" t="s">
        <v>66</v>
      </c>
      <c r="B1046" s="54">
        <v>1035</v>
      </c>
      <c r="C1046" s="55" t="s">
        <v>144</v>
      </c>
      <c r="D1046" s="56" t="s">
        <v>145</v>
      </c>
      <c r="E1046" s="55" t="s">
        <v>111</v>
      </c>
      <c r="F1046" s="57">
        <v>41626</v>
      </c>
      <c r="G1046" s="58">
        <v>23656</v>
      </c>
      <c r="H1046" s="59">
        <f t="shared" si="181"/>
        <v>54.517808219178079</v>
      </c>
      <c r="I1046" s="60" t="s">
        <v>241</v>
      </c>
      <c r="J1046" s="61" t="s">
        <v>71</v>
      </c>
      <c r="K1046" s="62" t="s">
        <v>71</v>
      </c>
      <c r="L1046" s="63" t="s">
        <v>71</v>
      </c>
      <c r="M1046" s="64" t="str">
        <f t="shared" si="182"/>
        <v>2-2-2</v>
      </c>
      <c r="N1046" s="65" t="s">
        <v>86</v>
      </c>
      <c r="O1046" s="66">
        <v>43191</v>
      </c>
      <c r="P1046" s="67">
        <v>4.7500000000000001E-2</v>
      </c>
      <c r="Q1046" s="68" t="s">
        <v>113</v>
      </c>
      <c r="R1046" s="68" t="s">
        <v>114</v>
      </c>
      <c r="S1046" s="68" t="s">
        <v>115</v>
      </c>
      <c r="T1046" s="69">
        <v>45</v>
      </c>
      <c r="U1046" s="68"/>
      <c r="V1046" s="70">
        <v>213216</v>
      </c>
      <c r="W1046" s="70">
        <v>0</v>
      </c>
      <c r="X1046" s="70">
        <v>27000</v>
      </c>
      <c r="Y1046" s="70">
        <v>0</v>
      </c>
      <c r="Z1046" s="70">
        <v>9000</v>
      </c>
      <c r="AA1046" s="70">
        <v>544991</v>
      </c>
      <c r="AB1046" s="71">
        <f t="shared" si="183"/>
        <v>544991</v>
      </c>
      <c r="AC1046" s="71">
        <f t="shared" si="176"/>
        <v>544991</v>
      </c>
      <c r="AD1046" s="72">
        <f t="shared" si="177"/>
        <v>365</v>
      </c>
      <c r="AE1046" s="73">
        <f>ROUND(VLOOKUP(Q1046,'[1]Average Cost'!$A$3:$V$26,HLOOKUP('[1]Master Sheet'!E1046,'[1]Average Cost'!$B$1:$V$2,2,0)),0)</f>
        <v>313202</v>
      </c>
      <c r="AF1046" s="74">
        <f t="shared" si="178"/>
        <v>1.7400623239953767</v>
      </c>
      <c r="AG1046" s="68" t="str">
        <f t="shared" si="184"/>
        <v>Greater than 100%</v>
      </c>
      <c r="AH1046" s="75">
        <v>504210.540775</v>
      </c>
      <c r="AI1046" s="75">
        <v>504210.540775</v>
      </c>
      <c r="AJ1046" s="75">
        <v>336103</v>
      </c>
      <c r="AK1046" s="76">
        <f t="shared" si="179"/>
        <v>1.0808798228658967</v>
      </c>
      <c r="AL1046" s="39" t="str">
        <f t="shared" si="185"/>
        <v>90% - 110%</v>
      </c>
      <c r="AM1046" s="77" t="str">
        <f t="shared" si="186"/>
        <v>Upper Middle Range</v>
      </c>
      <c r="AN1046" s="78" t="s">
        <v>76</v>
      </c>
      <c r="AO1046" s="78"/>
      <c r="AP1046" s="78" t="s">
        <v>76</v>
      </c>
      <c r="AQ1046" s="49"/>
      <c r="AR1046" s="79"/>
      <c r="AS1046" s="79"/>
      <c r="AT1046" s="80"/>
      <c r="AU1046" s="52">
        <f t="shared" si="180"/>
        <v>0</v>
      </c>
    </row>
    <row r="1047" spans="1:47" ht="15" customHeight="1">
      <c r="A1047" s="53" t="s">
        <v>66</v>
      </c>
      <c r="B1047" s="54">
        <v>1036</v>
      </c>
      <c r="C1047" s="55" t="s">
        <v>144</v>
      </c>
      <c r="D1047" s="56" t="s">
        <v>145</v>
      </c>
      <c r="E1047" s="55" t="s">
        <v>111</v>
      </c>
      <c r="F1047" s="57">
        <v>42931</v>
      </c>
      <c r="G1047" s="58">
        <v>33920</v>
      </c>
      <c r="H1047" s="59">
        <f t="shared" si="181"/>
        <v>26.397260273972602</v>
      </c>
      <c r="I1047" s="60" t="s">
        <v>449</v>
      </c>
      <c r="J1047" s="61" t="s">
        <v>71</v>
      </c>
      <c r="K1047" s="62" t="s">
        <v>85</v>
      </c>
      <c r="L1047" s="63" t="s">
        <v>71</v>
      </c>
      <c r="M1047" s="64" t="str">
        <f t="shared" si="182"/>
        <v>2-3-2</v>
      </c>
      <c r="N1047" s="65">
        <v>43191</v>
      </c>
      <c r="O1047" s="66">
        <v>43191</v>
      </c>
      <c r="P1047" s="67">
        <v>0.14000000000000001</v>
      </c>
      <c r="Q1047" s="68" t="s">
        <v>113</v>
      </c>
      <c r="R1047" s="68" t="s">
        <v>114</v>
      </c>
      <c r="S1047" s="68" t="s">
        <v>115</v>
      </c>
      <c r="T1047" s="69">
        <v>45</v>
      </c>
      <c r="U1047" s="68"/>
      <c r="V1047" s="70">
        <v>101700</v>
      </c>
      <c r="W1047" s="70">
        <v>0</v>
      </c>
      <c r="X1047" s="70">
        <v>27000</v>
      </c>
      <c r="Y1047" s="70">
        <v>0</v>
      </c>
      <c r="Z1047" s="70">
        <v>9000</v>
      </c>
      <c r="AA1047" s="70">
        <v>260784.38</v>
      </c>
      <c r="AB1047" s="71">
        <f t="shared" si="183"/>
        <v>260784.38</v>
      </c>
      <c r="AC1047" s="71">
        <f t="shared" si="176"/>
        <v>260784.38</v>
      </c>
      <c r="AD1047" s="72">
        <f t="shared" si="177"/>
        <v>365</v>
      </c>
      <c r="AE1047" s="73">
        <f>ROUND(VLOOKUP(Q1047,'[1]Average Cost'!$A$3:$V$26,HLOOKUP('[1]Master Sheet'!E1047,'[1]Average Cost'!$B$1:$V$2,2,0)),0)</f>
        <v>313202</v>
      </c>
      <c r="AF1047" s="74">
        <f t="shared" si="178"/>
        <v>0.8326395744599332</v>
      </c>
      <c r="AG1047" s="68" t="str">
        <f t="shared" si="184"/>
        <v>80%-100%</v>
      </c>
      <c r="AH1047" s="75">
        <v>504210.540775</v>
      </c>
      <c r="AI1047" s="75">
        <v>504210.540775</v>
      </c>
      <c r="AJ1047" s="75">
        <v>336103</v>
      </c>
      <c r="AK1047" s="76">
        <f t="shared" si="179"/>
        <v>0.51721326491738895</v>
      </c>
      <c r="AL1047" s="39" t="str">
        <f t="shared" si="185"/>
        <v>50% - 70%</v>
      </c>
      <c r="AM1047" s="77" t="str">
        <f t="shared" si="186"/>
        <v>Lower Range</v>
      </c>
      <c r="AN1047" s="78" t="s">
        <v>76</v>
      </c>
      <c r="AO1047" s="78"/>
      <c r="AP1047" s="78" t="s">
        <v>135</v>
      </c>
      <c r="AQ1047" s="49"/>
      <c r="AR1047" s="79"/>
      <c r="AS1047" s="79"/>
      <c r="AT1047" s="80"/>
      <c r="AU1047" s="52">
        <f t="shared" si="180"/>
        <v>0</v>
      </c>
    </row>
    <row r="1048" spans="1:47" ht="15" customHeight="1">
      <c r="A1048" s="53" t="s">
        <v>66</v>
      </c>
      <c r="B1048" s="54">
        <v>1037</v>
      </c>
      <c r="C1048" s="55" t="s">
        <v>172</v>
      </c>
      <c r="D1048" s="56" t="s">
        <v>173</v>
      </c>
      <c r="E1048" s="55" t="s">
        <v>111</v>
      </c>
      <c r="F1048" s="57">
        <v>40756</v>
      </c>
      <c r="G1048" s="58">
        <v>26177</v>
      </c>
      <c r="H1048" s="59">
        <f t="shared" si="181"/>
        <v>47.610958904109587</v>
      </c>
      <c r="I1048" s="60" t="s">
        <v>449</v>
      </c>
      <c r="J1048" s="61" t="s">
        <v>71</v>
      </c>
      <c r="K1048" s="62" t="s">
        <v>81</v>
      </c>
      <c r="L1048" s="63" t="s">
        <v>71</v>
      </c>
      <c r="M1048" s="64" t="str">
        <f t="shared" si="182"/>
        <v>2-4-2</v>
      </c>
      <c r="N1048" s="65" t="s">
        <v>86</v>
      </c>
      <c r="O1048" s="66">
        <v>43191</v>
      </c>
      <c r="P1048" s="67">
        <v>8.4999999999999992E-2</v>
      </c>
      <c r="Q1048" s="68" t="s">
        <v>113</v>
      </c>
      <c r="R1048" s="68" t="s">
        <v>114</v>
      </c>
      <c r="S1048" s="68" t="s">
        <v>115</v>
      </c>
      <c r="T1048" s="69">
        <v>44</v>
      </c>
      <c r="U1048" s="68"/>
      <c r="V1048" s="70">
        <v>165660</v>
      </c>
      <c r="W1048" s="70">
        <v>0</v>
      </c>
      <c r="X1048" s="70">
        <v>22500</v>
      </c>
      <c r="Y1048" s="70">
        <v>0</v>
      </c>
      <c r="Z1048" s="70">
        <v>7500</v>
      </c>
      <c r="AA1048" s="70">
        <v>426116</v>
      </c>
      <c r="AB1048" s="71">
        <f t="shared" si="183"/>
        <v>426116</v>
      </c>
      <c r="AC1048" s="71">
        <f t="shared" si="176"/>
        <v>426116</v>
      </c>
      <c r="AD1048" s="72">
        <f t="shared" si="177"/>
        <v>365</v>
      </c>
      <c r="AE1048" s="73">
        <f>ROUND(VLOOKUP(Q1048,'[1]Average Cost'!$A$3:$V$26,HLOOKUP('[1]Master Sheet'!E1048,'[1]Average Cost'!$B$1:$V$2,2,0)),0)</f>
        <v>296029</v>
      </c>
      <c r="AF1048" s="74">
        <f t="shared" si="178"/>
        <v>1.4394400548594901</v>
      </c>
      <c r="AG1048" s="68" t="str">
        <f t="shared" si="184"/>
        <v>Greater than 100%</v>
      </c>
      <c r="AH1048" s="75">
        <v>342055.23525000003</v>
      </c>
      <c r="AI1048" s="75">
        <v>342055.23525000003</v>
      </c>
      <c r="AJ1048" s="75">
        <v>309807</v>
      </c>
      <c r="AK1048" s="76">
        <f t="shared" si="179"/>
        <v>1.2457520192274267</v>
      </c>
      <c r="AL1048" s="39" t="str">
        <f t="shared" si="185"/>
        <v>110% - 130%</v>
      </c>
      <c r="AM1048" s="77" t="str">
        <f t="shared" si="186"/>
        <v>Upper Range</v>
      </c>
      <c r="AN1048" s="78" t="s">
        <v>76</v>
      </c>
      <c r="AO1048" s="78"/>
      <c r="AP1048" s="78" t="s">
        <v>135</v>
      </c>
      <c r="AQ1048" s="49"/>
      <c r="AR1048" s="79"/>
      <c r="AS1048" s="79"/>
      <c r="AT1048" s="80"/>
      <c r="AU1048" s="52">
        <f t="shared" si="180"/>
        <v>0</v>
      </c>
    </row>
    <row r="1049" spans="1:47" ht="15" customHeight="1">
      <c r="A1049" s="53" t="s">
        <v>66</v>
      </c>
      <c r="B1049" s="54">
        <v>1038</v>
      </c>
      <c r="C1049" s="55" t="s">
        <v>134</v>
      </c>
      <c r="D1049" s="56" t="s">
        <v>68</v>
      </c>
      <c r="E1049" s="55" t="s">
        <v>372</v>
      </c>
      <c r="F1049" s="57">
        <v>44513</v>
      </c>
      <c r="G1049" s="58">
        <v>32119</v>
      </c>
      <c r="H1049" s="59">
        <f t="shared" si="181"/>
        <v>31.331506849315069</v>
      </c>
      <c r="I1049" s="60" t="s">
        <v>800</v>
      </c>
      <c r="J1049" s="61">
        <v>0</v>
      </c>
      <c r="K1049" s="62">
        <v>0</v>
      </c>
      <c r="L1049" s="63" t="s">
        <v>81</v>
      </c>
      <c r="M1049" s="64" t="str">
        <f t="shared" si="182"/>
        <v>0-0-4</v>
      </c>
      <c r="N1049" s="81" t="s">
        <v>121</v>
      </c>
      <c r="O1049" s="62" t="s">
        <v>72</v>
      </c>
      <c r="P1049" s="67">
        <v>0</v>
      </c>
      <c r="Q1049" s="68" t="s">
        <v>177</v>
      </c>
      <c r="R1049" s="68" t="s">
        <v>178</v>
      </c>
      <c r="S1049" s="68" t="s">
        <v>179</v>
      </c>
      <c r="T1049" s="69">
        <v>48</v>
      </c>
      <c r="U1049" s="68"/>
      <c r="V1049" s="70">
        <v>443640</v>
      </c>
      <c r="W1049" s="70">
        <v>0</v>
      </c>
      <c r="X1049" s="70">
        <v>0</v>
      </c>
      <c r="Y1049" s="70">
        <v>110904</v>
      </c>
      <c r="Z1049" s="70">
        <v>0</v>
      </c>
      <c r="AA1049" s="70">
        <v>1231965</v>
      </c>
      <c r="AB1049" s="71">
        <f t="shared" si="183"/>
        <v>1121061</v>
      </c>
      <c r="AC1049" s="71">
        <f t="shared" si="176"/>
        <v>1121061</v>
      </c>
      <c r="AD1049" s="72">
        <f t="shared" si="177"/>
        <v>365</v>
      </c>
      <c r="AE1049" s="73">
        <f>ROUND(VLOOKUP(Q1049,'[1]Average Cost'!$A$3:$V$26,HLOOKUP('[1]Master Sheet'!E1049,'[1]Average Cost'!$B$1:$V$2,2,0)),0)</f>
        <v>876337</v>
      </c>
      <c r="AF1049" s="74">
        <f t="shared" si="178"/>
        <v>1.2792578654102247</v>
      </c>
      <c r="AG1049" s="68" t="str">
        <f t="shared" si="184"/>
        <v>Greater than 100%</v>
      </c>
      <c r="AH1049" s="75">
        <v>1031401.0812</v>
      </c>
      <c r="AI1049" s="75">
        <v>1031401.0812</v>
      </c>
      <c r="AJ1049" s="75">
        <v>1020726</v>
      </c>
      <c r="AK1049" s="76">
        <f t="shared" si="179"/>
        <v>1.0869302160277783</v>
      </c>
      <c r="AL1049" s="39" t="str">
        <f t="shared" si="185"/>
        <v>90% - 110%</v>
      </c>
      <c r="AM1049" s="77" t="str">
        <f t="shared" si="186"/>
        <v>Upper Middle Range</v>
      </c>
      <c r="AN1049" s="78" t="s">
        <v>76</v>
      </c>
      <c r="AO1049" s="78"/>
      <c r="AP1049" s="78" t="s">
        <v>135</v>
      </c>
      <c r="AQ1049" s="49"/>
      <c r="AR1049" s="79"/>
      <c r="AS1049" s="79"/>
      <c r="AT1049" s="80"/>
      <c r="AU1049" s="52">
        <f t="shared" si="180"/>
        <v>0</v>
      </c>
    </row>
    <row r="1050" spans="1:47" ht="15" customHeight="1">
      <c r="A1050" s="53" t="s">
        <v>66</v>
      </c>
      <c r="B1050" s="25">
        <v>1039</v>
      </c>
      <c r="C1050" s="55" t="s">
        <v>67</v>
      </c>
      <c r="D1050" s="56" t="s">
        <v>68</v>
      </c>
      <c r="E1050" s="55" t="s">
        <v>314</v>
      </c>
      <c r="F1050" s="57">
        <v>44289</v>
      </c>
      <c r="G1050" s="58">
        <v>29822</v>
      </c>
      <c r="H1050" s="59">
        <f t="shared" si="181"/>
        <v>37.624657534246573</v>
      </c>
      <c r="I1050" s="60" t="s">
        <v>516</v>
      </c>
      <c r="J1050" s="61">
        <v>0</v>
      </c>
      <c r="K1050" s="62" t="s">
        <v>71</v>
      </c>
      <c r="L1050" s="63" t="s">
        <v>85</v>
      </c>
      <c r="M1050" s="64" t="str">
        <f t="shared" si="182"/>
        <v>0-2-3</v>
      </c>
      <c r="N1050" s="81" t="s">
        <v>121</v>
      </c>
      <c r="O1050" s="66">
        <v>43191</v>
      </c>
      <c r="P1050" s="67">
        <v>5.95068493150685E-2</v>
      </c>
      <c r="Q1050" s="68" t="s">
        <v>177</v>
      </c>
      <c r="R1050" s="68" t="s">
        <v>178</v>
      </c>
      <c r="S1050" s="68" t="s">
        <v>179</v>
      </c>
      <c r="T1050" s="69">
        <v>48</v>
      </c>
      <c r="U1050" s="68"/>
      <c r="V1050" s="70">
        <v>327480</v>
      </c>
      <c r="W1050" s="70">
        <v>0</v>
      </c>
      <c r="X1050" s="70">
        <v>0</v>
      </c>
      <c r="Y1050" s="70">
        <v>81864</v>
      </c>
      <c r="Z1050" s="70">
        <v>0</v>
      </c>
      <c r="AA1050" s="70">
        <v>912511</v>
      </c>
      <c r="AB1050" s="71">
        <f t="shared" si="183"/>
        <v>830647</v>
      </c>
      <c r="AC1050" s="71">
        <f t="shared" si="176"/>
        <v>830647</v>
      </c>
      <c r="AD1050" s="72">
        <f t="shared" si="177"/>
        <v>365</v>
      </c>
      <c r="AE1050" s="73">
        <f>ROUND(VLOOKUP(Q1050,'[1]Average Cost'!$A$3:$V$26,HLOOKUP('[1]Master Sheet'!E1050,'[1]Average Cost'!$B$1:$V$2,2,0)),0)</f>
        <v>876337</v>
      </c>
      <c r="AF1050" s="74">
        <f t="shared" si="178"/>
        <v>0.94786252320739628</v>
      </c>
      <c r="AG1050" s="68" t="str">
        <f t="shared" si="184"/>
        <v>80%-100%</v>
      </c>
      <c r="AH1050" s="75">
        <v>1031401.0812</v>
      </c>
      <c r="AI1050" s="75">
        <v>1031401.0812</v>
      </c>
      <c r="AJ1050" s="75">
        <v>1020726</v>
      </c>
      <c r="AK1050" s="76">
        <f t="shared" si="179"/>
        <v>0.80535789145534975</v>
      </c>
      <c r="AL1050" s="39" t="str">
        <f t="shared" si="185"/>
        <v>70% - 90%</v>
      </c>
      <c r="AM1050" s="77" t="str">
        <f t="shared" si="186"/>
        <v>Lower Middle Range</v>
      </c>
      <c r="AN1050" s="78" t="s">
        <v>76</v>
      </c>
      <c r="AO1050" s="78"/>
      <c r="AP1050" s="78" t="s">
        <v>76</v>
      </c>
      <c r="AQ1050" s="49"/>
      <c r="AR1050" s="79"/>
      <c r="AS1050" s="79"/>
      <c r="AT1050" s="80"/>
      <c r="AU1050" s="52">
        <f t="shared" si="180"/>
        <v>0</v>
      </c>
    </row>
    <row r="1051" spans="1:47" ht="15" customHeight="1">
      <c r="A1051" s="53" t="s">
        <v>66</v>
      </c>
      <c r="B1051" s="54">
        <v>1040</v>
      </c>
      <c r="C1051" s="55" t="s">
        <v>612</v>
      </c>
      <c r="D1051" s="56" t="s">
        <v>145</v>
      </c>
      <c r="E1051" s="55" t="s">
        <v>79</v>
      </c>
      <c r="F1051" s="57">
        <v>40549</v>
      </c>
      <c r="G1051" s="58">
        <v>30814</v>
      </c>
      <c r="H1051" s="59">
        <f t="shared" si="181"/>
        <v>34.906849315068492</v>
      </c>
      <c r="I1051" s="60" t="s">
        <v>100</v>
      </c>
      <c r="J1051" s="61" t="s">
        <v>71</v>
      </c>
      <c r="K1051" s="62" t="s">
        <v>71</v>
      </c>
      <c r="L1051" s="63" t="s">
        <v>71</v>
      </c>
      <c r="M1051" s="64" t="str">
        <f t="shared" si="182"/>
        <v>2-2-2</v>
      </c>
      <c r="N1051" s="65" t="s">
        <v>86</v>
      </c>
      <c r="O1051" s="66">
        <v>43191</v>
      </c>
      <c r="P1051" s="67">
        <v>0.08</v>
      </c>
      <c r="Q1051" s="68" t="s">
        <v>101</v>
      </c>
      <c r="R1051" s="68" t="s">
        <v>141</v>
      </c>
      <c r="S1051" s="68" t="s">
        <v>142</v>
      </c>
      <c r="T1051" s="69">
        <v>45</v>
      </c>
      <c r="U1051" s="68"/>
      <c r="V1051" s="70">
        <v>119748</v>
      </c>
      <c r="W1051" s="70">
        <v>0</v>
      </c>
      <c r="X1051" s="70">
        <v>0</v>
      </c>
      <c r="Y1051" s="70">
        <v>0</v>
      </c>
      <c r="Z1051" s="70">
        <v>0</v>
      </c>
      <c r="AA1051" s="70">
        <v>311311</v>
      </c>
      <c r="AB1051" s="71">
        <f t="shared" si="183"/>
        <v>311311</v>
      </c>
      <c r="AC1051" s="71">
        <f t="shared" si="176"/>
        <v>311311</v>
      </c>
      <c r="AD1051" s="72">
        <f t="shared" si="177"/>
        <v>365</v>
      </c>
      <c r="AE1051" s="73">
        <f>ROUND(VLOOKUP(Q1051,'[1]Average Cost'!$A$3:$V$26,HLOOKUP('[1]Master Sheet'!E1051,'[1]Average Cost'!$B$1:$V$2,2,0)),0)</f>
        <v>311515</v>
      </c>
      <c r="AF1051" s="74">
        <f t="shared" si="178"/>
        <v>0.9993451358682568</v>
      </c>
      <c r="AG1051" s="68" t="str">
        <f t="shared" si="184"/>
        <v>80%-100%</v>
      </c>
      <c r="AH1051" s="75">
        <v>494390</v>
      </c>
      <c r="AI1051" s="75">
        <v>471796.75</v>
      </c>
      <c r="AJ1051" s="75">
        <v>494390</v>
      </c>
      <c r="AK1051" s="76">
        <f t="shared" si="179"/>
        <v>0.62968708914015248</v>
      </c>
      <c r="AL1051" s="39" t="str">
        <f t="shared" si="185"/>
        <v>50% - 70%</v>
      </c>
      <c r="AM1051" s="77" t="str">
        <f t="shared" si="186"/>
        <v>Lower Range</v>
      </c>
      <c r="AN1051" s="78" t="s">
        <v>76</v>
      </c>
      <c r="AO1051" s="78"/>
      <c r="AP1051" s="78" t="s">
        <v>76</v>
      </c>
      <c r="AQ1051" s="49"/>
      <c r="AR1051" s="79"/>
      <c r="AS1051" s="79"/>
      <c r="AT1051" s="80"/>
      <c r="AU1051" s="52">
        <f t="shared" si="180"/>
        <v>0</v>
      </c>
    </row>
    <row r="1052" spans="1:47" ht="15" customHeight="1">
      <c r="A1052" s="53" t="s">
        <v>66</v>
      </c>
      <c r="B1052" s="54">
        <v>1041</v>
      </c>
      <c r="C1052" s="55" t="s">
        <v>144</v>
      </c>
      <c r="D1052" s="56" t="s">
        <v>145</v>
      </c>
      <c r="E1052" s="55" t="s">
        <v>111</v>
      </c>
      <c r="F1052" s="57">
        <v>44352</v>
      </c>
      <c r="G1052" s="58">
        <v>32901</v>
      </c>
      <c r="H1052" s="59">
        <f t="shared" si="181"/>
        <v>29.18904109589041</v>
      </c>
      <c r="I1052" s="60" t="s">
        <v>588</v>
      </c>
      <c r="J1052" s="61">
        <v>0</v>
      </c>
      <c r="K1052" s="62" t="s">
        <v>71</v>
      </c>
      <c r="L1052" s="63" t="s">
        <v>129</v>
      </c>
      <c r="M1052" s="64" t="str">
        <f t="shared" si="182"/>
        <v>0-2-1</v>
      </c>
      <c r="N1052" s="81" t="s">
        <v>121</v>
      </c>
      <c r="O1052" s="66">
        <v>43191</v>
      </c>
      <c r="P1052" s="67">
        <v>7.5734122042341215E-2</v>
      </c>
      <c r="Q1052" s="68" t="s">
        <v>113</v>
      </c>
      <c r="R1052" s="68" t="s">
        <v>114</v>
      </c>
      <c r="S1052" s="68" t="s">
        <v>115</v>
      </c>
      <c r="T1052" s="69">
        <v>45</v>
      </c>
      <c r="U1052" s="68"/>
      <c r="V1052" s="70">
        <v>132528</v>
      </c>
      <c r="W1052" s="70">
        <v>0</v>
      </c>
      <c r="X1052" s="70">
        <v>27000</v>
      </c>
      <c r="Y1052" s="70">
        <v>0</v>
      </c>
      <c r="Z1052" s="70">
        <v>9000</v>
      </c>
      <c r="AA1052" s="70">
        <v>343279</v>
      </c>
      <c r="AB1052" s="71">
        <f t="shared" si="183"/>
        <v>343279</v>
      </c>
      <c r="AC1052" s="71">
        <f t="shared" si="176"/>
        <v>343279</v>
      </c>
      <c r="AD1052" s="72">
        <f t="shared" si="177"/>
        <v>365</v>
      </c>
      <c r="AE1052" s="73">
        <f>ROUND(VLOOKUP(Q1052,'[1]Average Cost'!$A$3:$V$26,HLOOKUP('[1]Master Sheet'!E1052,'[1]Average Cost'!$B$1:$V$2,2,0)),0)</f>
        <v>313202</v>
      </c>
      <c r="AF1052" s="74">
        <f t="shared" si="178"/>
        <v>1.0960306766878882</v>
      </c>
      <c r="AG1052" s="68" t="str">
        <f t="shared" si="184"/>
        <v>Greater than 100%</v>
      </c>
      <c r="AH1052" s="75">
        <v>336103</v>
      </c>
      <c r="AI1052" s="75">
        <v>290842.8</v>
      </c>
      <c r="AJ1052" s="75">
        <v>336103</v>
      </c>
      <c r="AK1052" s="76">
        <f t="shared" si="179"/>
        <v>1.0213505978821968</v>
      </c>
      <c r="AL1052" s="39" t="str">
        <f t="shared" si="185"/>
        <v>90% - 110%</v>
      </c>
      <c r="AM1052" s="77" t="str">
        <f t="shared" si="186"/>
        <v>Upper Middle Range</v>
      </c>
      <c r="AN1052" s="78" t="s">
        <v>76</v>
      </c>
      <c r="AO1052" s="78"/>
      <c r="AP1052" s="78" t="s">
        <v>76</v>
      </c>
      <c r="AQ1052" s="49"/>
      <c r="AR1052" s="79"/>
      <c r="AS1052" s="79"/>
      <c r="AT1052" s="80"/>
      <c r="AU1052" s="52">
        <f t="shared" si="180"/>
        <v>0</v>
      </c>
    </row>
    <row r="1053" spans="1:47" ht="15" customHeight="1">
      <c r="A1053" s="53" t="s">
        <v>66</v>
      </c>
      <c r="B1053" s="54">
        <v>1042</v>
      </c>
      <c r="C1053" s="55" t="s">
        <v>167</v>
      </c>
      <c r="D1053" s="56" t="s">
        <v>83</v>
      </c>
      <c r="E1053" s="55" t="s">
        <v>111</v>
      </c>
      <c r="F1053" s="57">
        <v>40787</v>
      </c>
      <c r="G1053" s="58">
        <v>25016</v>
      </c>
      <c r="H1053" s="59">
        <f t="shared" si="181"/>
        <v>50.791780821917811</v>
      </c>
      <c r="I1053" s="60" t="s">
        <v>382</v>
      </c>
      <c r="J1053" s="61" t="s">
        <v>71</v>
      </c>
      <c r="K1053" s="62" t="s">
        <v>85</v>
      </c>
      <c r="L1053" s="63" t="s">
        <v>71</v>
      </c>
      <c r="M1053" s="64" t="str">
        <f t="shared" si="182"/>
        <v>2-3-2</v>
      </c>
      <c r="N1053" s="65">
        <v>43191</v>
      </c>
      <c r="O1053" s="66">
        <v>43191</v>
      </c>
      <c r="P1053" s="67">
        <v>0.14750000000000002</v>
      </c>
      <c r="Q1053" s="68" t="s">
        <v>122</v>
      </c>
      <c r="R1053" s="68" t="s">
        <v>108</v>
      </c>
      <c r="S1053" s="68" t="s">
        <v>109</v>
      </c>
      <c r="T1053" s="69">
        <v>46</v>
      </c>
      <c r="U1053" s="68"/>
      <c r="V1053" s="70">
        <v>120492</v>
      </c>
      <c r="W1053" s="70">
        <v>0</v>
      </c>
      <c r="X1053" s="70">
        <v>18000</v>
      </c>
      <c r="Y1053" s="70">
        <v>0</v>
      </c>
      <c r="Z1053" s="70">
        <v>6000</v>
      </c>
      <c r="AA1053" s="70">
        <v>313188</v>
      </c>
      <c r="AB1053" s="71">
        <f t="shared" si="183"/>
        <v>313188</v>
      </c>
      <c r="AC1053" s="71">
        <f t="shared" si="176"/>
        <v>313188</v>
      </c>
      <c r="AD1053" s="72">
        <f t="shared" si="177"/>
        <v>365</v>
      </c>
      <c r="AE1053" s="73">
        <f>ROUND(VLOOKUP(Q1053,'[1]Average Cost'!$A$3:$V$26,HLOOKUP('[1]Master Sheet'!E1053,'[1]Average Cost'!$B$1:$V$2,2,0)),0)</f>
        <v>316818</v>
      </c>
      <c r="AF1053" s="74">
        <f t="shared" si="178"/>
        <v>0.98854231767134448</v>
      </c>
      <c r="AG1053" s="68" t="str">
        <f t="shared" si="184"/>
        <v>80%-100%</v>
      </c>
      <c r="AH1053" s="75">
        <v>653998.02339999995</v>
      </c>
      <c r="AI1053" s="75">
        <v>653998.02339999995</v>
      </c>
      <c r="AJ1053" s="75">
        <v>593177</v>
      </c>
      <c r="AK1053" s="76">
        <f t="shared" si="179"/>
        <v>0.47888218128214</v>
      </c>
      <c r="AL1053" s="39" t="str">
        <f t="shared" si="185"/>
        <v>25% - 50%</v>
      </c>
      <c r="AM1053" s="77" t="str">
        <f t="shared" si="186"/>
        <v>Lower Range</v>
      </c>
      <c r="AN1053" s="78" t="s">
        <v>76</v>
      </c>
      <c r="AO1053" s="78"/>
      <c r="AP1053" s="78" t="s">
        <v>76</v>
      </c>
      <c r="AQ1053" s="49"/>
      <c r="AR1053" s="79"/>
      <c r="AS1053" s="79"/>
      <c r="AT1053" s="80"/>
      <c r="AU1053" s="52">
        <f t="shared" si="180"/>
        <v>0</v>
      </c>
    </row>
    <row r="1054" spans="1:47" ht="15" customHeight="1">
      <c r="A1054" s="53" t="s">
        <v>66</v>
      </c>
      <c r="B1054" s="54">
        <v>1043</v>
      </c>
      <c r="C1054" s="55" t="s">
        <v>147</v>
      </c>
      <c r="D1054" s="56" t="s">
        <v>148</v>
      </c>
      <c r="E1054" s="55" t="s">
        <v>79</v>
      </c>
      <c r="F1054" s="57">
        <v>41433</v>
      </c>
      <c r="G1054" s="58">
        <v>25128</v>
      </c>
      <c r="H1054" s="59">
        <f t="shared" si="181"/>
        <v>50.484931506849314</v>
      </c>
      <c r="I1054" s="60" t="s">
        <v>100</v>
      </c>
      <c r="J1054" s="61" t="s">
        <v>85</v>
      </c>
      <c r="K1054" s="62" t="s">
        <v>85</v>
      </c>
      <c r="L1054" s="63" t="s">
        <v>71</v>
      </c>
      <c r="M1054" s="64" t="str">
        <f t="shared" si="182"/>
        <v>3-3-2</v>
      </c>
      <c r="N1054" s="65">
        <v>43191</v>
      </c>
      <c r="O1054" s="66">
        <v>43191</v>
      </c>
      <c r="P1054" s="67">
        <v>0.16750000000000001</v>
      </c>
      <c r="Q1054" s="68" t="s">
        <v>101</v>
      </c>
      <c r="R1054" s="68" t="s">
        <v>141</v>
      </c>
      <c r="S1054" s="68" t="s">
        <v>142</v>
      </c>
      <c r="T1054" s="69">
        <v>54</v>
      </c>
      <c r="U1054" s="68"/>
      <c r="V1054" s="70">
        <v>455352</v>
      </c>
      <c r="W1054" s="70">
        <v>0</v>
      </c>
      <c r="X1054" s="70">
        <v>0</v>
      </c>
      <c r="Y1054" s="70">
        <v>175140</v>
      </c>
      <c r="Z1054" s="70">
        <v>0</v>
      </c>
      <c r="AA1054" s="70">
        <v>1358645</v>
      </c>
      <c r="AB1054" s="71">
        <f t="shared" si="183"/>
        <v>1183505</v>
      </c>
      <c r="AC1054" s="71">
        <f t="shared" si="176"/>
        <v>1183505</v>
      </c>
      <c r="AD1054" s="72">
        <f t="shared" si="177"/>
        <v>365</v>
      </c>
      <c r="AE1054" s="73">
        <f>ROUND(VLOOKUP(Q1054,'[1]Average Cost'!$A$3:$V$26,HLOOKUP('[1]Master Sheet'!E1054,'[1]Average Cost'!$B$1:$V$2,2,0)),0)</f>
        <v>2111098</v>
      </c>
      <c r="AF1054" s="74">
        <f t="shared" si="178"/>
        <v>0.56061111326901925</v>
      </c>
      <c r="AG1054" s="68" t="str">
        <f t="shared" si="184"/>
        <v>Less than 60%</v>
      </c>
      <c r="AH1054" s="75">
        <v>3815165</v>
      </c>
      <c r="AI1054" s="75">
        <v>3815165</v>
      </c>
      <c r="AJ1054" s="75">
        <v>2080872</v>
      </c>
      <c r="AK1054" s="76">
        <f t="shared" si="179"/>
        <v>0.31021069861985001</v>
      </c>
      <c r="AL1054" s="39" t="str">
        <f t="shared" si="185"/>
        <v>25% - 50%</v>
      </c>
      <c r="AM1054" s="77" t="str">
        <f t="shared" si="186"/>
        <v>Lower Range</v>
      </c>
      <c r="AN1054" s="78" t="s">
        <v>76</v>
      </c>
      <c r="AO1054" s="78"/>
      <c r="AP1054" s="78" t="s">
        <v>76</v>
      </c>
      <c r="AQ1054" s="49"/>
      <c r="AR1054" s="79"/>
      <c r="AS1054" s="79"/>
      <c r="AT1054" s="80"/>
      <c r="AU1054" s="52">
        <f t="shared" si="180"/>
        <v>0</v>
      </c>
    </row>
    <row r="1055" spans="1:47" ht="15" customHeight="1">
      <c r="A1055" s="53" t="s">
        <v>66</v>
      </c>
      <c r="B1055" s="54">
        <v>1044</v>
      </c>
      <c r="C1055" s="55" t="s">
        <v>172</v>
      </c>
      <c r="D1055" s="56" t="s">
        <v>145</v>
      </c>
      <c r="E1055" s="55" t="s">
        <v>111</v>
      </c>
      <c r="F1055" s="57">
        <v>43631</v>
      </c>
      <c r="G1055" s="58">
        <v>32946</v>
      </c>
      <c r="H1055" s="59">
        <f t="shared" si="181"/>
        <v>29.065753424657533</v>
      </c>
      <c r="I1055" s="60" t="s">
        <v>395</v>
      </c>
      <c r="J1055" s="61" t="s">
        <v>71</v>
      </c>
      <c r="K1055" s="62" t="s">
        <v>129</v>
      </c>
      <c r="L1055" s="63" t="s">
        <v>71</v>
      </c>
      <c r="M1055" s="64" t="str">
        <f t="shared" si="182"/>
        <v>2-1-2</v>
      </c>
      <c r="N1055" s="65">
        <v>42644</v>
      </c>
      <c r="O1055" s="66" t="s">
        <v>130</v>
      </c>
      <c r="P1055" s="67">
        <v>0</v>
      </c>
      <c r="Q1055" s="68" t="s">
        <v>113</v>
      </c>
      <c r="R1055" s="68" t="s">
        <v>114</v>
      </c>
      <c r="S1055" s="68" t="s">
        <v>115</v>
      </c>
      <c r="T1055" s="69">
        <v>45</v>
      </c>
      <c r="U1055" s="68"/>
      <c r="V1055" s="70">
        <v>91500</v>
      </c>
      <c r="W1055" s="70">
        <v>0</v>
      </c>
      <c r="X1055" s="70">
        <v>27000</v>
      </c>
      <c r="Y1055" s="70">
        <v>0</v>
      </c>
      <c r="Z1055" s="70">
        <v>9000</v>
      </c>
      <c r="AA1055" s="70">
        <v>227430.69</v>
      </c>
      <c r="AB1055" s="71">
        <f t="shared" si="183"/>
        <v>227430.69</v>
      </c>
      <c r="AC1055" s="71">
        <f t="shared" si="176"/>
        <v>227430.69</v>
      </c>
      <c r="AD1055" s="72">
        <f t="shared" si="177"/>
        <v>365</v>
      </c>
      <c r="AE1055" s="73">
        <f>ROUND(VLOOKUP(Q1055,'[1]Average Cost'!$A$3:$V$26,HLOOKUP('[1]Master Sheet'!E1055,'[1]Average Cost'!$B$1:$V$2,2,0)),0)</f>
        <v>313202</v>
      </c>
      <c r="AF1055" s="74">
        <f t="shared" si="178"/>
        <v>0.72614699139852235</v>
      </c>
      <c r="AG1055" s="68" t="str">
        <f t="shared" si="184"/>
        <v>60%-80%</v>
      </c>
      <c r="AH1055" s="75">
        <v>487522.38750000001</v>
      </c>
      <c r="AI1055" s="75">
        <v>487522.38750000001</v>
      </c>
      <c r="AJ1055" s="75">
        <v>336103</v>
      </c>
      <c r="AK1055" s="76">
        <f t="shared" si="179"/>
        <v>0.4665030690513674</v>
      </c>
      <c r="AL1055" s="39" t="str">
        <f t="shared" si="185"/>
        <v>25% - 50%</v>
      </c>
      <c r="AM1055" s="77" t="str">
        <f t="shared" si="186"/>
        <v>Lower Range</v>
      </c>
      <c r="AN1055" s="78" t="s">
        <v>76</v>
      </c>
      <c r="AO1055" s="78"/>
      <c r="AP1055" s="78" t="s">
        <v>76</v>
      </c>
      <c r="AQ1055" s="49"/>
      <c r="AR1055" s="79"/>
      <c r="AS1055" s="79"/>
      <c r="AT1055" s="80"/>
      <c r="AU1055" s="52">
        <f t="shared" si="180"/>
        <v>0</v>
      </c>
    </row>
    <row r="1056" spans="1:47" ht="15" customHeight="1">
      <c r="A1056" s="53" t="s">
        <v>66</v>
      </c>
      <c r="B1056" s="25">
        <v>1045</v>
      </c>
      <c r="C1056" s="55" t="s">
        <v>710</v>
      </c>
      <c r="D1056" s="56" t="s">
        <v>83</v>
      </c>
      <c r="E1056" s="55" t="s">
        <v>244</v>
      </c>
      <c r="F1056" s="57">
        <v>44716</v>
      </c>
      <c r="G1056" s="58">
        <v>26562</v>
      </c>
      <c r="H1056" s="59">
        <f t="shared" si="181"/>
        <v>46.556164383561644</v>
      </c>
      <c r="I1056" s="60" t="s">
        <v>635</v>
      </c>
      <c r="J1056" s="61">
        <v>0</v>
      </c>
      <c r="K1056" s="62">
        <v>0</v>
      </c>
      <c r="L1056" s="63" t="s">
        <v>71</v>
      </c>
      <c r="M1056" s="64" t="str">
        <f t="shared" si="182"/>
        <v>0-0-2</v>
      </c>
      <c r="N1056" s="81" t="s">
        <v>72</v>
      </c>
      <c r="O1056" s="62" t="s">
        <v>72</v>
      </c>
      <c r="P1056" s="67">
        <v>0</v>
      </c>
      <c r="Q1056" s="68" t="s">
        <v>87</v>
      </c>
      <c r="R1056" s="68" t="s">
        <v>88</v>
      </c>
      <c r="S1056" s="68" t="s">
        <v>89</v>
      </c>
      <c r="T1056" s="69">
        <v>46</v>
      </c>
      <c r="U1056" s="68"/>
      <c r="V1056" s="70">
        <v>140004</v>
      </c>
      <c r="W1056" s="70">
        <v>0</v>
      </c>
      <c r="X1056" s="70">
        <v>0</v>
      </c>
      <c r="Y1056" s="70">
        <v>0</v>
      </c>
      <c r="Z1056" s="70">
        <v>0</v>
      </c>
      <c r="AA1056" s="70">
        <v>361959</v>
      </c>
      <c r="AB1056" s="71">
        <f t="shared" si="183"/>
        <v>361959</v>
      </c>
      <c r="AC1056" s="71">
        <f t="shared" si="176"/>
        <v>361959</v>
      </c>
      <c r="AD1056" s="72">
        <f t="shared" si="177"/>
        <v>301</v>
      </c>
      <c r="AE1056" s="73">
        <f>ROUND(VLOOKUP(Q1056,'[1]Average Cost'!$A$3:$V$26,HLOOKUP('[1]Master Sheet'!E1056,'[1]Average Cost'!$B$1:$V$2,2,0)),0)</f>
        <v>293696</v>
      </c>
      <c r="AF1056" s="74">
        <f t="shared" si="178"/>
        <v>1.2324274079320112</v>
      </c>
      <c r="AG1056" s="68" t="str">
        <f t="shared" si="184"/>
        <v>Greater than 100%</v>
      </c>
      <c r="AH1056" s="75">
        <v>512626</v>
      </c>
      <c r="AI1056" s="75">
        <v>449515</v>
      </c>
      <c r="AJ1056" s="75">
        <v>512626</v>
      </c>
      <c r="AK1056" s="76">
        <f t="shared" si="179"/>
        <v>0.70608786912876054</v>
      </c>
      <c r="AL1056" s="39" t="str">
        <f t="shared" si="185"/>
        <v>70% - 90%</v>
      </c>
      <c r="AM1056" s="77" t="str">
        <f t="shared" si="186"/>
        <v>Lower Middle Range</v>
      </c>
      <c r="AN1056" s="78" t="s">
        <v>76</v>
      </c>
      <c r="AO1056" s="78"/>
      <c r="AP1056" s="78" t="s">
        <v>76</v>
      </c>
      <c r="AQ1056" s="49"/>
      <c r="AR1056" s="79"/>
      <c r="AS1056" s="79"/>
      <c r="AT1056" s="80"/>
      <c r="AU1056" s="52">
        <f t="shared" si="180"/>
        <v>0</v>
      </c>
    </row>
    <row r="1057" spans="1:47" ht="15" customHeight="1">
      <c r="A1057" s="53" t="s">
        <v>66</v>
      </c>
      <c r="B1057" s="54">
        <v>1046</v>
      </c>
      <c r="C1057" s="55" t="s">
        <v>205</v>
      </c>
      <c r="D1057" s="56" t="s">
        <v>117</v>
      </c>
      <c r="E1057" s="55" t="s">
        <v>92</v>
      </c>
      <c r="F1057" s="57">
        <v>43386</v>
      </c>
      <c r="G1057" s="58">
        <v>27049</v>
      </c>
      <c r="H1057" s="59">
        <f t="shared" si="181"/>
        <v>45.221917808219175</v>
      </c>
      <c r="I1057" s="60" t="s">
        <v>801</v>
      </c>
      <c r="J1057" s="61" t="s">
        <v>71</v>
      </c>
      <c r="K1057" s="62" t="s">
        <v>85</v>
      </c>
      <c r="L1057" s="63" t="s">
        <v>85</v>
      </c>
      <c r="M1057" s="64" t="str">
        <f t="shared" si="182"/>
        <v>2-3-3</v>
      </c>
      <c r="N1057" s="81" t="s">
        <v>121</v>
      </c>
      <c r="O1057" s="66">
        <v>43191</v>
      </c>
      <c r="P1057" s="67">
        <v>0.09</v>
      </c>
      <c r="Q1057" s="68" t="s">
        <v>177</v>
      </c>
      <c r="R1057" s="68" t="s">
        <v>178</v>
      </c>
      <c r="S1057" s="68" t="s">
        <v>179</v>
      </c>
      <c r="T1057" s="69">
        <v>50</v>
      </c>
      <c r="U1057" s="68"/>
      <c r="V1057" s="70">
        <v>313740</v>
      </c>
      <c r="W1057" s="70">
        <v>0</v>
      </c>
      <c r="X1057" s="70">
        <v>0</v>
      </c>
      <c r="Y1057" s="70">
        <v>82560</v>
      </c>
      <c r="Z1057" s="70">
        <v>0</v>
      </c>
      <c r="AA1057" s="70">
        <v>920157</v>
      </c>
      <c r="AB1057" s="71">
        <f t="shared" si="183"/>
        <v>837597</v>
      </c>
      <c r="AC1057" s="71">
        <f t="shared" si="176"/>
        <v>837597</v>
      </c>
      <c r="AD1057" s="72">
        <f t="shared" si="177"/>
        <v>365</v>
      </c>
      <c r="AE1057" s="73">
        <f>ROUND(VLOOKUP(Q1057,'[1]Average Cost'!$A$3:$V$26,HLOOKUP('[1]Master Sheet'!E1057,'[1]Average Cost'!$B$1:$V$2,2,0)),0)</f>
        <v>1216988</v>
      </c>
      <c r="AF1057" s="74">
        <f t="shared" si="178"/>
        <v>0.68825411589925289</v>
      </c>
      <c r="AG1057" s="68" t="str">
        <f t="shared" si="184"/>
        <v>60%-80%</v>
      </c>
      <c r="AH1057" s="75">
        <v>1653959.6702999999</v>
      </c>
      <c r="AI1057" s="75">
        <v>1653959.6702999999</v>
      </c>
      <c r="AJ1057" s="75">
        <v>1135210</v>
      </c>
      <c r="AK1057" s="76">
        <f t="shared" si="179"/>
        <v>0.50641924046919129</v>
      </c>
      <c r="AL1057" s="39" t="str">
        <f t="shared" si="185"/>
        <v>50% - 70%</v>
      </c>
      <c r="AM1057" s="77" t="str">
        <f t="shared" si="186"/>
        <v>Lower Range</v>
      </c>
      <c r="AN1057" s="78" t="s">
        <v>76</v>
      </c>
      <c r="AO1057" s="78"/>
      <c r="AP1057" s="78" t="s">
        <v>76</v>
      </c>
      <c r="AQ1057" s="49"/>
      <c r="AR1057" s="79"/>
      <c r="AS1057" s="79"/>
      <c r="AT1057" s="80"/>
      <c r="AU1057" s="52">
        <f t="shared" si="180"/>
        <v>0</v>
      </c>
    </row>
    <row r="1058" spans="1:47" ht="15" customHeight="1">
      <c r="A1058" s="53" t="s">
        <v>66</v>
      </c>
      <c r="B1058" s="54">
        <v>1047</v>
      </c>
      <c r="C1058" s="55" t="s">
        <v>136</v>
      </c>
      <c r="D1058" s="56" t="s">
        <v>91</v>
      </c>
      <c r="E1058" s="55" t="s">
        <v>79</v>
      </c>
      <c r="F1058" s="57">
        <v>44401</v>
      </c>
      <c r="G1058" s="58">
        <v>33140</v>
      </c>
      <c r="H1058" s="59">
        <f t="shared" si="181"/>
        <v>28.534246575342465</v>
      </c>
      <c r="I1058" s="60" t="s">
        <v>223</v>
      </c>
      <c r="J1058" s="61">
        <v>0</v>
      </c>
      <c r="K1058" s="62" t="s">
        <v>85</v>
      </c>
      <c r="L1058" s="63" t="s">
        <v>85</v>
      </c>
      <c r="M1058" s="64" t="str">
        <f t="shared" si="182"/>
        <v>0-3-3</v>
      </c>
      <c r="N1058" s="81" t="s">
        <v>121</v>
      </c>
      <c r="O1058" s="66">
        <v>43191</v>
      </c>
      <c r="P1058" s="67">
        <v>8.6232876712328835E-2</v>
      </c>
      <c r="Q1058" s="68" t="s">
        <v>224</v>
      </c>
      <c r="R1058" s="68" t="s">
        <v>108</v>
      </c>
      <c r="S1058" s="68" t="s">
        <v>109</v>
      </c>
      <c r="T1058" s="69">
        <v>49</v>
      </c>
      <c r="U1058" s="68"/>
      <c r="V1058" s="70">
        <v>383136</v>
      </c>
      <c r="W1058" s="70">
        <v>0</v>
      </c>
      <c r="X1058" s="70">
        <v>0</v>
      </c>
      <c r="Y1058" s="70">
        <v>95784</v>
      </c>
      <c r="Z1058" s="70">
        <v>0</v>
      </c>
      <c r="AA1058" s="70">
        <v>1065590</v>
      </c>
      <c r="AB1058" s="71">
        <f t="shared" si="183"/>
        <v>969806</v>
      </c>
      <c r="AC1058" s="71">
        <f t="shared" si="176"/>
        <v>969806</v>
      </c>
      <c r="AD1058" s="72">
        <f t="shared" si="177"/>
        <v>365</v>
      </c>
      <c r="AE1058" s="73">
        <f>ROUND(VLOOKUP(Q1058,'[1]Average Cost'!$A$3:$V$26,HLOOKUP('[1]Master Sheet'!E1058,'[1]Average Cost'!$B$1:$V$2,2,0)),0)</f>
        <v>857898</v>
      </c>
      <c r="AF1058" s="74">
        <f t="shared" si="178"/>
        <v>1.1304444118065318</v>
      </c>
      <c r="AG1058" s="68" t="str">
        <f t="shared" si="184"/>
        <v>Greater than 100%</v>
      </c>
      <c r="AH1058" s="75">
        <v>1151132.6784900001</v>
      </c>
      <c r="AI1058" s="75">
        <v>1151132.6784900001</v>
      </c>
      <c r="AJ1058" s="75">
        <v>950455</v>
      </c>
      <c r="AK1058" s="76">
        <f t="shared" si="179"/>
        <v>0.84247977502658022</v>
      </c>
      <c r="AL1058" s="39" t="str">
        <f t="shared" si="185"/>
        <v>70% - 90%</v>
      </c>
      <c r="AM1058" s="77" t="str">
        <f t="shared" si="186"/>
        <v>Lower Middle Range</v>
      </c>
      <c r="AN1058" s="78" t="s">
        <v>118</v>
      </c>
      <c r="AO1058" s="78" t="s">
        <v>802</v>
      </c>
      <c r="AP1058" s="78" t="s">
        <v>76</v>
      </c>
      <c r="AQ1058" s="49"/>
      <c r="AR1058" s="79"/>
      <c r="AS1058" s="79"/>
      <c r="AT1058" s="80"/>
      <c r="AU1058" s="52">
        <f t="shared" si="180"/>
        <v>0</v>
      </c>
    </row>
    <row r="1059" spans="1:47" ht="15" customHeight="1">
      <c r="A1059" s="53" t="s">
        <v>66</v>
      </c>
      <c r="B1059" s="54">
        <v>1048</v>
      </c>
      <c r="C1059" s="55" t="s">
        <v>104</v>
      </c>
      <c r="D1059" s="56" t="s">
        <v>83</v>
      </c>
      <c r="E1059" s="55" t="s">
        <v>111</v>
      </c>
      <c r="F1059" s="57">
        <v>40636</v>
      </c>
      <c r="G1059" s="58">
        <v>29254</v>
      </c>
      <c r="H1059" s="59">
        <f t="shared" si="181"/>
        <v>39.180821917808217</v>
      </c>
      <c r="I1059" s="60" t="s">
        <v>146</v>
      </c>
      <c r="J1059" s="61" t="s">
        <v>71</v>
      </c>
      <c r="K1059" s="62" t="s">
        <v>71</v>
      </c>
      <c r="L1059" s="63" t="s">
        <v>85</v>
      </c>
      <c r="M1059" s="64" t="str">
        <f t="shared" si="182"/>
        <v>2-2-3</v>
      </c>
      <c r="N1059" s="65">
        <v>42095</v>
      </c>
      <c r="O1059" s="66">
        <v>43191</v>
      </c>
      <c r="P1059" s="67">
        <v>8.7500000000000078E-2</v>
      </c>
      <c r="Q1059" s="68" t="s">
        <v>122</v>
      </c>
      <c r="R1059" s="68" t="s">
        <v>108</v>
      </c>
      <c r="S1059" s="68" t="s">
        <v>109</v>
      </c>
      <c r="T1059" s="69">
        <v>46</v>
      </c>
      <c r="U1059" s="68"/>
      <c r="V1059" s="70">
        <v>125028</v>
      </c>
      <c r="W1059" s="70">
        <v>0</v>
      </c>
      <c r="X1059" s="70">
        <v>18000</v>
      </c>
      <c r="Y1059" s="70">
        <v>0</v>
      </c>
      <c r="Z1059" s="70">
        <v>6000</v>
      </c>
      <c r="AA1059" s="70">
        <v>324534</v>
      </c>
      <c r="AB1059" s="71">
        <f t="shared" si="183"/>
        <v>324534</v>
      </c>
      <c r="AC1059" s="71">
        <f t="shared" si="176"/>
        <v>324534</v>
      </c>
      <c r="AD1059" s="72">
        <f t="shared" si="177"/>
        <v>365</v>
      </c>
      <c r="AE1059" s="73">
        <f>ROUND(VLOOKUP(Q1059,'[1]Average Cost'!$A$3:$V$26,HLOOKUP('[1]Master Sheet'!E1059,'[1]Average Cost'!$B$1:$V$2,2,0)),0)</f>
        <v>316818</v>
      </c>
      <c r="AF1059" s="74">
        <f t="shared" si="178"/>
        <v>1.0243546768176051</v>
      </c>
      <c r="AG1059" s="68" t="str">
        <f t="shared" si="184"/>
        <v>Greater than 100%</v>
      </c>
      <c r="AH1059" s="75">
        <v>653998.02339999995</v>
      </c>
      <c r="AI1059" s="75">
        <v>653998.02339999995</v>
      </c>
      <c r="AJ1059" s="75">
        <v>593177</v>
      </c>
      <c r="AK1059" s="76">
        <f t="shared" si="179"/>
        <v>0.49623085756867447</v>
      </c>
      <c r="AL1059" s="39" t="str">
        <f t="shared" si="185"/>
        <v>25% - 50%</v>
      </c>
      <c r="AM1059" s="77" t="str">
        <f t="shared" si="186"/>
        <v>Lower Range</v>
      </c>
      <c r="AN1059" s="78" t="s">
        <v>76</v>
      </c>
      <c r="AO1059" s="78"/>
      <c r="AP1059" s="78" t="s">
        <v>76</v>
      </c>
      <c r="AQ1059" s="49"/>
      <c r="AR1059" s="79"/>
      <c r="AS1059" s="79"/>
      <c r="AT1059" s="80"/>
      <c r="AU1059" s="52">
        <f t="shared" si="180"/>
        <v>0</v>
      </c>
    </row>
    <row r="1060" spans="1:47" ht="15" customHeight="1">
      <c r="A1060" s="53" t="s">
        <v>66</v>
      </c>
      <c r="B1060" s="54">
        <v>1049</v>
      </c>
      <c r="C1060" s="55" t="s">
        <v>296</v>
      </c>
      <c r="D1060" s="56" t="s">
        <v>297</v>
      </c>
      <c r="E1060" s="55" t="s">
        <v>111</v>
      </c>
      <c r="F1060" s="57">
        <v>40603</v>
      </c>
      <c r="G1060" s="58">
        <v>27912</v>
      </c>
      <c r="H1060" s="59">
        <f t="shared" si="181"/>
        <v>42.857534246575341</v>
      </c>
      <c r="I1060" s="60" t="s">
        <v>227</v>
      </c>
      <c r="J1060" s="61" t="s">
        <v>85</v>
      </c>
      <c r="K1060" s="62" t="s">
        <v>71</v>
      </c>
      <c r="L1060" s="63" t="s">
        <v>71</v>
      </c>
      <c r="M1060" s="64" t="str">
        <f t="shared" si="182"/>
        <v>3-2-2</v>
      </c>
      <c r="N1060" s="65">
        <v>42095</v>
      </c>
      <c r="O1060" s="66">
        <v>43191</v>
      </c>
      <c r="P1060" s="67">
        <v>6.25E-2</v>
      </c>
      <c r="Q1060" s="68" t="s">
        <v>151</v>
      </c>
      <c r="R1060" s="68" t="s">
        <v>126</v>
      </c>
      <c r="S1060" s="68" t="s">
        <v>127</v>
      </c>
      <c r="T1060" s="69">
        <v>43</v>
      </c>
      <c r="U1060" s="68"/>
      <c r="V1060" s="70">
        <v>128844</v>
      </c>
      <c r="W1060" s="70">
        <v>0</v>
      </c>
      <c r="X1060" s="70">
        <v>9000</v>
      </c>
      <c r="Y1060" s="70">
        <v>0</v>
      </c>
      <c r="Z1060" s="70">
        <v>3000</v>
      </c>
      <c r="AA1060" s="70">
        <v>334055</v>
      </c>
      <c r="AB1060" s="71">
        <f t="shared" si="183"/>
        <v>334055</v>
      </c>
      <c r="AC1060" s="71">
        <f t="shared" si="176"/>
        <v>334055</v>
      </c>
      <c r="AD1060" s="72">
        <f t="shared" si="177"/>
        <v>365</v>
      </c>
      <c r="AE1060" s="73">
        <f>ROUND(VLOOKUP(Q1060,'[1]Average Cost'!$A$3:$V$26,HLOOKUP('[1]Master Sheet'!E1060,'[1]Average Cost'!$B$1:$V$2,2,0)),0)</f>
        <v>273522</v>
      </c>
      <c r="AF1060" s="74">
        <f t="shared" si="178"/>
        <v>1.2213094376320734</v>
      </c>
      <c r="AG1060" s="68" t="str">
        <f t="shared" si="184"/>
        <v>Greater than 100%</v>
      </c>
      <c r="AH1060" s="75">
        <v>309807</v>
      </c>
      <c r="AI1060" s="75">
        <v>270805.1464575</v>
      </c>
      <c r="AJ1060" s="75">
        <v>309807</v>
      </c>
      <c r="AK1060" s="76">
        <f t="shared" si="179"/>
        <v>1.0782680830323395</v>
      </c>
      <c r="AL1060" s="39" t="str">
        <f t="shared" si="185"/>
        <v>90% - 110%</v>
      </c>
      <c r="AM1060" s="77" t="str">
        <f t="shared" si="186"/>
        <v>Upper Middle Range</v>
      </c>
      <c r="AN1060" s="78" t="s">
        <v>118</v>
      </c>
      <c r="AO1060" s="78" t="s">
        <v>803</v>
      </c>
      <c r="AP1060" s="78" t="s">
        <v>135</v>
      </c>
      <c r="AQ1060" s="49"/>
      <c r="AR1060" s="79"/>
      <c r="AS1060" s="79"/>
      <c r="AT1060" s="80"/>
      <c r="AU1060" s="52">
        <f t="shared" si="180"/>
        <v>0</v>
      </c>
    </row>
    <row r="1061" spans="1:47" ht="15" customHeight="1">
      <c r="A1061" s="53" t="s">
        <v>66</v>
      </c>
      <c r="B1061" s="54">
        <v>1050</v>
      </c>
      <c r="C1061" s="55" t="s">
        <v>104</v>
      </c>
      <c r="D1061" s="56" t="s">
        <v>83</v>
      </c>
      <c r="E1061" s="55" t="s">
        <v>79</v>
      </c>
      <c r="F1061" s="57">
        <v>40915</v>
      </c>
      <c r="G1061" s="58">
        <v>27576</v>
      </c>
      <c r="H1061" s="59">
        <f t="shared" si="181"/>
        <v>43.778082191780825</v>
      </c>
      <c r="I1061" s="60" t="s">
        <v>100</v>
      </c>
      <c r="J1061" s="61" t="s">
        <v>129</v>
      </c>
      <c r="K1061" s="62" t="s">
        <v>129</v>
      </c>
      <c r="L1061" s="63" t="s">
        <v>71</v>
      </c>
      <c r="M1061" s="64" t="str">
        <f t="shared" si="182"/>
        <v>1-1-2</v>
      </c>
      <c r="N1061" s="65" t="s">
        <v>86</v>
      </c>
      <c r="O1061" s="66">
        <v>43191</v>
      </c>
      <c r="P1061" s="67">
        <v>2.775E-2</v>
      </c>
      <c r="Q1061" s="68" t="s">
        <v>101</v>
      </c>
      <c r="R1061" s="68" t="s">
        <v>141</v>
      </c>
      <c r="S1061" s="68" t="s">
        <v>142</v>
      </c>
      <c r="T1061" s="69">
        <v>46</v>
      </c>
      <c r="U1061" s="68"/>
      <c r="V1061" s="70">
        <v>118044</v>
      </c>
      <c r="W1061" s="70">
        <v>0</v>
      </c>
      <c r="X1061" s="70">
        <v>0</v>
      </c>
      <c r="Y1061" s="70">
        <v>0</v>
      </c>
      <c r="Z1061" s="70">
        <v>0</v>
      </c>
      <c r="AA1061" s="70">
        <v>232684.72</v>
      </c>
      <c r="AB1061" s="71">
        <f t="shared" si="183"/>
        <v>232684.72</v>
      </c>
      <c r="AC1061" s="71">
        <f t="shared" si="176"/>
        <v>232684.72</v>
      </c>
      <c r="AD1061" s="72">
        <f t="shared" si="177"/>
        <v>365</v>
      </c>
      <c r="AE1061" s="73">
        <f>ROUND(VLOOKUP(Q1061,'[1]Average Cost'!$A$3:$V$26,HLOOKUP('[1]Master Sheet'!E1061,'[1]Average Cost'!$B$1:$V$2,2,0)),0)</f>
        <v>335659</v>
      </c>
      <c r="AF1061" s="74">
        <f t="shared" si="178"/>
        <v>0.69321758093779695</v>
      </c>
      <c r="AG1061" s="68" t="str">
        <f t="shared" si="184"/>
        <v>60%-80%</v>
      </c>
      <c r="AH1061" s="75">
        <v>593268</v>
      </c>
      <c r="AI1061" s="75">
        <v>555055</v>
      </c>
      <c r="AJ1061" s="75">
        <v>593268</v>
      </c>
      <c r="AK1061" s="76">
        <f t="shared" si="179"/>
        <v>0.39220844542432765</v>
      </c>
      <c r="AL1061" s="39" t="str">
        <f t="shared" si="185"/>
        <v>25% - 50%</v>
      </c>
      <c r="AM1061" s="77" t="str">
        <f t="shared" si="186"/>
        <v>Lower Range</v>
      </c>
      <c r="AN1061" s="78" t="s">
        <v>118</v>
      </c>
      <c r="AO1061" s="78" t="s">
        <v>804</v>
      </c>
      <c r="AP1061" s="78" t="s">
        <v>76</v>
      </c>
      <c r="AQ1061" s="49"/>
      <c r="AR1061" s="79"/>
      <c r="AS1061" s="79"/>
      <c r="AT1061" s="80"/>
      <c r="AU1061" s="52">
        <f t="shared" si="180"/>
        <v>0</v>
      </c>
    </row>
    <row r="1062" spans="1:47" ht="15" customHeight="1">
      <c r="A1062" s="53" t="s">
        <v>66</v>
      </c>
      <c r="B1062" s="25">
        <v>1051</v>
      </c>
      <c r="C1062" s="55" t="s">
        <v>90</v>
      </c>
      <c r="D1062" s="56" t="s">
        <v>91</v>
      </c>
      <c r="E1062" s="55" t="s">
        <v>506</v>
      </c>
      <c r="F1062" s="57">
        <v>44597</v>
      </c>
      <c r="G1062" s="58">
        <v>29344</v>
      </c>
      <c r="H1062" s="59">
        <f t="shared" si="181"/>
        <v>38.934246575342463</v>
      </c>
      <c r="I1062" s="60" t="s">
        <v>232</v>
      </c>
      <c r="J1062" s="61">
        <v>0</v>
      </c>
      <c r="K1062" s="62">
        <v>0</v>
      </c>
      <c r="L1062" s="63" t="s">
        <v>85</v>
      </c>
      <c r="M1062" s="64" t="str">
        <f t="shared" si="182"/>
        <v>0-0-3</v>
      </c>
      <c r="N1062" s="81" t="s">
        <v>72</v>
      </c>
      <c r="O1062" s="62" t="s">
        <v>72</v>
      </c>
      <c r="P1062" s="67">
        <v>0</v>
      </c>
      <c r="Q1062" s="68" t="s">
        <v>73</v>
      </c>
      <c r="R1062" s="38" t="s">
        <v>74</v>
      </c>
      <c r="S1062" s="38" t="s">
        <v>75</v>
      </c>
      <c r="T1062" s="69">
        <v>49</v>
      </c>
      <c r="U1062" s="68"/>
      <c r="V1062" s="70">
        <v>345456</v>
      </c>
      <c r="W1062" s="70">
        <v>0</v>
      </c>
      <c r="X1062" s="70">
        <v>0</v>
      </c>
      <c r="Y1062" s="70">
        <v>86364</v>
      </c>
      <c r="Z1062" s="70">
        <v>0</v>
      </c>
      <c r="AA1062" s="70">
        <v>961960</v>
      </c>
      <c r="AB1062" s="71">
        <f t="shared" si="183"/>
        <v>875596</v>
      </c>
      <c r="AC1062" s="71">
        <f t="shared" si="176"/>
        <v>875596</v>
      </c>
      <c r="AD1062" s="72">
        <f t="shared" si="177"/>
        <v>365</v>
      </c>
      <c r="AE1062" s="73">
        <f>ROUND(VLOOKUP(Q1062,'[1]Average Cost'!$A$3:$V$26,HLOOKUP('[1]Master Sheet'!E1062,'[1]Average Cost'!$B$1:$V$2,2,0)),0)</f>
        <v>914168</v>
      </c>
      <c r="AF1062" s="74">
        <f t="shared" si="178"/>
        <v>0.95780644257948211</v>
      </c>
      <c r="AG1062" s="68" t="str">
        <f t="shared" si="184"/>
        <v>80%-100%</v>
      </c>
      <c r="AH1062" s="75">
        <v>1405865.719755</v>
      </c>
      <c r="AI1062" s="75">
        <v>1405865.719755</v>
      </c>
      <c r="AJ1062" s="75">
        <v>1138428</v>
      </c>
      <c r="AK1062" s="76">
        <f t="shared" si="179"/>
        <v>0.62281623891689319</v>
      </c>
      <c r="AL1062" s="39" t="str">
        <f t="shared" si="185"/>
        <v>50% - 70%</v>
      </c>
      <c r="AM1062" s="77" t="str">
        <f t="shared" si="186"/>
        <v>Lower Range</v>
      </c>
      <c r="AN1062" s="78" t="s">
        <v>76</v>
      </c>
      <c r="AO1062" s="78"/>
      <c r="AP1062" s="78" t="s">
        <v>76</v>
      </c>
      <c r="AQ1062" s="49"/>
      <c r="AR1062" s="79"/>
      <c r="AS1062" s="79"/>
      <c r="AT1062" s="80"/>
      <c r="AU1062" s="52">
        <f t="shared" si="180"/>
        <v>0</v>
      </c>
    </row>
    <row r="1063" spans="1:47" ht="15" customHeight="1">
      <c r="A1063" s="53" t="s">
        <v>66</v>
      </c>
      <c r="B1063" s="54">
        <v>1052</v>
      </c>
      <c r="C1063" s="55" t="s">
        <v>265</v>
      </c>
      <c r="D1063" s="56" t="s">
        <v>148</v>
      </c>
      <c r="E1063" s="55" t="s">
        <v>273</v>
      </c>
      <c r="F1063" s="57">
        <v>41920</v>
      </c>
      <c r="G1063" s="58">
        <v>27246</v>
      </c>
      <c r="H1063" s="59">
        <f t="shared" si="181"/>
        <v>44.682191780821917</v>
      </c>
      <c r="I1063" s="60" t="s">
        <v>365</v>
      </c>
      <c r="J1063" s="61" t="s">
        <v>81</v>
      </c>
      <c r="K1063" s="62" t="s">
        <v>81</v>
      </c>
      <c r="L1063" s="63" t="s">
        <v>85</v>
      </c>
      <c r="M1063" s="64" t="str">
        <f t="shared" si="182"/>
        <v>4-4-3</v>
      </c>
      <c r="N1063" s="65">
        <v>43191</v>
      </c>
      <c r="O1063" s="66">
        <v>43191</v>
      </c>
      <c r="P1063" s="67">
        <v>0.5</v>
      </c>
      <c r="Q1063" s="68" t="s">
        <v>73</v>
      </c>
      <c r="R1063" s="38" t="s">
        <v>74</v>
      </c>
      <c r="S1063" s="38" t="s">
        <v>75</v>
      </c>
      <c r="T1063" s="69">
        <v>54</v>
      </c>
      <c r="U1063" s="68"/>
      <c r="V1063" s="70">
        <v>800748</v>
      </c>
      <c r="W1063" s="70">
        <v>0</v>
      </c>
      <c r="X1063" s="70">
        <v>0</v>
      </c>
      <c r="Y1063" s="70">
        <v>400380</v>
      </c>
      <c r="Z1063" s="70">
        <v>0</v>
      </c>
      <c r="AA1063" s="70">
        <v>2418203</v>
      </c>
      <c r="AB1063" s="71">
        <f t="shared" si="183"/>
        <v>2017823</v>
      </c>
      <c r="AC1063" s="71">
        <f t="shared" si="176"/>
        <v>2017823</v>
      </c>
      <c r="AD1063" s="72">
        <f t="shared" si="177"/>
        <v>365</v>
      </c>
      <c r="AE1063" s="73">
        <f>ROUND(VLOOKUP(Q1063,'[1]Average Cost'!$A$3:$V$26,HLOOKUP('[1]Master Sheet'!E1063,'[1]Average Cost'!$B$1:$V$2,2,0)),0)</f>
        <v>2657244</v>
      </c>
      <c r="AF1063" s="74">
        <f t="shared" si="178"/>
        <v>0.75936684775654772</v>
      </c>
      <c r="AG1063" s="68" t="str">
        <f t="shared" si="184"/>
        <v>60%-80%</v>
      </c>
      <c r="AH1063" s="75">
        <v>2771803.02</v>
      </c>
      <c r="AI1063" s="75">
        <v>2771803.02</v>
      </c>
      <c r="AJ1063" s="75">
        <v>2753526</v>
      </c>
      <c r="AK1063" s="76">
        <f t="shared" si="179"/>
        <v>0.727982106030031</v>
      </c>
      <c r="AL1063" s="39" t="str">
        <f t="shared" si="185"/>
        <v>70% - 90%</v>
      </c>
      <c r="AM1063" s="77" t="str">
        <f t="shared" si="186"/>
        <v>Lower Middle Range</v>
      </c>
      <c r="AN1063" s="78" t="s">
        <v>118</v>
      </c>
      <c r="AO1063" s="78" t="s">
        <v>805</v>
      </c>
      <c r="AP1063" s="78" t="s">
        <v>76</v>
      </c>
      <c r="AQ1063" s="49"/>
      <c r="AR1063" s="79"/>
      <c r="AS1063" s="79"/>
      <c r="AT1063" s="80"/>
      <c r="AU1063" s="52">
        <f t="shared" si="180"/>
        <v>0</v>
      </c>
    </row>
    <row r="1064" spans="1:47" ht="15" customHeight="1">
      <c r="A1064" s="53" t="s">
        <v>66</v>
      </c>
      <c r="B1064" s="54">
        <v>1053</v>
      </c>
      <c r="C1064" s="55" t="s">
        <v>67</v>
      </c>
      <c r="D1064" s="56" t="s">
        <v>68</v>
      </c>
      <c r="E1064" s="55" t="s">
        <v>806</v>
      </c>
      <c r="F1064" s="57">
        <v>42014</v>
      </c>
      <c r="G1064" s="58">
        <v>29143</v>
      </c>
      <c r="H1064" s="59">
        <f t="shared" si="181"/>
        <v>39.484931506849314</v>
      </c>
      <c r="I1064" s="60" t="s">
        <v>232</v>
      </c>
      <c r="J1064" s="61" t="s">
        <v>85</v>
      </c>
      <c r="K1064" s="62" t="s">
        <v>71</v>
      </c>
      <c r="L1064" s="63" t="s">
        <v>81</v>
      </c>
      <c r="M1064" s="64" t="str">
        <f t="shared" si="182"/>
        <v>3-2-4</v>
      </c>
      <c r="N1064" s="65">
        <v>42826</v>
      </c>
      <c r="O1064" s="66">
        <v>43191</v>
      </c>
      <c r="P1064" s="67">
        <v>0.22000000000000006</v>
      </c>
      <c r="Q1064" s="68" t="s">
        <v>73</v>
      </c>
      <c r="R1064" s="38" t="s">
        <v>74</v>
      </c>
      <c r="S1064" s="38" t="s">
        <v>75</v>
      </c>
      <c r="T1064" s="69">
        <v>48</v>
      </c>
      <c r="U1064" s="68"/>
      <c r="V1064" s="70">
        <v>183120</v>
      </c>
      <c r="W1064" s="70">
        <v>0</v>
      </c>
      <c r="X1064" s="70">
        <v>0</v>
      </c>
      <c r="Y1064" s="70">
        <v>45780</v>
      </c>
      <c r="Z1064" s="70">
        <v>0</v>
      </c>
      <c r="AA1064" s="70">
        <v>515535</v>
      </c>
      <c r="AB1064" s="71">
        <f t="shared" si="183"/>
        <v>469755</v>
      </c>
      <c r="AC1064" s="71">
        <f t="shared" si="176"/>
        <v>469755</v>
      </c>
      <c r="AD1064" s="72">
        <f t="shared" si="177"/>
        <v>365</v>
      </c>
      <c r="AE1064" s="73">
        <f>ROUND(VLOOKUP(Q1064,'[1]Average Cost'!$A$3:$V$26,HLOOKUP('[1]Master Sheet'!E1064,'[1]Average Cost'!$B$1:$V$2,2,0)),0)</f>
        <v>646385</v>
      </c>
      <c r="AF1064" s="74">
        <f t="shared" si="178"/>
        <v>0.7267418024861344</v>
      </c>
      <c r="AG1064" s="68" t="str">
        <f t="shared" si="184"/>
        <v>60%-80%</v>
      </c>
      <c r="AH1064" s="75">
        <v>1040452</v>
      </c>
      <c r="AI1064" s="75">
        <v>1031401.0812</v>
      </c>
      <c r="AJ1064" s="75">
        <v>1040452</v>
      </c>
      <c r="AK1064" s="76">
        <f t="shared" si="179"/>
        <v>0.45149127494588892</v>
      </c>
      <c r="AL1064" s="39" t="str">
        <f t="shared" si="185"/>
        <v>25% - 50%</v>
      </c>
      <c r="AM1064" s="77" t="str">
        <f t="shared" si="186"/>
        <v>Lower Range</v>
      </c>
      <c r="AN1064" s="78" t="s">
        <v>76</v>
      </c>
      <c r="AO1064" s="78"/>
      <c r="AP1064" s="78" t="s">
        <v>76</v>
      </c>
      <c r="AQ1064" s="49"/>
      <c r="AR1064" s="79"/>
      <c r="AS1064" s="79"/>
      <c r="AT1064" s="80"/>
      <c r="AU1064" s="52">
        <f t="shared" si="180"/>
        <v>0</v>
      </c>
    </row>
    <row r="1065" spans="1:47" ht="15" customHeight="1">
      <c r="A1065" s="53" t="s">
        <v>66</v>
      </c>
      <c r="B1065" s="54">
        <v>1054</v>
      </c>
      <c r="C1065" s="55" t="s">
        <v>622</v>
      </c>
      <c r="D1065" s="56" t="s">
        <v>83</v>
      </c>
      <c r="E1065" s="55" t="s">
        <v>450</v>
      </c>
      <c r="F1065" s="57">
        <v>43800</v>
      </c>
      <c r="G1065" s="58">
        <v>30788</v>
      </c>
      <c r="H1065" s="59">
        <f t="shared" si="181"/>
        <v>34.978082191780821</v>
      </c>
      <c r="I1065" s="60" t="s">
        <v>807</v>
      </c>
      <c r="J1065" s="61" t="s">
        <v>71</v>
      </c>
      <c r="K1065" s="62" t="s">
        <v>71</v>
      </c>
      <c r="L1065" s="63" t="s">
        <v>85</v>
      </c>
      <c r="M1065" s="64" t="str">
        <f t="shared" si="182"/>
        <v>2-2-3</v>
      </c>
      <c r="N1065" s="81" t="s">
        <v>121</v>
      </c>
      <c r="O1065" s="66">
        <v>43191</v>
      </c>
      <c r="P1065" s="67">
        <v>6.7499999999999991E-2</v>
      </c>
      <c r="Q1065" s="68" t="s">
        <v>177</v>
      </c>
      <c r="R1065" s="68" t="s">
        <v>178</v>
      </c>
      <c r="S1065" s="68" t="s">
        <v>179</v>
      </c>
      <c r="T1065" s="69">
        <v>46</v>
      </c>
      <c r="U1065" s="68"/>
      <c r="V1065" s="70">
        <v>161112</v>
      </c>
      <c r="W1065" s="70">
        <v>0</v>
      </c>
      <c r="X1065" s="70">
        <v>0</v>
      </c>
      <c r="Y1065" s="70">
        <v>0</v>
      </c>
      <c r="Z1065" s="70">
        <v>0</v>
      </c>
      <c r="AA1065" s="70">
        <v>414719</v>
      </c>
      <c r="AB1065" s="71">
        <f t="shared" si="183"/>
        <v>414719</v>
      </c>
      <c r="AC1065" s="71">
        <f t="shared" si="176"/>
        <v>414719</v>
      </c>
      <c r="AD1065" s="72">
        <f t="shared" si="177"/>
        <v>365</v>
      </c>
      <c r="AE1065" s="73">
        <f>ROUND(VLOOKUP(Q1065,'[1]Average Cost'!$A$3:$V$26,HLOOKUP('[1]Master Sheet'!E1065,'[1]Average Cost'!$B$1:$V$2,2,0)),0)</f>
        <v>402766</v>
      </c>
      <c r="AF1065" s="74">
        <f t="shared" si="178"/>
        <v>1.0296772815977515</v>
      </c>
      <c r="AG1065" s="68" t="str">
        <f t="shared" si="184"/>
        <v>Greater than 100%</v>
      </c>
      <c r="AH1065" s="75">
        <v>642650</v>
      </c>
      <c r="AI1065" s="75">
        <v>499780.75</v>
      </c>
      <c r="AJ1065" s="75">
        <v>642650</v>
      </c>
      <c r="AK1065" s="76">
        <f t="shared" si="179"/>
        <v>0.64532638294561584</v>
      </c>
      <c r="AL1065" s="39" t="str">
        <f t="shared" si="185"/>
        <v>50% - 70%</v>
      </c>
      <c r="AM1065" s="77" t="str">
        <f t="shared" si="186"/>
        <v>Lower Range</v>
      </c>
      <c r="AN1065" s="78" t="s">
        <v>118</v>
      </c>
      <c r="AO1065" s="78" t="s">
        <v>808</v>
      </c>
      <c r="AP1065" s="78" t="s">
        <v>76</v>
      </c>
      <c r="AQ1065" s="49"/>
      <c r="AR1065" s="79"/>
      <c r="AS1065" s="79"/>
      <c r="AT1065" s="80"/>
      <c r="AU1065" s="52">
        <f t="shared" si="180"/>
        <v>0</v>
      </c>
    </row>
    <row r="1066" spans="1:47" ht="15" customHeight="1">
      <c r="A1066" s="53" t="s">
        <v>66</v>
      </c>
      <c r="B1066" s="54">
        <v>1055</v>
      </c>
      <c r="C1066" s="55" t="s">
        <v>82</v>
      </c>
      <c r="D1066" s="56" t="s">
        <v>83</v>
      </c>
      <c r="E1066" s="55" t="s">
        <v>137</v>
      </c>
      <c r="F1066" s="57">
        <v>41440</v>
      </c>
      <c r="G1066" s="58">
        <v>25096</v>
      </c>
      <c r="H1066" s="59">
        <f t="shared" si="181"/>
        <v>50.57260273972603</v>
      </c>
      <c r="I1066" s="60" t="s">
        <v>324</v>
      </c>
      <c r="J1066" s="61" t="s">
        <v>71</v>
      </c>
      <c r="K1066" s="62" t="s">
        <v>71</v>
      </c>
      <c r="L1066" s="63" t="s">
        <v>71</v>
      </c>
      <c r="M1066" s="64" t="str">
        <f t="shared" si="182"/>
        <v>2-2-2</v>
      </c>
      <c r="N1066" s="65">
        <v>42095</v>
      </c>
      <c r="O1066" s="66">
        <v>43191</v>
      </c>
      <c r="P1066" s="67">
        <v>9.9999999999999992E-2</v>
      </c>
      <c r="Q1066" s="68" t="s">
        <v>87</v>
      </c>
      <c r="R1066" s="68" t="s">
        <v>88</v>
      </c>
      <c r="S1066" s="68" t="s">
        <v>89</v>
      </c>
      <c r="T1066" s="69">
        <v>46</v>
      </c>
      <c r="U1066" s="68"/>
      <c r="V1066" s="70">
        <v>100464</v>
      </c>
      <c r="W1066" s="70">
        <v>0</v>
      </c>
      <c r="X1066" s="70">
        <v>0</v>
      </c>
      <c r="Y1066" s="70">
        <v>0</v>
      </c>
      <c r="Z1066" s="70">
        <v>0</v>
      </c>
      <c r="AA1066" s="70">
        <v>240362.87</v>
      </c>
      <c r="AB1066" s="71">
        <f t="shared" si="183"/>
        <v>240362.87</v>
      </c>
      <c r="AC1066" s="71">
        <f t="shared" si="176"/>
        <v>240362.87</v>
      </c>
      <c r="AD1066" s="72">
        <f t="shared" si="177"/>
        <v>365</v>
      </c>
      <c r="AE1066" s="73">
        <f>ROUND(VLOOKUP(Q1066,'[1]Average Cost'!$A$3:$V$26,HLOOKUP('[1]Master Sheet'!E1066,'[1]Average Cost'!$B$1:$V$2,2,0)),0)</f>
        <v>293696</v>
      </c>
      <c r="AF1066" s="74">
        <f t="shared" si="178"/>
        <v>0.81840702631292217</v>
      </c>
      <c r="AG1066" s="68" t="str">
        <f t="shared" si="184"/>
        <v>80%-100%</v>
      </c>
      <c r="AH1066" s="75">
        <v>512626</v>
      </c>
      <c r="AI1066" s="75">
        <v>449515</v>
      </c>
      <c r="AJ1066" s="75">
        <v>512626</v>
      </c>
      <c r="AK1066" s="76">
        <f t="shared" si="179"/>
        <v>0.46888544474919336</v>
      </c>
      <c r="AL1066" s="39" t="str">
        <f t="shared" si="185"/>
        <v>25% - 50%</v>
      </c>
      <c r="AM1066" s="77" t="str">
        <f t="shared" si="186"/>
        <v>Lower Range</v>
      </c>
      <c r="AN1066" s="78" t="s">
        <v>76</v>
      </c>
      <c r="AO1066" s="78"/>
      <c r="AP1066" s="78" t="s">
        <v>135</v>
      </c>
      <c r="AQ1066" s="49"/>
      <c r="AR1066" s="79"/>
      <c r="AS1066" s="79"/>
      <c r="AT1066" s="80"/>
      <c r="AU1066" s="52">
        <f t="shared" si="180"/>
        <v>0</v>
      </c>
    </row>
    <row r="1067" spans="1:47" ht="15" customHeight="1">
      <c r="A1067" s="53" t="s">
        <v>66</v>
      </c>
      <c r="B1067" s="54">
        <v>1056</v>
      </c>
      <c r="C1067" s="55" t="s">
        <v>152</v>
      </c>
      <c r="D1067" s="56" t="s">
        <v>83</v>
      </c>
      <c r="E1067" s="55" t="s">
        <v>111</v>
      </c>
      <c r="F1067" s="57">
        <v>41829</v>
      </c>
      <c r="G1067" s="58">
        <v>29537</v>
      </c>
      <c r="H1067" s="59">
        <f t="shared" si="181"/>
        <v>38.405479452054792</v>
      </c>
      <c r="I1067" s="60" t="s">
        <v>313</v>
      </c>
      <c r="J1067" s="61" t="s">
        <v>71</v>
      </c>
      <c r="K1067" s="62" t="s">
        <v>71</v>
      </c>
      <c r="L1067" s="63" t="s">
        <v>71</v>
      </c>
      <c r="M1067" s="64" t="str">
        <f t="shared" si="182"/>
        <v>2-2-2</v>
      </c>
      <c r="N1067" s="65">
        <v>42736</v>
      </c>
      <c r="O1067" s="66">
        <v>43191</v>
      </c>
      <c r="P1067" s="67">
        <v>7.0854707459918287E-2</v>
      </c>
      <c r="Q1067" s="68" t="s">
        <v>113</v>
      </c>
      <c r="R1067" s="68" t="s">
        <v>114</v>
      </c>
      <c r="S1067" s="68" t="s">
        <v>115</v>
      </c>
      <c r="T1067" s="69">
        <v>46</v>
      </c>
      <c r="U1067" s="68"/>
      <c r="V1067" s="70">
        <v>153804</v>
      </c>
      <c r="W1067" s="70">
        <v>0</v>
      </c>
      <c r="X1067" s="70">
        <v>31500</v>
      </c>
      <c r="Y1067" s="70">
        <v>0</v>
      </c>
      <c r="Z1067" s="70">
        <v>10500</v>
      </c>
      <c r="AA1067" s="70">
        <v>396475</v>
      </c>
      <c r="AB1067" s="71">
        <f t="shared" si="183"/>
        <v>396475</v>
      </c>
      <c r="AC1067" s="71">
        <f t="shared" si="176"/>
        <v>396475</v>
      </c>
      <c r="AD1067" s="72">
        <f t="shared" si="177"/>
        <v>365</v>
      </c>
      <c r="AE1067" s="73">
        <f>ROUND(VLOOKUP(Q1067,'[1]Average Cost'!$A$3:$V$26,HLOOKUP('[1]Master Sheet'!E1067,'[1]Average Cost'!$B$1:$V$2,2,0)),0)</f>
        <v>362968</v>
      </c>
      <c r="AF1067" s="74">
        <f t="shared" si="178"/>
        <v>1.0923139229904564</v>
      </c>
      <c r="AG1067" s="68" t="str">
        <f t="shared" si="184"/>
        <v>Greater than 100%</v>
      </c>
      <c r="AH1067" s="75">
        <v>587277.26769999997</v>
      </c>
      <c r="AI1067" s="75">
        <v>587277.26769999997</v>
      </c>
      <c r="AJ1067" s="75">
        <v>404172</v>
      </c>
      <c r="AK1067" s="76">
        <f t="shared" si="179"/>
        <v>0.67510700959488201</v>
      </c>
      <c r="AL1067" s="39" t="str">
        <f t="shared" si="185"/>
        <v>50% - 70%</v>
      </c>
      <c r="AM1067" s="77" t="str">
        <f t="shared" si="186"/>
        <v>Lower Range</v>
      </c>
      <c r="AN1067" s="78" t="s">
        <v>76</v>
      </c>
      <c r="AO1067" s="78"/>
      <c r="AP1067" s="78" t="s">
        <v>135</v>
      </c>
      <c r="AQ1067" s="49"/>
      <c r="AR1067" s="79"/>
      <c r="AS1067" s="79"/>
      <c r="AT1067" s="80"/>
      <c r="AU1067" s="52">
        <f t="shared" si="180"/>
        <v>0</v>
      </c>
    </row>
    <row r="1068" spans="1:47" ht="15" customHeight="1">
      <c r="A1068" s="53" t="s">
        <v>66</v>
      </c>
      <c r="B1068" s="25">
        <v>1057</v>
      </c>
      <c r="C1068" s="55" t="s">
        <v>170</v>
      </c>
      <c r="D1068" s="56" t="s">
        <v>95</v>
      </c>
      <c r="E1068" s="55" t="s">
        <v>111</v>
      </c>
      <c r="F1068" s="57">
        <v>40909</v>
      </c>
      <c r="G1068" s="58">
        <v>30739</v>
      </c>
      <c r="H1068" s="59">
        <f t="shared" si="181"/>
        <v>35.112328767123287</v>
      </c>
      <c r="I1068" s="60" t="s">
        <v>112</v>
      </c>
      <c r="J1068" s="61" t="s">
        <v>85</v>
      </c>
      <c r="K1068" s="62" t="s">
        <v>85</v>
      </c>
      <c r="L1068" s="63" t="s">
        <v>81</v>
      </c>
      <c r="M1068" s="64" t="str">
        <f t="shared" si="182"/>
        <v>3-3-4</v>
      </c>
      <c r="N1068" s="65">
        <v>42095</v>
      </c>
      <c r="O1068" s="66">
        <v>43191</v>
      </c>
      <c r="P1068" s="67">
        <v>0.11166724622247336</v>
      </c>
      <c r="Q1068" s="68" t="s">
        <v>113</v>
      </c>
      <c r="R1068" s="68" t="s">
        <v>114</v>
      </c>
      <c r="S1068" s="68" t="s">
        <v>115</v>
      </c>
      <c r="T1068" s="69">
        <v>47</v>
      </c>
      <c r="U1068" s="68"/>
      <c r="V1068" s="70">
        <v>148800</v>
      </c>
      <c r="W1068" s="70">
        <v>0</v>
      </c>
      <c r="X1068" s="70">
        <v>31500</v>
      </c>
      <c r="Y1068" s="70">
        <v>37200</v>
      </c>
      <c r="Z1068" s="70">
        <v>10500</v>
      </c>
      <c r="AA1068" s="70">
        <v>421158</v>
      </c>
      <c r="AB1068" s="71">
        <f t="shared" si="183"/>
        <v>383958</v>
      </c>
      <c r="AC1068" s="71">
        <f t="shared" si="176"/>
        <v>383958</v>
      </c>
      <c r="AD1068" s="72">
        <f t="shared" si="177"/>
        <v>365</v>
      </c>
      <c r="AE1068" s="73">
        <f>ROUND(VLOOKUP(Q1068,'[1]Average Cost'!$A$3:$V$26,HLOOKUP('[1]Master Sheet'!E1068,'[1]Average Cost'!$B$1:$V$2,2,0)),0)</f>
        <v>450224</v>
      </c>
      <c r="AF1068" s="74">
        <f t="shared" si="178"/>
        <v>0.85281548740182667</v>
      </c>
      <c r="AG1068" s="68" t="str">
        <f t="shared" si="184"/>
        <v>80%-100%</v>
      </c>
      <c r="AH1068" s="75">
        <v>666619.08750000002</v>
      </c>
      <c r="AI1068" s="75">
        <v>666619.08750000002</v>
      </c>
      <c r="AJ1068" s="75">
        <v>495248</v>
      </c>
      <c r="AK1068" s="76">
        <f t="shared" si="179"/>
        <v>0.57597810683751238</v>
      </c>
      <c r="AL1068" s="39" t="str">
        <f t="shared" si="185"/>
        <v>50% - 70%</v>
      </c>
      <c r="AM1068" s="77" t="str">
        <f t="shared" si="186"/>
        <v>Lower Range</v>
      </c>
      <c r="AN1068" s="78" t="s">
        <v>118</v>
      </c>
      <c r="AO1068" s="78" t="s">
        <v>809</v>
      </c>
      <c r="AP1068" s="78" t="s">
        <v>135</v>
      </c>
      <c r="AQ1068" s="49"/>
      <c r="AR1068" s="79"/>
      <c r="AS1068" s="79"/>
      <c r="AT1068" s="80"/>
      <c r="AU1068" s="52">
        <f t="shared" si="180"/>
        <v>0</v>
      </c>
    </row>
    <row r="1069" spans="1:47" ht="15" customHeight="1">
      <c r="A1069" s="53" t="s">
        <v>66</v>
      </c>
      <c r="B1069" s="54">
        <v>1058</v>
      </c>
      <c r="C1069" s="55" t="s">
        <v>110</v>
      </c>
      <c r="D1069" s="56" t="s">
        <v>95</v>
      </c>
      <c r="E1069" s="55" t="s">
        <v>302</v>
      </c>
      <c r="F1069" s="57">
        <v>43150</v>
      </c>
      <c r="G1069" s="58">
        <v>32268</v>
      </c>
      <c r="H1069" s="59">
        <f t="shared" si="181"/>
        <v>30.923287671232877</v>
      </c>
      <c r="I1069" s="60" t="s">
        <v>429</v>
      </c>
      <c r="J1069" s="61" t="s">
        <v>71</v>
      </c>
      <c r="K1069" s="62" t="s">
        <v>85</v>
      </c>
      <c r="L1069" s="63" t="s">
        <v>71</v>
      </c>
      <c r="M1069" s="64" t="str">
        <f t="shared" si="182"/>
        <v>2-3-2</v>
      </c>
      <c r="N1069" s="65">
        <v>42736</v>
      </c>
      <c r="O1069" s="66">
        <v>43191</v>
      </c>
      <c r="P1069" s="67">
        <v>0.1543461127437884</v>
      </c>
      <c r="Q1069" s="68" t="s">
        <v>113</v>
      </c>
      <c r="R1069" s="68" t="s">
        <v>114</v>
      </c>
      <c r="S1069" s="68" t="s">
        <v>115</v>
      </c>
      <c r="T1069" s="69">
        <v>47</v>
      </c>
      <c r="U1069" s="68"/>
      <c r="V1069" s="70">
        <v>95844</v>
      </c>
      <c r="W1069" s="70">
        <v>0</v>
      </c>
      <c r="X1069" s="70">
        <v>0</v>
      </c>
      <c r="Y1069" s="70">
        <v>23964</v>
      </c>
      <c r="Z1069" s="70">
        <v>0</v>
      </c>
      <c r="AA1069" s="70">
        <v>263563.51</v>
      </c>
      <c r="AB1069" s="71">
        <f t="shared" si="183"/>
        <v>239599.51</v>
      </c>
      <c r="AC1069" s="71">
        <f t="shared" si="176"/>
        <v>239599.51</v>
      </c>
      <c r="AD1069" s="72">
        <f t="shared" si="177"/>
        <v>365</v>
      </c>
      <c r="AE1069" s="73">
        <f>ROUND(VLOOKUP(Q1069,'[1]Average Cost'!$A$3:$V$26,HLOOKUP('[1]Master Sheet'!E1069,'[1]Average Cost'!$B$1:$V$2,2,0)),0)</f>
        <v>450224</v>
      </c>
      <c r="AF1069" s="74">
        <f t="shared" si="178"/>
        <v>0.53217844894985611</v>
      </c>
      <c r="AG1069" s="68" t="str">
        <f t="shared" si="184"/>
        <v>Less than 60%</v>
      </c>
      <c r="AH1069" s="75">
        <v>666619.08750000002</v>
      </c>
      <c r="AI1069" s="75">
        <v>666619.08750000002</v>
      </c>
      <c r="AJ1069" s="75">
        <v>495248</v>
      </c>
      <c r="AK1069" s="76">
        <f t="shared" si="179"/>
        <v>0.35942491670702426</v>
      </c>
      <c r="AL1069" s="39" t="str">
        <f t="shared" si="185"/>
        <v>25% - 50%</v>
      </c>
      <c r="AM1069" s="77" t="str">
        <f t="shared" si="186"/>
        <v>Lower Range</v>
      </c>
      <c r="AN1069" s="78" t="s">
        <v>76</v>
      </c>
      <c r="AO1069" s="78"/>
      <c r="AP1069" s="78" t="s">
        <v>76</v>
      </c>
      <c r="AQ1069" s="49"/>
      <c r="AR1069" s="79"/>
      <c r="AS1069" s="79"/>
      <c r="AT1069" s="80"/>
      <c r="AU1069" s="52">
        <f t="shared" si="180"/>
        <v>0</v>
      </c>
    </row>
    <row r="1070" spans="1:47" ht="15" customHeight="1">
      <c r="A1070" s="53" t="s">
        <v>66</v>
      </c>
      <c r="B1070" s="54">
        <v>1059</v>
      </c>
      <c r="C1070" s="55" t="s">
        <v>152</v>
      </c>
      <c r="D1070" s="56" t="s">
        <v>83</v>
      </c>
      <c r="E1070" s="55" t="s">
        <v>111</v>
      </c>
      <c r="F1070" s="57">
        <v>43785</v>
      </c>
      <c r="G1070" s="58">
        <v>32566</v>
      </c>
      <c r="H1070" s="59">
        <f t="shared" si="181"/>
        <v>30.106849315068494</v>
      </c>
      <c r="I1070" s="60" t="s">
        <v>680</v>
      </c>
      <c r="J1070" s="61" t="s">
        <v>71</v>
      </c>
      <c r="K1070" s="62" t="s">
        <v>85</v>
      </c>
      <c r="L1070" s="63" t="s">
        <v>85</v>
      </c>
      <c r="M1070" s="64" t="str">
        <f t="shared" si="182"/>
        <v>2-3-3</v>
      </c>
      <c r="N1070" s="65">
        <v>43191</v>
      </c>
      <c r="O1070" s="66">
        <v>43191</v>
      </c>
      <c r="P1070" s="67">
        <v>0.24</v>
      </c>
      <c r="Q1070" s="68" t="s">
        <v>125</v>
      </c>
      <c r="R1070" s="68" t="s">
        <v>126</v>
      </c>
      <c r="S1070" s="68" t="s">
        <v>127</v>
      </c>
      <c r="T1070" s="69">
        <v>46</v>
      </c>
      <c r="U1070" s="68"/>
      <c r="V1070" s="70">
        <v>138396</v>
      </c>
      <c r="W1070" s="70">
        <v>0</v>
      </c>
      <c r="X1070" s="70">
        <v>31500</v>
      </c>
      <c r="Y1070" s="70">
        <v>0</v>
      </c>
      <c r="Z1070" s="70">
        <v>10500</v>
      </c>
      <c r="AA1070" s="70">
        <v>357958</v>
      </c>
      <c r="AB1070" s="71">
        <f t="shared" si="183"/>
        <v>357958</v>
      </c>
      <c r="AC1070" s="71">
        <f t="shared" si="176"/>
        <v>357958</v>
      </c>
      <c r="AD1070" s="72">
        <f t="shared" si="177"/>
        <v>365</v>
      </c>
      <c r="AE1070" s="73">
        <f>ROUND(VLOOKUP(Q1070,'[1]Average Cost'!$A$3:$V$26,HLOOKUP('[1]Master Sheet'!E1070,'[1]Average Cost'!$B$1:$V$2,2,0)),0)</f>
        <v>367306</v>
      </c>
      <c r="AF1070" s="74">
        <f t="shared" si="178"/>
        <v>0.9745498303866531</v>
      </c>
      <c r="AG1070" s="68" t="str">
        <f t="shared" si="184"/>
        <v>80%-100%</v>
      </c>
      <c r="AH1070" s="75">
        <v>587277.26769999997</v>
      </c>
      <c r="AI1070" s="75">
        <v>587277.26769999997</v>
      </c>
      <c r="AJ1070" s="75">
        <v>464552</v>
      </c>
      <c r="AK1070" s="76">
        <f t="shared" si="179"/>
        <v>0.60952129375260689</v>
      </c>
      <c r="AL1070" s="39" t="str">
        <f t="shared" si="185"/>
        <v>50% - 70%</v>
      </c>
      <c r="AM1070" s="77" t="str">
        <f t="shared" si="186"/>
        <v>Lower Range</v>
      </c>
      <c r="AN1070" s="78" t="s">
        <v>76</v>
      </c>
      <c r="AO1070" s="78"/>
      <c r="AP1070" s="78" t="s">
        <v>118</v>
      </c>
      <c r="AQ1070" s="49"/>
      <c r="AR1070" s="79"/>
      <c r="AS1070" s="79"/>
      <c r="AT1070" s="80"/>
      <c r="AU1070" s="52">
        <f t="shared" si="180"/>
        <v>0</v>
      </c>
    </row>
    <row r="1071" spans="1:47" ht="15" customHeight="1">
      <c r="A1071" s="53" t="s">
        <v>66</v>
      </c>
      <c r="B1071" s="54">
        <v>1060</v>
      </c>
      <c r="C1071" s="55" t="s">
        <v>152</v>
      </c>
      <c r="D1071" s="56" t="s">
        <v>83</v>
      </c>
      <c r="E1071" s="55" t="s">
        <v>79</v>
      </c>
      <c r="F1071" s="57">
        <v>44604</v>
      </c>
      <c r="G1071" s="58">
        <v>33631</v>
      </c>
      <c r="H1071" s="59">
        <f t="shared" si="181"/>
        <v>27.18904109589041</v>
      </c>
      <c r="I1071" s="60" t="s">
        <v>418</v>
      </c>
      <c r="J1071" s="61">
        <v>0</v>
      </c>
      <c r="K1071" s="62">
        <v>0</v>
      </c>
      <c r="L1071" s="63" t="s">
        <v>85</v>
      </c>
      <c r="M1071" s="64" t="str">
        <f t="shared" si="182"/>
        <v>0-0-3</v>
      </c>
      <c r="N1071" s="81" t="s">
        <v>72</v>
      </c>
      <c r="O1071" s="62" t="s">
        <v>72</v>
      </c>
      <c r="P1071" s="67">
        <v>0</v>
      </c>
      <c r="Q1071" s="68" t="s">
        <v>131</v>
      </c>
      <c r="R1071" s="68" t="s">
        <v>132</v>
      </c>
      <c r="S1071" s="68" t="s">
        <v>133</v>
      </c>
      <c r="T1071" s="69">
        <v>46</v>
      </c>
      <c r="U1071" s="68"/>
      <c r="V1071" s="70">
        <v>147996</v>
      </c>
      <c r="W1071" s="70">
        <v>0</v>
      </c>
      <c r="X1071" s="70">
        <v>0</v>
      </c>
      <c r="Y1071" s="70">
        <v>0</v>
      </c>
      <c r="Z1071" s="70">
        <v>0</v>
      </c>
      <c r="AA1071" s="70">
        <v>381952</v>
      </c>
      <c r="AB1071" s="71">
        <f t="shared" si="183"/>
        <v>381952</v>
      </c>
      <c r="AC1071" s="71">
        <f t="shared" si="176"/>
        <v>381952</v>
      </c>
      <c r="AD1071" s="72">
        <f t="shared" si="177"/>
        <v>365</v>
      </c>
      <c r="AE1071" s="73">
        <f>ROUND(VLOOKUP(Q1071,'[1]Average Cost'!$A$3:$V$26,HLOOKUP('[1]Master Sheet'!E1071,'[1]Average Cost'!$B$1:$V$2,2,0)),0)</f>
        <v>384092</v>
      </c>
      <c r="AF1071" s="74">
        <f t="shared" si="178"/>
        <v>0.99442841819147498</v>
      </c>
      <c r="AG1071" s="68" t="str">
        <f t="shared" si="184"/>
        <v>80%-100%</v>
      </c>
      <c r="AH1071" s="75">
        <v>626291</v>
      </c>
      <c r="AI1071" s="75">
        <v>566321.97144999995</v>
      </c>
      <c r="AJ1071" s="75">
        <v>626291</v>
      </c>
      <c r="AK1071" s="76">
        <f t="shared" si="179"/>
        <v>0.60986346602457964</v>
      </c>
      <c r="AL1071" s="39" t="str">
        <f t="shared" si="185"/>
        <v>50% - 70%</v>
      </c>
      <c r="AM1071" s="77" t="str">
        <f t="shared" si="186"/>
        <v>Lower Range</v>
      </c>
      <c r="AN1071" s="78" t="s">
        <v>118</v>
      </c>
      <c r="AO1071" s="78" t="s">
        <v>810</v>
      </c>
      <c r="AP1071" s="78" t="s">
        <v>76</v>
      </c>
      <c r="AQ1071" s="49"/>
      <c r="AR1071" s="79"/>
      <c r="AS1071" s="79"/>
      <c r="AT1071" s="80"/>
      <c r="AU1071" s="52">
        <f t="shared" si="180"/>
        <v>0</v>
      </c>
    </row>
    <row r="1072" spans="1:47" ht="15" customHeight="1">
      <c r="A1072" s="53" t="s">
        <v>66</v>
      </c>
      <c r="B1072" s="54">
        <v>1061</v>
      </c>
      <c r="C1072" s="55" t="s">
        <v>116</v>
      </c>
      <c r="D1072" s="56" t="s">
        <v>117</v>
      </c>
      <c r="E1072" s="55" t="s">
        <v>79</v>
      </c>
      <c r="F1072" s="57">
        <v>40299</v>
      </c>
      <c r="G1072" s="58">
        <v>29877</v>
      </c>
      <c r="H1072" s="59">
        <f t="shared" si="181"/>
        <v>37.473972602739728</v>
      </c>
      <c r="I1072" s="60" t="s">
        <v>196</v>
      </c>
      <c r="J1072" s="61" t="s">
        <v>85</v>
      </c>
      <c r="K1072" s="62" t="s">
        <v>81</v>
      </c>
      <c r="L1072" s="63" t="s">
        <v>81</v>
      </c>
      <c r="M1072" s="64" t="str">
        <f t="shared" si="182"/>
        <v>3-4-4</v>
      </c>
      <c r="N1072" s="65">
        <v>42826</v>
      </c>
      <c r="O1072" s="66">
        <v>43191</v>
      </c>
      <c r="P1072" s="67">
        <v>0.27</v>
      </c>
      <c r="Q1072" s="68" t="s">
        <v>73</v>
      </c>
      <c r="R1072" s="38" t="s">
        <v>74</v>
      </c>
      <c r="S1072" s="38" t="s">
        <v>75</v>
      </c>
      <c r="T1072" s="69">
        <v>50</v>
      </c>
      <c r="U1072" s="68"/>
      <c r="V1072" s="70">
        <v>480564</v>
      </c>
      <c r="W1072" s="70">
        <v>0</v>
      </c>
      <c r="X1072" s="70">
        <v>0</v>
      </c>
      <c r="Y1072" s="70">
        <v>120144</v>
      </c>
      <c r="Z1072" s="70">
        <v>0</v>
      </c>
      <c r="AA1072" s="70">
        <v>1333496</v>
      </c>
      <c r="AB1072" s="71">
        <f t="shared" si="183"/>
        <v>1213352</v>
      </c>
      <c r="AC1072" s="71">
        <f t="shared" si="176"/>
        <v>1213352</v>
      </c>
      <c r="AD1072" s="72">
        <f t="shared" si="177"/>
        <v>365</v>
      </c>
      <c r="AE1072" s="73">
        <f>ROUND(VLOOKUP(Q1072,'[1]Average Cost'!$A$3:$V$26,HLOOKUP('[1]Master Sheet'!E1072,'[1]Average Cost'!$B$1:$V$2,2,0)),0)</f>
        <v>1206158</v>
      </c>
      <c r="AF1072" s="74">
        <f t="shared" si="178"/>
        <v>1.005964392724668</v>
      </c>
      <c r="AG1072" s="68" t="str">
        <f t="shared" si="184"/>
        <v>Greater than 100%</v>
      </c>
      <c r="AH1072" s="75">
        <v>1287498</v>
      </c>
      <c r="AI1072" s="75">
        <v>1287498</v>
      </c>
      <c r="AJ1072" s="75">
        <v>1268031</v>
      </c>
      <c r="AK1072" s="76">
        <f t="shared" si="179"/>
        <v>0.94241078432743197</v>
      </c>
      <c r="AL1072" s="39" t="str">
        <f t="shared" si="185"/>
        <v>90% - 110%</v>
      </c>
      <c r="AM1072" s="77" t="str">
        <f t="shared" si="186"/>
        <v>Close to Market Reference</v>
      </c>
      <c r="AN1072" s="78" t="s">
        <v>76</v>
      </c>
      <c r="AO1072" s="78"/>
      <c r="AP1072" s="78" t="s">
        <v>135</v>
      </c>
      <c r="AQ1072" s="49"/>
      <c r="AR1072" s="79"/>
      <c r="AS1072" s="79"/>
      <c r="AT1072" s="80"/>
      <c r="AU1072" s="52">
        <f t="shared" si="180"/>
        <v>0</v>
      </c>
    </row>
    <row r="1073" spans="1:47" ht="15" customHeight="1">
      <c r="A1073" s="53" t="s">
        <v>66</v>
      </c>
      <c r="B1073" s="54">
        <v>1062</v>
      </c>
      <c r="C1073" s="55" t="s">
        <v>180</v>
      </c>
      <c r="D1073" s="56" t="s">
        <v>216</v>
      </c>
      <c r="E1073" s="55" t="s">
        <v>209</v>
      </c>
      <c r="F1073" s="57">
        <v>44541</v>
      </c>
      <c r="G1073" s="58">
        <v>30053</v>
      </c>
      <c r="H1073" s="59">
        <f t="shared" si="181"/>
        <v>36.991780821917807</v>
      </c>
      <c r="I1073" s="60" t="s">
        <v>452</v>
      </c>
      <c r="J1073" s="61">
        <v>0</v>
      </c>
      <c r="K1073" s="62">
        <v>0</v>
      </c>
      <c r="L1073" s="63" t="s">
        <v>81</v>
      </c>
      <c r="M1073" s="64" t="str">
        <f t="shared" si="182"/>
        <v>0-0-4</v>
      </c>
      <c r="N1073" s="81" t="s">
        <v>121</v>
      </c>
      <c r="O1073" s="62" t="s">
        <v>72</v>
      </c>
      <c r="P1073" s="67">
        <v>0</v>
      </c>
      <c r="Q1073" s="68" t="s">
        <v>177</v>
      </c>
      <c r="R1073" s="68" t="s">
        <v>178</v>
      </c>
      <c r="S1073" s="68" t="s">
        <v>179</v>
      </c>
      <c r="T1073" s="69">
        <v>53</v>
      </c>
      <c r="U1073" s="68"/>
      <c r="V1073" s="70">
        <v>983328</v>
      </c>
      <c r="W1073" s="70">
        <v>0</v>
      </c>
      <c r="X1073" s="70">
        <v>0</v>
      </c>
      <c r="Y1073" s="70">
        <v>491664</v>
      </c>
      <c r="Z1073" s="70">
        <v>0</v>
      </c>
      <c r="AA1073" s="70">
        <v>2965938</v>
      </c>
      <c r="AB1073" s="71">
        <f t="shared" si="183"/>
        <v>2474274</v>
      </c>
      <c r="AC1073" s="71">
        <f t="shared" si="176"/>
        <v>2474274</v>
      </c>
      <c r="AD1073" s="72">
        <f t="shared" si="177"/>
        <v>365</v>
      </c>
      <c r="AE1073" s="73">
        <f>ROUND(VLOOKUP(Q1073,'[1]Average Cost'!$A$3:$V$26,HLOOKUP('[1]Master Sheet'!E1073,'[1]Average Cost'!$B$1:$V$2,2,0)),0)</f>
        <v>2633608</v>
      </c>
      <c r="AF1073" s="74">
        <f t="shared" si="178"/>
        <v>0.9394997281296229</v>
      </c>
      <c r="AG1073" s="68" t="str">
        <f t="shared" si="184"/>
        <v>80%-100%</v>
      </c>
      <c r="AH1073" s="75">
        <v>2356032.5669999998</v>
      </c>
      <c r="AI1073" s="75">
        <v>2356032.5669999998</v>
      </c>
      <c r="AJ1073" s="75">
        <v>2291709</v>
      </c>
      <c r="AK1073" s="76">
        <f t="shared" si="179"/>
        <v>1.0501866717192965</v>
      </c>
      <c r="AL1073" s="39" t="str">
        <f t="shared" si="185"/>
        <v>90% - 110%</v>
      </c>
      <c r="AM1073" s="77" t="str">
        <f t="shared" si="186"/>
        <v>Upper Middle Range</v>
      </c>
      <c r="AN1073" s="78" t="s">
        <v>118</v>
      </c>
      <c r="AO1073" s="78" t="s">
        <v>811</v>
      </c>
      <c r="AP1073" s="78" t="s">
        <v>76</v>
      </c>
      <c r="AQ1073" s="49"/>
      <c r="AR1073" s="79"/>
      <c r="AS1073" s="79"/>
      <c r="AT1073" s="80"/>
      <c r="AU1073" s="52">
        <f t="shared" si="180"/>
        <v>0</v>
      </c>
    </row>
    <row r="1074" spans="1:47" ht="15" customHeight="1">
      <c r="A1074" s="53" t="s">
        <v>66</v>
      </c>
      <c r="B1074" s="25">
        <v>1063</v>
      </c>
      <c r="C1074" s="55" t="s">
        <v>116</v>
      </c>
      <c r="D1074" s="56" t="s">
        <v>117</v>
      </c>
      <c r="E1074" s="55" t="s">
        <v>79</v>
      </c>
      <c r="F1074" s="57">
        <v>44215</v>
      </c>
      <c r="G1074" s="58">
        <v>29821</v>
      </c>
      <c r="H1074" s="59">
        <f t="shared" si="181"/>
        <v>37.627397260273973</v>
      </c>
      <c r="I1074" s="60" t="s">
        <v>223</v>
      </c>
      <c r="J1074" s="61">
        <v>0</v>
      </c>
      <c r="K1074" s="62" t="s">
        <v>81</v>
      </c>
      <c r="L1074" s="63" t="s">
        <v>81</v>
      </c>
      <c r="M1074" s="64" t="str">
        <f t="shared" si="182"/>
        <v>0-4-4</v>
      </c>
      <c r="N1074" s="81" t="s">
        <v>121</v>
      </c>
      <c r="O1074" s="66">
        <v>43191</v>
      </c>
      <c r="P1074" s="67">
        <v>9.3750000000000014E-2</v>
      </c>
      <c r="Q1074" s="68" t="s">
        <v>224</v>
      </c>
      <c r="R1074" s="68" t="s">
        <v>108</v>
      </c>
      <c r="S1074" s="68" t="s">
        <v>109</v>
      </c>
      <c r="T1074" s="69">
        <v>50</v>
      </c>
      <c r="U1074" s="68"/>
      <c r="V1074" s="70">
        <v>409668</v>
      </c>
      <c r="W1074" s="70">
        <v>0</v>
      </c>
      <c r="X1074" s="70">
        <v>0</v>
      </c>
      <c r="Y1074" s="70">
        <v>102420</v>
      </c>
      <c r="Z1074" s="70">
        <v>0</v>
      </c>
      <c r="AA1074" s="70">
        <v>1138530</v>
      </c>
      <c r="AB1074" s="71">
        <f t="shared" si="183"/>
        <v>1036110</v>
      </c>
      <c r="AC1074" s="71">
        <f t="shared" si="176"/>
        <v>1036110</v>
      </c>
      <c r="AD1074" s="72">
        <f t="shared" si="177"/>
        <v>365</v>
      </c>
      <c r="AE1074" s="73">
        <f>ROUND(VLOOKUP(Q1074,'[1]Average Cost'!$A$3:$V$26,HLOOKUP('[1]Master Sheet'!E1074,'[1]Average Cost'!$B$1:$V$2,2,0)),0)</f>
        <v>919173</v>
      </c>
      <c r="AF1074" s="74">
        <f t="shared" si="178"/>
        <v>1.1272197943151072</v>
      </c>
      <c r="AG1074" s="68" t="str">
        <f t="shared" si="184"/>
        <v>Greater than 100%</v>
      </c>
      <c r="AH1074" s="75">
        <v>1466779.1816</v>
      </c>
      <c r="AI1074" s="75">
        <v>1466779.1816</v>
      </c>
      <c r="AJ1074" s="75">
        <v>1140547</v>
      </c>
      <c r="AK1074" s="76">
        <f t="shared" si="179"/>
        <v>0.70638444627349084</v>
      </c>
      <c r="AL1074" s="39" t="str">
        <f t="shared" si="185"/>
        <v>70% - 90%</v>
      </c>
      <c r="AM1074" s="77" t="str">
        <f t="shared" si="186"/>
        <v>Lower Middle Range</v>
      </c>
      <c r="AN1074" s="78" t="s">
        <v>76</v>
      </c>
      <c r="AO1074" s="78"/>
      <c r="AP1074" s="78" t="s">
        <v>76</v>
      </c>
      <c r="AQ1074" s="49"/>
      <c r="AR1074" s="79"/>
      <c r="AS1074" s="79"/>
      <c r="AT1074" s="80"/>
      <c r="AU1074" s="52">
        <f t="shared" si="180"/>
        <v>0</v>
      </c>
    </row>
    <row r="1075" spans="1:47" ht="15" customHeight="1">
      <c r="A1075" s="53" t="s">
        <v>66</v>
      </c>
      <c r="B1075" s="54">
        <v>1064</v>
      </c>
      <c r="C1075" s="55" t="s">
        <v>82</v>
      </c>
      <c r="D1075" s="56" t="s">
        <v>95</v>
      </c>
      <c r="E1075" s="55" t="s">
        <v>79</v>
      </c>
      <c r="F1075" s="57">
        <v>42477</v>
      </c>
      <c r="G1075" s="58">
        <v>32277</v>
      </c>
      <c r="H1075" s="59">
        <f t="shared" si="181"/>
        <v>30.898630136986302</v>
      </c>
      <c r="I1075" s="60" t="s">
        <v>223</v>
      </c>
      <c r="J1075" s="61" t="s">
        <v>85</v>
      </c>
      <c r="K1075" s="62" t="s">
        <v>71</v>
      </c>
      <c r="L1075" s="63" t="s">
        <v>85</v>
      </c>
      <c r="M1075" s="64" t="str">
        <f t="shared" si="182"/>
        <v>3-2-3</v>
      </c>
      <c r="N1075" s="65">
        <v>42095</v>
      </c>
      <c r="O1075" s="66">
        <v>43191</v>
      </c>
      <c r="P1075" s="67">
        <v>8.8749994071446181E-2</v>
      </c>
      <c r="Q1075" s="68" t="s">
        <v>224</v>
      </c>
      <c r="R1075" s="68" t="s">
        <v>108</v>
      </c>
      <c r="S1075" s="68" t="s">
        <v>109</v>
      </c>
      <c r="T1075" s="69">
        <v>47</v>
      </c>
      <c r="U1075" s="68"/>
      <c r="V1075" s="70">
        <v>166956</v>
      </c>
      <c r="W1075" s="70">
        <v>0</v>
      </c>
      <c r="X1075" s="70">
        <v>0</v>
      </c>
      <c r="Y1075" s="70">
        <v>41736</v>
      </c>
      <c r="Z1075" s="70">
        <v>0</v>
      </c>
      <c r="AA1075" s="70">
        <v>471071</v>
      </c>
      <c r="AB1075" s="71">
        <f t="shared" si="183"/>
        <v>429335</v>
      </c>
      <c r="AC1075" s="71">
        <f t="shared" si="176"/>
        <v>429335</v>
      </c>
      <c r="AD1075" s="72">
        <f t="shared" si="177"/>
        <v>365</v>
      </c>
      <c r="AE1075" s="73">
        <f>ROUND(VLOOKUP(Q1075,'[1]Average Cost'!$A$3:$V$26,HLOOKUP('[1]Master Sheet'!E1075,'[1]Average Cost'!$B$1:$V$2,2,0)),0)</f>
        <v>482694</v>
      </c>
      <c r="AF1075" s="74">
        <f t="shared" si="178"/>
        <v>0.88945584573249303</v>
      </c>
      <c r="AG1075" s="68" t="str">
        <f t="shared" si="184"/>
        <v>80%-100%</v>
      </c>
      <c r="AH1075" s="75">
        <v>732202.60991999996</v>
      </c>
      <c r="AI1075" s="75">
        <v>732202.60991999996</v>
      </c>
      <c r="AJ1075" s="75">
        <v>690259</v>
      </c>
      <c r="AK1075" s="76">
        <f t="shared" si="179"/>
        <v>0.5863609254915233</v>
      </c>
      <c r="AL1075" s="39" t="str">
        <f t="shared" si="185"/>
        <v>50% - 70%</v>
      </c>
      <c r="AM1075" s="77" t="str">
        <f t="shared" si="186"/>
        <v>Lower Range</v>
      </c>
      <c r="AN1075" s="78" t="s">
        <v>118</v>
      </c>
      <c r="AO1075" s="78" t="s">
        <v>812</v>
      </c>
      <c r="AP1075" s="78" t="s">
        <v>76</v>
      </c>
      <c r="AQ1075" s="49"/>
      <c r="AR1075" s="79"/>
      <c r="AS1075" s="79"/>
      <c r="AT1075" s="80"/>
      <c r="AU1075" s="52">
        <f t="shared" si="180"/>
        <v>0</v>
      </c>
    </row>
    <row r="1076" spans="1:47" ht="15" customHeight="1">
      <c r="A1076" s="53" t="s">
        <v>66</v>
      </c>
      <c r="B1076" s="54">
        <v>1065</v>
      </c>
      <c r="C1076" s="55" t="s">
        <v>172</v>
      </c>
      <c r="D1076" s="56" t="s">
        <v>173</v>
      </c>
      <c r="E1076" s="55" t="s">
        <v>111</v>
      </c>
      <c r="F1076" s="57">
        <v>42875</v>
      </c>
      <c r="G1076" s="58">
        <v>29299</v>
      </c>
      <c r="H1076" s="59">
        <f t="shared" si="181"/>
        <v>39.057534246575344</v>
      </c>
      <c r="I1076" s="60" t="s">
        <v>401</v>
      </c>
      <c r="J1076" s="61" t="s">
        <v>71</v>
      </c>
      <c r="K1076" s="62" t="s">
        <v>71</v>
      </c>
      <c r="L1076" s="63" t="s">
        <v>71</v>
      </c>
      <c r="M1076" s="64" t="str">
        <f t="shared" si="182"/>
        <v>2-2-2</v>
      </c>
      <c r="N1076" s="65" t="s">
        <v>124</v>
      </c>
      <c r="O1076" s="66">
        <v>43191</v>
      </c>
      <c r="P1076" s="67">
        <v>5.2499999999999998E-2</v>
      </c>
      <c r="Q1076" s="68" t="s">
        <v>151</v>
      </c>
      <c r="R1076" s="68" t="s">
        <v>126</v>
      </c>
      <c r="S1076" s="68" t="s">
        <v>127</v>
      </c>
      <c r="T1076" s="69">
        <v>44</v>
      </c>
      <c r="U1076" s="68"/>
      <c r="V1076" s="70">
        <v>114516</v>
      </c>
      <c r="W1076" s="70">
        <v>0</v>
      </c>
      <c r="X1076" s="70">
        <v>22500</v>
      </c>
      <c r="Y1076" s="70">
        <v>0</v>
      </c>
      <c r="Z1076" s="70">
        <v>7500</v>
      </c>
      <c r="AA1076" s="70">
        <v>286301.83999999997</v>
      </c>
      <c r="AB1076" s="71">
        <f t="shared" si="183"/>
        <v>286301.83999999997</v>
      </c>
      <c r="AC1076" s="71">
        <f t="shared" si="176"/>
        <v>286301.83999999997</v>
      </c>
      <c r="AD1076" s="72">
        <f t="shared" si="177"/>
        <v>365</v>
      </c>
      <c r="AE1076" s="73">
        <f>ROUND(VLOOKUP(Q1076,'[1]Average Cost'!$A$3:$V$26,HLOOKUP('[1]Master Sheet'!E1076,'[1]Average Cost'!$B$1:$V$2,2,0)),0)</f>
        <v>349645</v>
      </c>
      <c r="AF1076" s="74">
        <f t="shared" si="178"/>
        <v>0.81883579058759592</v>
      </c>
      <c r="AG1076" s="68" t="str">
        <f t="shared" si="184"/>
        <v>80%-100%</v>
      </c>
      <c r="AH1076" s="75">
        <v>338646.37994999997</v>
      </c>
      <c r="AI1076" s="75">
        <v>338646.37994999997</v>
      </c>
      <c r="AJ1076" s="75">
        <v>309807</v>
      </c>
      <c r="AK1076" s="76">
        <f t="shared" si="179"/>
        <v>0.84543009153758408</v>
      </c>
      <c r="AL1076" s="39" t="str">
        <f t="shared" si="185"/>
        <v>70% - 90%</v>
      </c>
      <c r="AM1076" s="77" t="str">
        <f t="shared" si="186"/>
        <v>Lower Middle Range</v>
      </c>
      <c r="AN1076" s="78" t="s">
        <v>76</v>
      </c>
      <c r="AO1076" s="78"/>
      <c r="AP1076" s="78" t="s">
        <v>76</v>
      </c>
      <c r="AQ1076" s="49"/>
      <c r="AR1076" s="79"/>
      <c r="AS1076" s="79"/>
      <c r="AT1076" s="80"/>
      <c r="AU1076" s="52">
        <f t="shared" si="180"/>
        <v>0</v>
      </c>
    </row>
    <row r="1077" spans="1:47" ht="15" customHeight="1">
      <c r="A1077" s="53" t="s">
        <v>66</v>
      </c>
      <c r="B1077" s="54">
        <v>1066</v>
      </c>
      <c r="C1077" s="55" t="s">
        <v>104</v>
      </c>
      <c r="D1077" s="56" t="s">
        <v>83</v>
      </c>
      <c r="E1077" s="55" t="s">
        <v>149</v>
      </c>
      <c r="F1077" s="57">
        <v>40391</v>
      </c>
      <c r="G1077" s="58">
        <v>25295</v>
      </c>
      <c r="H1077" s="59">
        <f t="shared" si="181"/>
        <v>50.027397260273972</v>
      </c>
      <c r="I1077" s="60" t="s">
        <v>229</v>
      </c>
      <c r="J1077" s="61" t="s">
        <v>71</v>
      </c>
      <c r="K1077" s="62" t="s">
        <v>85</v>
      </c>
      <c r="L1077" s="63" t="s">
        <v>85</v>
      </c>
      <c r="M1077" s="64" t="str">
        <f t="shared" si="182"/>
        <v>2-3-3</v>
      </c>
      <c r="N1077" s="65" t="s">
        <v>86</v>
      </c>
      <c r="O1077" s="66">
        <v>43191</v>
      </c>
      <c r="P1077" s="67">
        <v>0.115</v>
      </c>
      <c r="Q1077" s="68" t="s">
        <v>151</v>
      </c>
      <c r="R1077" s="68" t="s">
        <v>126</v>
      </c>
      <c r="S1077" s="68" t="s">
        <v>127</v>
      </c>
      <c r="T1077" s="69">
        <v>46</v>
      </c>
      <c r="U1077" s="68"/>
      <c r="V1077" s="70">
        <v>167160</v>
      </c>
      <c r="W1077" s="70">
        <v>0</v>
      </c>
      <c r="X1077" s="70">
        <v>0</v>
      </c>
      <c r="Y1077" s="70">
        <v>0</v>
      </c>
      <c r="Z1077" s="70">
        <v>0</v>
      </c>
      <c r="AA1077" s="70">
        <v>429848</v>
      </c>
      <c r="AB1077" s="71">
        <f t="shared" si="183"/>
        <v>429848</v>
      </c>
      <c r="AC1077" s="71">
        <f t="shared" si="176"/>
        <v>429848</v>
      </c>
      <c r="AD1077" s="72">
        <f t="shared" si="177"/>
        <v>365</v>
      </c>
      <c r="AE1077" s="73">
        <f>ROUND(VLOOKUP(Q1077,'[1]Average Cost'!$A$3:$V$26,HLOOKUP('[1]Master Sheet'!E1077,'[1]Average Cost'!$B$1:$V$2,2,0)),0)</f>
        <v>410931</v>
      </c>
      <c r="AF1077" s="74">
        <f t="shared" si="178"/>
        <v>1.0460344924087013</v>
      </c>
      <c r="AG1077" s="68" t="str">
        <f t="shared" si="184"/>
        <v>Greater than 100%</v>
      </c>
      <c r="AH1077" s="75">
        <v>552503.12769999995</v>
      </c>
      <c r="AI1077" s="75">
        <v>552503.12769999995</v>
      </c>
      <c r="AJ1077" s="75">
        <v>404172</v>
      </c>
      <c r="AK1077" s="76">
        <f t="shared" si="179"/>
        <v>0.77800102560396789</v>
      </c>
      <c r="AL1077" s="39" t="str">
        <f t="shared" si="185"/>
        <v>70% - 90%</v>
      </c>
      <c r="AM1077" s="77" t="str">
        <f t="shared" si="186"/>
        <v>Lower Middle Range</v>
      </c>
      <c r="AN1077" s="78" t="s">
        <v>118</v>
      </c>
      <c r="AO1077" s="78" t="s">
        <v>813</v>
      </c>
      <c r="AP1077" s="78" t="s">
        <v>76</v>
      </c>
      <c r="AQ1077" s="49"/>
      <c r="AR1077" s="79"/>
      <c r="AS1077" s="79"/>
      <c r="AT1077" s="80"/>
      <c r="AU1077" s="52">
        <f t="shared" si="180"/>
        <v>0</v>
      </c>
    </row>
    <row r="1078" spans="1:47" ht="15" customHeight="1">
      <c r="A1078" s="53" t="s">
        <v>66</v>
      </c>
      <c r="B1078" s="54">
        <v>1067</v>
      </c>
      <c r="C1078" s="55" t="s">
        <v>172</v>
      </c>
      <c r="D1078" s="56" t="s">
        <v>173</v>
      </c>
      <c r="E1078" s="55" t="s">
        <v>149</v>
      </c>
      <c r="F1078" s="57">
        <v>40148</v>
      </c>
      <c r="G1078" s="58">
        <v>29165</v>
      </c>
      <c r="H1078" s="59">
        <f t="shared" si="181"/>
        <v>39.424657534246577</v>
      </c>
      <c r="I1078" s="60" t="s">
        <v>251</v>
      </c>
      <c r="J1078" s="61">
        <v>0</v>
      </c>
      <c r="K1078" s="62">
        <v>0</v>
      </c>
      <c r="L1078" s="63" t="s">
        <v>85</v>
      </c>
      <c r="M1078" s="64" t="str">
        <f t="shared" si="182"/>
        <v>0-0-3</v>
      </c>
      <c r="N1078" s="65">
        <v>43191</v>
      </c>
      <c r="O1078" s="66">
        <v>43191</v>
      </c>
      <c r="P1078" s="67">
        <v>0.16756856391496386</v>
      </c>
      <c r="Q1078" s="68" t="s">
        <v>151</v>
      </c>
      <c r="R1078" s="68" t="s">
        <v>126</v>
      </c>
      <c r="S1078" s="68" t="s">
        <v>127</v>
      </c>
      <c r="T1078" s="69">
        <v>44</v>
      </c>
      <c r="U1078" s="68"/>
      <c r="V1078" s="70">
        <v>129000</v>
      </c>
      <c r="W1078" s="70">
        <v>0</v>
      </c>
      <c r="X1078" s="70">
        <v>0</v>
      </c>
      <c r="Y1078" s="70">
        <v>0</v>
      </c>
      <c r="Z1078" s="70">
        <v>0</v>
      </c>
      <c r="AA1078" s="70">
        <v>334454</v>
      </c>
      <c r="AB1078" s="71">
        <f t="shared" si="183"/>
        <v>334454</v>
      </c>
      <c r="AC1078" s="71">
        <f t="shared" si="176"/>
        <v>334454</v>
      </c>
      <c r="AD1078" s="72">
        <f t="shared" si="177"/>
        <v>365</v>
      </c>
      <c r="AE1078" s="73">
        <f>ROUND(VLOOKUP(Q1078,'[1]Average Cost'!$A$3:$V$26,HLOOKUP('[1]Master Sheet'!E1078,'[1]Average Cost'!$B$1:$V$2,2,0)),0)</f>
        <v>349645</v>
      </c>
      <c r="AF1078" s="74">
        <f t="shared" si="178"/>
        <v>0.95655307526205147</v>
      </c>
      <c r="AG1078" s="68" t="str">
        <f t="shared" si="184"/>
        <v>80%-100%</v>
      </c>
      <c r="AH1078" s="75">
        <v>338646.37994999997</v>
      </c>
      <c r="AI1078" s="75">
        <v>338646.37994999997</v>
      </c>
      <c r="AJ1078" s="75">
        <v>309807</v>
      </c>
      <c r="AK1078" s="76">
        <f t="shared" si="179"/>
        <v>0.98762018377217275</v>
      </c>
      <c r="AL1078" s="39" t="str">
        <f t="shared" si="185"/>
        <v>90% - 110%</v>
      </c>
      <c r="AM1078" s="77" t="str">
        <f t="shared" si="186"/>
        <v>Close to Market Reference</v>
      </c>
      <c r="AN1078" s="78" t="s">
        <v>76</v>
      </c>
      <c r="AO1078" s="78"/>
      <c r="AP1078" s="78" t="s">
        <v>76</v>
      </c>
      <c r="AQ1078" s="49"/>
      <c r="AR1078" s="79"/>
      <c r="AS1078" s="79"/>
      <c r="AT1078" s="80"/>
      <c r="AU1078" s="52">
        <f t="shared" si="180"/>
        <v>0</v>
      </c>
    </row>
    <row r="1079" spans="1:47" ht="15" customHeight="1">
      <c r="A1079" s="53" t="s">
        <v>66</v>
      </c>
      <c r="B1079" s="54">
        <v>1068</v>
      </c>
      <c r="C1079" s="55" t="s">
        <v>82</v>
      </c>
      <c r="D1079" s="56" t="s">
        <v>95</v>
      </c>
      <c r="E1079" s="55" t="s">
        <v>111</v>
      </c>
      <c r="F1079" s="57">
        <v>41731</v>
      </c>
      <c r="G1079" s="58">
        <v>31263</v>
      </c>
      <c r="H1079" s="59">
        <f t="shared" si="181"/>
        <v>33.676712328767124</v>
      </c>
      <c r="I1079" s="60" t="s">
        <v>531</v>
      </c>
      <c r="J1079" s="61" t="s">
        <v>71</v>
      </c>
      <c r="K1079" s="62" t="s">
        <v>85</v>
      </c>
      <c r="L1079" s="63" t="s">
        <v>85</v>
      </c>
      <c r="M1079" s="64" t="str">
        <f t="shared" si="182"/>
        <v>2-3-3</v>
      </c>
      <c r="N1079" s="65">
        <v>42736</v>
      </c>
      <c r="O1079" s="66">
        <v>43191</v>
      </c>
      <c r="P1079" s="67">
        <v>0.11930664078804575</v>
      </c>
      <c r="Q1079" s="68" t="s">
        <v>224</v>
      </c>
      <c r="R1079" s="68" t="s">
        <v>108</v>
      </c>
      <c r="S1079" s="68" t="s">
        <v>109</v>
      </c>
      <c r="T1079" s="69">
        <v>47</v>
      </c>
      <c r="U1079" s="68"/>
      <c r="V1079" s="70">
        <v>146268</v>
      </c>
      <c r="W1079" s="70">
        <v>0</v>
      </c>
      <c r="X1079" s="70">
        <v>18000</v>
      </c>
      <c r="Y1079" s="70">
        <v>36564</v>
      </c>
      <c r="Z1079" s="70">
        <v>6000</v>
      </c>
      <c r="AA1079" s="70">
        <v>414192</v>
      </c>
      <c r="AB1079" s="71">
        <f t="shared" si="183"/>
        <v>377628</v>
      </c>
      <c r="AC1079" s="71">
        <f t="shared" si="176"/>
        <v>377628</v>
      </c>
      <c r="AD1079" s="72">
        <f t="shared" si="177"/>
        <v>365</v>
      </c>
      <c r="AE1079" s="73">
        <f>ROUND(VLOOKUP(Q1079,'[1]Average Cost'!$A$3:$V$26,HLOOKUP('[1]Master Sheet'!E1079,'[1]Average Cost'!$B$1:$V$2,2,0)),0)</f>
        <v>482694</v>
      </c>
      <c r="AF1079" s="74">
        <f t="shared" si="178"/>
        <v>0.78233414958545167</v>
      </c>
      <c r="AG1079" s="68" t="str">
        <f t="shared" si="184"/>
        <v>60%-80%</v>
      </c>
      <c r="AH1079" s="75">
        <v>732202.60991999996</v>
      </c>
      <c r="AI1079" s="75">
        <v>732202.60991999996</v>
      </c>
      <c r="AJ1079" s="75">
        <v>690259</v>
      </c>
      <c r="AK1079" s="76">
        <f t="shared" si="179"/>
        <v>0.51574249379042703</v>
      </c>
      <c r="AL1079" s="39" t="str">
        <f t="shared" si="185"/>
        <v>50% - 70%</v>
      </c>
      <c r="AM1079" s="77" t="str">
        <f t="shared" si="186"/>
        <v>Lower Range</v>
      </c>
      <c r="AN1079" s="78" t="s">
        <v>118</v>
      </c>
      <c r="AO1079" s="78" t="s">
        <v>814</v>
      </c>
      <c r="AP1079" s="78" t="s">
        <v>76</v>
      </c>
      <c r="AQ1079" s="49"/>
      <c r="AR1079" s="79"/>
      <c r="AS1079" s="79"/>
      <c r="AT1079" s="80"/>
      <c r="AU1079" s="52">
        <f t="shared" si="180"/>
        <v>0</v>
      </c>
    </row>
    <row r="1080" spans="1:47" ht="15" customHeight="1">
      <c r="A1080" s="53" t="s">
        <v>66</v>
      </c>
      <c r="B1080" s="25">
        <v>1069</v>
      </c>
      <c r="C1080" s="55" t="s">
        <v>211</v>
      </c>
      <c r="D1080" s="56" t="s">
        <v>95</v>
      </c>
      <c r="E1080" s="55" t="s">
        <v>79</v>
      </c>
      <c r="F1080" s="57">
        <v>42896</v>
      </c>
      <c r="G1080" s="58">
        <v>31646</v>
      </c>
      <c r="H1080" s="59">
        <f t="shared" si="181"/>
        <v>32.627397260273973</v>
      </c>
      <c r="I1080" s="60" t="s">
        <v>196</v>
      </c>
      <c r="J1080" s="61" t="s">
        <v>85</v>
      </c>
      <c r="K1080" s="62" t="s">
        <v>71</v>
      </c>
      <c r="L1080" s="63" t="s">
        <v>81</v>
      </c>
      <c r="M1080" s="64" t="str">
        <f t="shared" si="182"/>
        <v>3-2-4</v>
      </c>
      <c r="N1080" s="65">
        <v>42826</v>
      </c>
      <c r="O1080" s="66">
        <v>43191</v>
      </c>
      <c r="P1080" s="67">
        <v>0.15257396468107429</v>
      </c>
      <c r="Q1080" s="68" t="s">
        <v>73</v>
      </c>
      <c r="R1080" s="38" t="s">
        <v>74</v>
      </c>
      <c r="S1080" s="38" t="s">
        <v>75</v>
      </c>
      <c r="T1080" s="69">
        <v>47</v>
      </c>
      <c r="U1080" s="68"/>
      <c r="V1080" s="70">
        <v>189288</v>
      </c>
      <c r="W1080" s="70">
        <v>35340</v>
      </c>
      <c r="X1080" s="70">
        <v>0</v>
      </c>
      <c r="Y1080" s="70">
        <v>47316</v>
      </c>
      <c r="Z1080" s="70">
        <v>0</v>
      </c>
      <c r="AA1080" s="70">
        <v>567825</v>
      </c>
      <c r="AB1080" s="71">
        <f t="shared" si="183"/>
        <v>520509</v>
      </c>
      <c r="AC1080" s="71">
        <f t="shared" si="176"/>
        <v>485169</v>
      </c>
      <c r="AD1080" s="72">
        <f t="shared" si="177"/>
        <v>365</v>
      </c>
      <c r="AE1080" s="73">
        <f>ROUND(VLOOKUP(Q1080,'[1]Average Cost'!$A$3:$V$26,HLOOKUP('[1]Master Sheet'!E1080,'[1]Average Cost'!$B$1:$V$2,2,0)),0)</f>
        <v>480436</v>
      </c>
      <c r="AF1080" s="74">
        <f t="shared" si="178"/>
        <v>1.083409652898617</v>
      </c>
      <c r="AG1080" s="68" t="str">
        <f t="shared" si="184"/>
        <v>Greater than 100%</v>
      </c>
      <c r="AH1080" s="75">
        <v>630864.05000000005</v>
      </c>
      <c r="AI1080" s="75">
        <v>630864.05000000005</v>
      </c>
      <c r="AJ1080" s="75">
        <v>638569</v>
      </c>
      <c r="AK1080" s="76">
        <f t="shared" si="179"/>
        <v>0.82507316750732584</v>
      </c>
      <c r="AL1080" s="39" t="str">
        <f t="shared" si="185"/>
        <v>70% - 90%</v>
      </c>
      <c r="AM1080" s="77" t="str">
        <f t="shared" si="186"/>
        <v>Lower Middle Range</v>
      </c>
      <c r="AN1080" s="78" t="s">
        <v>118</v>
      </c>
      <c r="AO1080" s="78" t="s">
        <v>815</v>
      </c>
      <c r="AP1080" s="78" t="s">
        <v>135</v>
      </c>
      <c r="AQ1080" s="49"/>
      <c r="AR1080" s="79"/>
      <c r="AS1080" s="79"/>
      <c r="AT1080" s="80"/>
      <c r="AU1080" s="52">
        <f t="shared" si="180"/>
        <v>0</v>
      </c>
    </row>
    <row r="1081" spans="1:47" ht="15" customHeight="1">
      <c r="A1081" s="53" t="s">
        <v>66</v>
      </c>
      <c r="B1081" s="54">
        <v>1070</v>
      </c>
      <c r="C1081" s="55" t="s">
        <v>67</v>
      </c>
      <c r="D1081" s="56" t="s">
        <v>68</v>
      </c>
      <c r="E1081" s="55" t="s">
        <v>206</v>
      </c>
      <c r="F1081" s="57">
        <v>43508</v>
      </c>
      <c r="G1081" s="58">
        <v>29684</v>
      </c>
      <c r="H1081" s="59">
        <f t="shared" si="181"/>
        <v>38.0027397260274</v>
      </c>
      <c r="I1081" s="60" t="s">
        <v>207</v>
      </c>
      <c r="J1081" s="61" t="s">
        <v>71</v>
      </c>
      <c r="K1081" s="62" t="s">
        <v>71</v>
      </c>
      <c r="L1081" s="63" t="s">
        <v>85</v>
      </c>
      <c r="M1081" s="64" t="str">
        <f t="shared" si="182"/>
        <v>2-2-3</v>
      </c>
      <c r="N1081" s="65">
        <v>43191</v>
      </c>
      <c r="O1081" s="66">
        <v>43191</v>
      </c>
      <c r="P1081" s="67">
        <v>0.22</v>
      </c>
      <c r="Q1081" s="68" t="s">
        <v>73</v>
      </c>
      <c r="R1081" s="38" t="s">
        <v>74</v>
      </c>
      <c r="S1081" s="38" t="s">
        <v>75</v>
      </c>
      <c r="T1081" s="69">
        <v>48</v>
      </c>
      <c r="U1081" s="68"/>
      <c r="V1081" s="70">
        <v>202956</v>
      </c>
      <c r="W1081" s="70">
        <v>0</v>
      </c>
      <c r="X1081" s="70">
        <v>0</v>
      </c>
      <c r="Y1081" s="70">
        <v>50736</v>
      </c>
      <c r="Z1081" s="70">
        <v>0</v>
      </c>
      <c r="AA1081" s="70">
        <v>570074</v>
      </c>
      <c r="AB1081" s="71">
        <f t="shared" si="183"/>
        <v>519338</v>
      </c>
      <c r="AC1081" s="71">
        <f t="shared" si="176"/>
        <v>519338</v>
      </c>
      <c r="AD1081" s="72">
        <f t="shared" si="177"/>
        <v>365</v>
      </c>
      <c r="AE1081" s="73">
        <f>ROUND(VLOOKUP(Q1081,'[1]Average Cost'!$A$3:$V$26,HLOOKUP('[1]Master Sheet'!E1081,'[1]Average Cost'!$B$1:$V$2,2,0)),0)</f>
        <v>646385</v>
      </c>
      <c r="AF1081" s="74">
        <f t="shared" si="178"/>
        <v>0.80344995629539673</v>
      </c>
      <c r="AG1081" s="68" t="str">
        <f t="shared" si="184"/>
        <v>80%-100%</v>
      </c>
      <c r="AH1081" s="75">
        <v>1040452</v>
      </c>
      <c r="AI1081" s="75">
        <v>1031401.0812</v>
      </c>
      <c r="AJ1081" s="75">
        <v>1040452</v>
      </c>
      <c r="AK1081" s="76">
        <f t="shared" si="179"/>
        <v>0.49914652477961502</v>
      </c>
      <c r="AL1081" s="39" t="str">
        <f t="shared" si="185"/>
        <v>25% - 50%</v>
      </c>
      <c r="AM1081" s="77" t="str">
        <f t="shared" si="186"/>
        <v>Lower Range</v>
      </c>
      <c r="AN1081" s="78" t="s">
        <v>118</v>
      </c>
      <c r="AO1081" s="78" t="s">
        <v>816</v>
      </c>
      <c r="AP1081" s="78" t="s">
        <v>135</v>
      </c>
      <c r="AQ1081" s="49"/>
      <c r="AR1081" s="79"/>
      <c r="AS1081" s="79"/>
      <c r="AT1081" s="80"/>
      <c r="AU1081" s="52">
        <f t="shared" si="180"/>
        <v>0</v>
      </c>
    </row>
    <row r="1082" spans="1:47" ht="15" customHeight="1">
      <c r="A1082" s="53" t="s">
        <v>66</v>
      </c>
      <c r="B1082" s="54">
        <v>1071</v>
      </c>
      <c r="C1082" s="55" t="s">
        <v>67</v>
      </c>
      <c r="D1082" s="56" t="s">
        <v>68</v>
      </c>
      <c r="E1082" s="55" t="s">
        <v>817</v>
      </c>
      <c r="F1082" s="57">
        <v>44443</v>
      </c>
      <c r="G1082" s="58">
        <v>33375</v>
      </c>
      <c r="H1082" s="59">
        <f t="shared" si="181"/>
        <v>27.890410958904109</v>
      </c>
      <c r="I1082" s="60" t="s">
        <v>348</v>
      </c>
      <c r="J1082" s="61">
        <v>0</v>
      </c>
      <c r="K1082" s="62" t="s">
        <v>71</v>
      </c>
      <c r="L1082" s="63" t="s">
        <v>85</v>
      </c>
      <c r="M1082" s="64" t="str">
        <f t="shared" si="182"/>
        <v>0-2-3</v>
      </c>
      <c r="N1082" s="81" t="s">
        <v>121</v>
      </c>
      <c r="O1082" s="66" t="s">
        <v>130</v>
      </c>
      <c r="P1082" s="67">
        <v>0</v>
      </c>
      <c r="Q1082" s="68" t="s">
        <v>73</v>
      </c>
      <c r="R1082" s="38" t="s">
        <v>74</v>
      </c>
      <c r="S1082" s="38" t="s">
        <v>75</v>
      </c>
      <c r="T1082" s="69">
        <v>48</v>
      </c>
      <c r="U1082" s="68"/>
      <c r="V1082" s="70">
        <v>189084</v>
      </c>
      <c r="W1082" s="70">
        <v>0</v>
      </c>
      <c r="X1082" s="70">
        <v>0</v>
      </c>
      <c r="Y1082" s="70">
        <v>47268</v>
      </c>
      <c r="Z1082" s="70">
        <v>0</v>
      </c>
      <c r="AA1082" s="70">
        <v>531946</v>
      </c>
      <c r="AB1082" s="71">
        <f t="shared" si="183"/>
        <v>484678</v>
      </c>
      <c r="AC1082" s="71">
        <f t="shared" si="176"/>
        <v>484678</v>
      </c>
      <c r="AD1082" s="72">
        <f t="shared" si="177"/>
        <v>365</v>
      </c>
      <c r="AE1082" s="73">
        <f>ROUND(VLOOKUP(Q1082,'[1]Average Cost'!$A$3:$V$26,HLOOKUP('[1]Master Sheet'!E1082,'[1]Average Cost'!$B$1:$V$2,2,0)),0)</f>
        <v>646385</v>
      </c>
      <c r="AF1082" s="74">
        <f t="shared" si="178"/>
        <v>0.7498286624844327</v>
      </c>
      <c r="AG1082" s="68" t="str">
        <f t="shared" si="184"/>
        <v>60%-80%</v>
      </c>
      <c r="AH1082" s="75">
        <v>1040452</v>
      </c>
      <c r="AI1082" s="75">
        <v>1031401.0812</v>
      </c>
      <c r="AJ1082" s="75">
        <v>1040452</v>
      </c>
      <c r="AK1082" s="76">
        <f t="shared" si="179"/>
        <v>0.46583407980377761</v>
      </c>
      <c r="AL1082" s="39" t="str">
        <f t="shared" si="185"/>
        <v>25% - 50%</v>
      </c>
      <c r="AM1082" s="77" t="str">
        <f t="shared" si="186"/>
        <v>Lower Range</v>
      </c>
      <c r="AN1082" s="78" t="s">
        <v>76</v>
      </c>
      <c r="AO1082" s="78"/>
      <c r="AP1082" s="78" t="s">
        <v>76</v>
      </c>
      <c r="AQ1082" s="49"/>
      <c r="AR1082" s="79"/>
      <c r="AS1082" s="79"/>
      <c r="AT1082" s="80"/>
      <c r="AU1082" s="52">
        <f t="shared" si="180"/>
        <v>0</v>
      </c>
    </row>
    <row r="1083" spans="1:47" ht="15" customHeight="1">
      <c r="A1083" s="53" t="s">
        <v>66</v>
      </c>
      <c r="B1083" s="54">
        <v>1072</v>
      </c>
      <c r="C1083" s="55" t="s">
        <v>67</v>
      </c>
      <c r="D1083" s="56" t="s">
        <v>68</v>
      </c>
      <c r="E1083" s="55" t="s">
        <v>451</v>
      </c>
      <c r="F1083" s="57">
        <v>44576</v>
      </c>
      <c r="G1083" s="58">
        <v>31140</v>
      </c>
      <c r="H1083" s="59">
        <f t="shared" si="181"/>
        <v>34.013698630136986</v>
      </c>
      <c r="I1083" s="60" t="s">
        <v>210</v>
      </c>
      <c r="J1083" s="61">
        <v>0</v>
      </c>
      <c r="K1083" s="62">
        <v>0</v>
      </c>
      <c r="L1083" s="63" t="s">
        <v>85</v>
      </c>
      <c r="M1083" s="64" t="str">
        <f t="shared" si="182"/>
        <v>0-0-3</v>
      </c>
      <c r="N1083" s="81" t="s">
        <v>72</v>
      </c>
      <c r="O1083" s="62" t="s">
        <v>72</v>
      </c>
      <c r="P1083" s="67">
        <v>0</v>
      </c>
      <c r="Q1083" s="68" t="s">
        <v>73</v>
      </c>
      <c r="R1083" s="38" t="s">
        <v>74</v>
      </c>
      <c r="S1083" s="38" t="s">
        <v>75</v>
      </c>
      <c r="T1083" s="69">
        <v>48</v>
      </c>
      <c r="U1083" s="68"/>
      <c r="V1083" s="70">
        <v>279816</v>
      </c>
      <c r="W1083" s="70">
        <v>0</v>
      </c>
      <c r="X1083" s="70">
        <v>0</v>
      </c>
      <c r="Y1083" s="70">
        <v>69960</v>
      </c>
      <c r="Z1083" s="70">
        <v>0</v>
      </c>
      <c r="AA1083" s="70">
        <v>781450</v>
      </c>
      <c r="AB1083" s="71">
        <f t="shared" si="183"/>
        <v>711490</v>
      </c>
      <c r="AC1083" s="71">
        <f t="shared" si="176"/>
        <v>711490</v>
      </c>
      <c r="AD1083" s="72">
        <f t="shared" si="177"/>
        <v>365</v>
      </c>
      <c r="AE1083" s="73">
        <f>ROUND(VLOOKUP(Q1083,'[1]Average Cost'!$A$3:$V$26,HLOOKUP('[1]Master Sheet'!E1083,'[1]Average Cost'!$B$1:$V$2,2,0)),0)</f>
        <v>646385</v>
      </c>
      <c r="AF1083" s="74">
        <f t="shared" si="178"/>
        <v>1.1007217061039474</v>
      </c>
      <c r="AG1083" s="68" t="str">
        <f t="shared" si="184"/>
        <v>Greater than 100%</v>
      </c>
      <c r="AH1083" s="75">
        <v>1040452</v>
      </c>
      <c r="AI1083" s="75">
        <v>1031401.0812</v>
      </c>
      <c r="AJ1083" s="75">
        <v>1040452</v>
      </c>
      <c r="AK1083" s="76">
        <f t="shared" si="179"/>
        <v>0.68382779791859694</v>
      </c>
      <c r="AL1083" s="39" t="str">
        <f t="shared" si="185"/>
        <v>50% - 70%</v>
      </c>
      <c r="AM1083" s="77" t="str">
        <f t="shared" si="186"/>
        <v>Lower Range</v>
      </c>
      <c r="AN1083" s="78" t="s">
        <v>76</v>
      </c>
      <c r="AO1083" s="78"/>
      <c r="AP1083" s="78" t="s">
        <v>135</v>
      </c>
      <c r="AQ1083" s="49"/>
      <c r="AR1083" s="79"/>
      <c r="AS1083" s="79"/>
      <c r="AT1083" s="80"/>
      <c r="AU1083" s="52">
        <f t="shared" si="180"/>
        <v>0</v>
      </c>
    </row>
    <row r="1084" spans="1:47" ht="15" customHeight="1">
      <c r="A1084" s="53" t="s">
        <v>66</v>
      </c>
      <c r="B1084" s="54">
        <v>1073</v>
      </c>
      <c r="C1084" s="55" t="s">
        <v>198</v>
      </c>
      <c r="D1084" s="56" t="s">
        <v>199</v>
      </c>
      <c r="E1084" s="55" t="s">
        <v>79</v>
      </c>
      <c r="F1084" s="57">
        <v>43241</v>
      </c>
      <c r="G1084" s="58">
        <v>27174</v>
      </c>
      <c r="H1084" s="59">
        <f t="shared" si="181"/>
        <v>44.87945205479452</v>
      </c>
      <c r="I1084" s="60" t="s">
        <v>537</v>
      </c>
      <c r="J1084" s="61" t="s">
        <v>71</v>
      </c>
      <c r="K1084" s="62" t="s">
        <v>85</v>
      </c>
      <c r="L1084" s="63" t="s">
        <v>85</v>
      </c>
      <c r="M1084" s="64" t="str">
        <f t="shared" si="182"/>
        <v>2-3-3</v>
      </c>
      <c r="N1084" s="65">
        <v>42095</v>
      </c>
      <c r="O1084" s="66">
        <v>43191</v>
      </c>
      <c r="P1084" s="67">
        <v>9.4283041434978426E-2</v>
      </c>
      <c r="Q1084" s="68" t="s">
        <v>538</v>
      </c>
      <c r="R1084" s="68" t="s">
        <v>126</v>
      </c>
      <c r="S1084" s="68" t="s">
        <v>127</v>
      </c>
      <c r="T1084" s="69">
        <v>56</v>
      </c>
      <c r="U1084" s="68"/>
      <c r="V1084" s="70">
        <v>766944</v>
      </c>
      <c r="W1084" s="70">
        <v>233016</v>
      </c>
      <c r="X1084" s="70">
        <v>0</v>
      </c>
      <c r="Y1084" s="70">
        <v>328692</v>
      </c>
      <c r="Z1084" s="70">
        <v>0</v>
      </c>
      <c r="AA1084" s="70">
        <v>2772893</v>
      </c>
      <c r="AB1084" s="71">
        <f t="shared" si="183"/>
        <v>2444201</v>
      </c>
      <c r="AC1084" s="71">
        <f t="shared" si="176"/>
        <v>2211185</v>
      </c>
      <c r="AD1084" s="72">
        <f t="shared" si="177"/>
        <v>365</v>
      </c>
      <c r="AE1084" s="73">
        <f>ROUND(VLOOKUP(Q1084,'[1]Average Cost'!$A$3:$V$26,HLOOKUP('[1]Master Sheet'!E1084,'[1]Average Cost'!$B$1:$V$2,2,0)),0)</f>
        <v>2752971</v>
      </c>
      <c r="AF1084" s="74">
        <f t="shared" si="178"/>
        <v>0.88784117231892379</v>
      </c>
      <c r="AG1084" s="68" t="str">
        <f t="shared" si="184"/>
        <v>80%-100%</v>
      </c>
      <c r="AH1084" s="75">
        <v>4531646.6835000003</v>
      </c>
      <c r="AI1084" s="75">
        <v>4531646.6835000003</v>
      </c>
      <c r="AJ1084" s="75">
        <v>3873248</v>
      </c>
      <c r="AK1084" s="76">
        <f t="shared" si="179"/>
        <v>0.53936265792730131</v>
      </c>
      <c r="AL1084" s="39" t="str">
        <f t="shared" si="185"/>
        <v>50% - 70%</v>
      </c>
      <c r="AM1084" s="77" t="str">
        <f t="shared" si="186"/>
        <v>Lower Range</v>
      </c>
      <c r="AN1084" s="78" t="s">
        <v>76</v>
      </c>
      <c r="AO1084" s="78"/>
      <c r="AP1084" s="78" t="s">
        <v>76</v>
      </c>
      <c r="AQ1084" s="49"/>
      <c r="AR1084" s="79"/>
      <c r="AS1084" s="79"/>
      <c r="AT1084" s="80"/>
      <c r="AU1084" s="52">
        <f t="shared" si="180"/>
        <v>0</v>
      </c>
    </row>
    <row r="1085" spans="1:47" ht="15" customHeight="1">
      <c r="A1085" s="53" t="s">
        <v>66</v>
      </c>
      <c r="B1085" s="54">
        <v>1074</v>
      </c>
      <c r="C1085" s="55" t="s">
        <v>508</v>
      </c>
      <c r="D1085" s="56" t="s">
        <v>78</v>
      </c>
      <c r="E1085" s="55" t="s">
        <v>244</v>
      </c>
      <c r="F1085" s="57">
        <v>41937</v>
      </c>
      <c r="G1085" s="58">
        <v>30583</v>
      </c>
      <c r="H1085" s="59">
        <f t="shared" si="181"/>
        <v>35.539726027397258</v>
      </c>
      <c r="I1085" s="60" t="s">
        <v>635</v>
      </c>
      <c r="J1085" s="61" t="s">
        <v>71</v>
      </c>
      <c r="K1085" s="62" t="s">
        <v>71</v>
      </c>
      <c r="L1085" s="63" t="s">
        <v>85</v>
      </c>
      <c r="M1085" s="64" t="str">
        <f t="shared" si="182"/>
        <v>2-2-3</v>
      </c>
      <c r="N1085" s="65">
        <v>43497</v>
      </c>
      <c r="O1085" s="66">
        <v>43497</v>
      </c>
      <c r="P1085" s="67">
        <v>0.22</v>
      </c>
      <c r="Q1085" s="68" t="s">
        <v>87</v>
      </c>
      <c r="R1085" s="68" t="s">
        <v>88</v>
      </c>
      <c r="S1085" s="68" t="s">
        <v>89</v>
      </c>
      <c r="T1085" s="69">
        <v>49</v>
      </c>
      <c r="U1085" s="68"/>
      <c r="V1085" s="70">
        <v>299040</v>
      </c>
      <c r="W1085" s="70">
        <v>40260</v>
      </c>
      <c r="X1085" s="70">
        <v>0</v>
      </c>
      <c r="Y1085" s="70">
        <v>112140</v>
      </c>
      <c r="Z1085" s="70">
        <v>0</v>
      </c>
      <c r="AA1085" s="70">
        <v>911954</v>
      </c>
      <c r="AB1085" s="71">
        <f t="shared" si="183"/>
        <v>799814</v>
      </c>
      <c r="AC1085" s="71">
        <f t="shared" si="176"/>
        <v>759554</v>
      </c>
      <c r="AD1085" s="72">
        <f t="shared" si="177"/>
        <v>365</v>
      </c>
      <c r="AE1085" s="73">
        <f>ROUND(VLOOKUP(Q1085,'[1]Average Cost'!$A$3:$V$26,HLOOKUP('[1]Master Sheet'!E1085,'[1]Average Cost'!$B$1:$V$2,2,0)),0)</f>
        <v>1385982</v>
      </c>
      <c r="AF1085" s="74">
        <f t="shared" si="178"/>
        <v>0.57707387253225506</v>
      </c>
      <c r="AG1085" s="68" t="str">
        <f t="shared" si="184"/>
        <v>Less than 60%</v>
      </c>
      <c r="AH1085" s="75">
        <v>1319573</v>
      </c>
      <c r="AI1085" s="75">
        <v>1139404.175</v>
      </c>
      <c r="AJ1085" s="75">
        <v>1319573</v>
      </c>
      <c r="AK1085" s="76">
        <f t="shared" si="179"/>
        <v>0.60611576623650221</v>
      </c>
      <c r="AL1085" s="39" t="str">
        <f t="shared" si="185"/>
        <v>50% - 70%</v>
      </c>
      <c r="AM1085" s="77" t="str">
        <f t="shared" si="186"/>
        <v>Lower Range</v>
      </c>
      <c r="AN1085" s="78" t="s">
        <v>76</v>
      </c>
      <c r="AO1085" s="78"/>
      <c r="AP1085" s="78" t="s">
        <v>76</v>
      </c>
      <c r="AQ1085" s="49"/>
      <c r="AR1085" s="79"/>
      <c r="AS1085" s="79"/>
      <c r="AT1085" s="80"/>
      <c r="AU1085" s="52">
        <f t="shared" si="180"/>
        <v>0</v>
      </c>
    </row>
    <row r="1086" spans="1:47" ht="15" customHeight="1">
      <c r="A1086" s="53" t="s">
        <v>66</v>
      </c>
      <c r="B1086" s="25">
        <v>1075</v>
      </c>
      <c r="C1086" s="55" t="s">
        <v>104</v>
      </c>
      <c r="D1086" s="56" t="s">
        <v>145</v>
      </c>
      <c r="E1086" s="55" t="s">
        <v>319</v>
      </c>
      <c r="F1086" s="57">
        <v>41671</v>
      </c>
      <c r="G1086" s="58">
        <v>31455</v>
      </c>
      <c r="H1086" s="59">
        <f t="shared" si="181"/>
        <v>33.150684931506852</v>
      </c>
      <c r="I1086" s="60" t="s">
        <v>374</v>
      </c>
      <c r="J1086" s="61" t="s">
        <v>71</v>
      </c>
      <c r="K1086" s="62" t="s">
        <v>71</v>
      </c>
      <c r="L1086" s="63" t="s">
        <v>81</v>
      </c>
      <c r="M1086" s="64" t="str">
        <f t="shared" si="182"/>
        <v>2-2-4</v>
      </c>
      <c r="N1086" s="65">
        <v>42095</v>
      </c>
      <c r="O1086" s="66">
        <v>43191</v>
      </c>
      <c r="P1086" s="67">
        <v>0.28999999999999998</v>
      </c>
      <c r="Q1086" s="68" t="s">
        <v>87</v>
      </c>
      <c r="R1086" s="68" t="s">
        <v>88</v>
      </c>
      <c r="S1086" s="68" t="s">
        <v>89</v>
      </c>
      <c r="T1086" s="69">
        <v>45</v>
      </c>
      <c r="U1086" s="68"/>
      <c r="V1086" s="70">
        <v>102888</v>
      </c>
      <c r="W1086" s="70">
        <v>0</v>
      </c>
      <c r="X1086" s="70">
        <v>0</v>
      </c>
      <c r="Y1086" s="70">
        <v>0</v>
      </c>
      <c r="Z1086" s="70">
        <v>0</v>
      </c>
      <c r="AA1086" s="70">
        <v>269179.07</v>
      </c>
      <c r="AB1086" s="71">
        <f t="shared" si="183"/>
        <v>269179.07</v>
      </c>
      <c r="AC1086" s="71">
        <f t="shared" si="176"/>
        <v>269179.07</v>
      </c>
      <c r="AD1086" s="72">
        <f t="shared" si="177"/>
        <v>365</v>
      </c>
      <c r="AE1086" s="73">
        <f>ROUND(VLOOKUP(Q1086,'[1]Average Cost'!$A$3:$V$26,HLOOKUP('[1]Master Sheet'!E1086,'[1]Average Cost'!$B$1:$V$2,2,0)),0)</f>
        <v>233903</v>
      </c>
      <c r="AF1086" s="74">
        <f t="shared" si="178"/>
        <v>1.1508149532070986</v>
      </c>
      <c r="AG1086" s="68" t="str">
        <f t="shared" si="184"/>
        <v>Greater than 100%</v>
      </c>
      <c r="AH1086" s="75">
        <v>457695</v>
      </c>
      <c r="AI1086" s="75">
        <v>382087.75</v>
      </c>
      <c r="AJ1086" s="75">
        <v>457695</v>
      </c>
      <c r="AK1086" s="76">
        <f t="shared" si="179"/>
        <v>0.58811887829231257</v>
      </c>
      <c r="AL1086" s="39" t="str">
        <f t="shared" si="185"/>
        <v>50% - 70%</v>
      </c>
      <c r="AM1086" s="77" t="str">
        <f t="shared" si="186"/>
        <v>Lower Range</v>
      </c>
      <c r="AN1086" s="78" t="s">
        <v>76</v>
      </c>
      <c r="AO1086" s="78"/>
      <c r="AP1086" s="78" t="s">
        <v>76</v>
      </c>
      <c r="AQ1086" s="49"/>
      <c r="AR1086" s="79"/>
      <c r="AS1086" s="79"/>
      <c r="AT1086" s="80"/>
      <c r="AU1086" s="52">
        <f t="shared" si="180"/>
        <v>0</v>
      </c>
    </row>
    <row r="1087" spans="1:47" ht="15" customHeight="1">
      <c r="A1087" s="53" t="s">
        <v>66</v>
      </c>
      <c r="B1087" s="54">
        <v>1076</v>
      </c>
      <c r="C1087" s="55" t="s">
        <v>82</v>
      </c>
      <c r="D1087" s="56" t="s">
        <v>83</v>
      </c>
      <c r="E1087" s="55" t="s">
        <v>235</v>
      </c>
      <c r="F1087" s="57">
        <v>40544</v>
      </c>
      <c r="G1087" s="58">
        <v>28276</v>
      </c>
      <c r="H1087" s="59">
        <f t="shared" si="181"/>
        <v>41.860273972602741</v>
      </c>
      <c r="I1087" s="60" t="s">
        <v>373</v>
      </c>
      <c r="J1087" s="61" t="s">
        <v>85</v>
      </c>
      <c r="K1087" s="62" t="s">
        <v>71</v>
      </c>
      <c r="L1087" s="63" t="s">
        <v>81</v>
      </c>
      <c r="M1087" s="64" t="str">
        <f t="shared" si="182"/>
        <v>3-2-4</v>
      </c>
      <c r="N1087" s="65">
        <v>42095</v>
      </c>
      <c r="O1087" s="66">
        <v>43191</v>
      </c>
      <c r="P1087" s="67">
        <v>6.7499999999999991E-2</v>
      </c>
      <c r="Q1087" s="68" t="s">
        <v>87</v>
      </c>
      <c r="R1087" s="68" t="s">
        <v>88</v>
      </c>
      <c r="S1087" s="68" t="s">
        <v>89</v>
      </c>
      <c r="T1087" s="69">
        <v>46</v>
      </c>
      <c r="U1087" s="68"/>
      <c r="V1087" s="70">
        <v>112572</v>
      </c>
      <c r="W1087" s="70">
        <v>0</v>
      </c>
      <c r="X1087" s="70">
        <v>0</v>
      </c>
      <c r="Y1087" s="70">
        <v>0</v>
      </c>
      <c r="Z1087" s="70">
        <v>0</v>
      </c>
      <c r="AA1087" s="70">
        <v>281667.55</v>
      </c>
      <c r="AB1087" s="71">
        <f t="shared" si="183"/>
        <v>281667.55</v>
      </c>
      <c r="AC1087" s="71">
        <f t="shared" si="176"/>
        <v>281667.55</v>
      </c>
      <c r="AD1087" s="72">
        <f t="shared" si="177"/>
        <v>365</v>
      </c>
      <c r="AE1087" s="73">
        <f>ROUND(VLOOKUP(Q1087,'[1]Average Cost'!$A$3:$V$26,HLOOKUP('[1]Master Sheet'!E1087,'[1]Average Cost'!$B$1:$V$2,2,0)),0)</f>
        <v>293696</v>
      </c>
      <c r="AF1087" s="74">
        <f t="shared" si="178"/>
        <v>0.95904455627587704</v>
      </c>
      <c r="AG1087" s="68" t="str">
        <f t="shared" si="184"/>
        <v>80%-100%</v>
      </c>
      <c r="AH1087" s="75">
        <v>512626</v>
      </c>
      <c r="AI1087" s="75">
        <v>449515</v>
      </c>
      <c r="AJ1087" s="75">
        <v>512626</v>
      </c>
      <c r="AK1087" s="76">
        <f t="shared" si="179"/>
        <v>0.54946013272834382</v>
      </c>
      <c r="AL1087" s="39" t="str">
        <f t="shared" si="185"/>
        <v>50% - 70%</v>
      </c>
      <c r="AM1087" s="77" t="str">
        <f t="shared" si="186"/>
        <v>Lower Range</v>
      </c>
      <c r="AN1087" s="78" t="s">
        <v>76</v>
      </c>
      <c r="AO1087" s="78"/>
      <c r="AP1087" s="78" t="s">
        <v>76</v>
      </c>
      <c r="AQ1087" s="49"/>
      <c r="AR1087" s="79"/>
      <c r="AS1087" s="79"/>
      <c r="AT1087" s="80"/>
      <c r="AU1087" s="52">
        <f t="shared" si="180"/>
        <v>0</v>
      </c>
    </row>
    <row r="1088" spans="1:47" ht="15" customHeight="1">
      <c r="A1088" s="53" t="s">
        <v>66</v>
      </c>
      <c r="B1088" s="54">
        <v>1077</v>
      </c>
      <c r="C1088" s="55" t="s">
        <v>134</v>
      </c>
      <c r="D1088" s="56" t="s">
        <v>68</v>
      </c>
      <c r="E1088" s="55" t="s">
        <v>111</v>
      </c>
      <c r="F1088" s="57">
        <v>40892</v>
      </c>
      <c r="G1088" s="58">
        <v>30966</v>
      </c>
      <c r="H1088" s="59">
        <f t="shared" si="181"/>
        <v>34.490410958904107</v>
      </c>
      <c r="I1088" s="60" t="s">
        <v>764</v>
      </c>
      <c r="J1088" s="61" t="s">
        <v>85</v>
      </c>
      <c r="K1088" s="62" t="s">
        <v>85</v>
      </c>
      <c r="L1088" s="63" t="s">
        <v>85</v>
      </c>
      <c r="M1088" s="64" t="str">
        <f t="shared" si="182"/>
        <v>3-3-3</v>
      </c>
      <c r="N1088" s="65">
        <v>42736</v>
      </c>
      <c r="O1088" s="66">
        <v>43191</v>
      </c>
      <c r="P1088" s="67">
        <v>7.875020614004756E-2</v>
      </c>
      <c r="Q1088" s="68" t="s">
        <v>113</v>
      </c>
      <c r="R1088" s="68" t="s">
        <v>114</v>
      </c>
      <c r="S1088" s="68" t="s">
        <v>115</v>
      </c>
      <c r="T1088" s="69">
        <v>48</v>
      </c>
      <c r="U1088" s="68"/>
      <c r="V1088" s="70">
        <v>221220</v>
      </c>
      <c r="W1088" s="70">
        <v>0</v>
      </c>
      <c r="X1088" s="70">
        <v>45000</v>
      </c>
      <c r="Y1088" s="70">
        <v>55308</v>
      </c>
      <c r="Z1088" s="70">
        <v>15000</v>
      </c>
      <c r="AA1088" s="70">
        <v>620304</v>
      </c>
      <c r="AB1088" s="71">
        <f t="shared" si="183"/>
        <v>564996</v>
      </c>
      <c r="AC1088" s="71">
        <f t="shared" si="176"/>
        <v>564996</v>
      </c>
      <c r="AD1088" s="72">
        <f t="shared" si="177"/>
        <v>365</v>
      </c>
      <c r="AE1088" s="73">
        <f>ROUND(VLOOKUP(Q1088,'[1]Average Cost'!$A$3:$V$26,HLOOKUP('[1]Master Sheet'!E1088,'[1]Average Cost'!$B$1:$V$2,2,0)),0)</f>
        <v>545677</v>
      </c>
      <c r="AF1088" s="74">
        <f t="shared" si="178"/>
        <v>1.0354037278463266</v>
      </c>
      <c r="AG1088" s="68" t="str">
        <f t="shared" si="184"/>
        <v>Greater than 100%</v>
      </c>
      <c r="AH1088" s="75">
        <v>811167.42264999996</v>
      </c>
      <c r="AI1088" s="75">
        <v>811167.42264999996</v>
      </c>
      <c r="AJ1088" s="75">
        <v>565293</v>
      </c>
      <c r="AK1088" s="76">
        <f t="shared" si="179"/>
        <v>0.69652205478644169</v>
      </c>
      <c r="AL1088" s="39" t="str">
        <f t="shared" si="185"/>
        <v>50% - 70%</v>
      </c>
      <c r="AM1088" s="77" t="str">
        <f t="shared" si="186"/>
        <v>Lower Range</v>
      </c>
      <c r="AN1088" s="78" t="s">
        <v>76</v>
      </c>
      <c r="AO1088" s="78"/>
      <c r="AP1088" s="78" t="s">
        <v>76</v>
      </c>
      <c r="AQ1088" s="49"/>
      <c r="AR1088" s="79"/>
      <c r="AS1088" s="79"/>
      <c r="AT1088" s="80"/>
      <c r="AU1088" s="52">
        <f t="shared" si="180"/>
        <v>0</v>
      </c>
    </row>
    <row r="1089" spans="1:47" ht="15" customHeight="1">
      <c r="A1089" s="53" t="s">
        <v>66</v>
      </c>
      <c r="B1089" s="54">
        <v>1078</v>
      </c>
      <c r="C1089" s="55" t="s">
        <v>152</v>
      </c>
      <c r="D1089" s="56" t="s">
        <v>83</v>
      </c>
      <c r="E1089" s="55" t="s">
        <v>111</v>
      </c>
      <c r="F1089" s="57">
        <v>41775</v>
      </c>
      <c r="G1089" s="58">
        <v>31838</v>
      </c>
      <c r="H1089" s="59">
        <f t="shared" si="181"/>
        <v>32.101369863013701</v>
      </c>
      <c r="I1089" s="60" t="s">
        <v>818</v>
      </c>
      <c r="J1089" s="61" t="s">
        <v>71</v>
      </c>
      <c r="K1089" s="62" t="s">
        <v>81</v>
      </c>
      <c r="L1089" s="63" t="s">
        <v>85</v>
      </c>
      <c r="M1089" s="64" t="str">
        <f t="shared" si="182"/>
        <v>2-4-3</v>
      </c>
      <c r="N1089" s="65">
        <v>42736</v>
      </c>
      <c r="O1089" s="66">
        <v>43191</v>
      </c>
      <c r="P1089" s="67">
        <v>9.6249999999999988E-2</v>
      </c>
      <c r="Q1089" s="68" t="s">
        <v>113</v>
      </c>
      <c r="R1089" s="68" t="s">
        <v>114</v>
      </c>
      <c r="S1089" s="68" t="s">
        <v>115</v>
      </c>
      <c r="T1089" s="69">
        <v>46</v>
      </c>
      <c r="U1089" s="68"/>
      <c r="V1089" s="70">
        <v>194844</v>
      </c>
      <c r="W1089" s="70">
        <v>0</v>
      </c>
      <c r="X1089" s="70">
        <v>31500</v>
      </c>
      <c r="Y1089" s="70">
        <v>0</v>
      </c>
      <c r="Z1089" s="70">
        <v>10500</v>
      </c>
      <c r="AA1089" s="70">
        <v>499074</v>
      </c>
      <c r="AB1089" s="71">
        <f t="shared" si="183"/>
        <v>499074</v>
      </c>
      <c r="AC1089" s="71">
        <f t="shared" si="176"/>
        <v>499074</v>
      </c>
      <c r="AD1089" s="72">
        <f t="shared" si="177"/>
        <v>365</v>
      </c>
      <c r="AE1089" s="73">
        <f>ROUND(VLOOKUP(Q1089,'[1]Average Cost'!$A$3:$V$26,HLOOKUP('[1]Master Sheet'!E1089,'[1]Average Cost'!$B$1:$V$2,2,0)),0)</f>
        <v>362968</v>
      </c>
      <c r="AF1089" s="74">
        <f t="shared" si="178"/>
        <v>1.374980714553349</v>
      </c>
      <c r="AG1089" s="68" t="str">
        <f t="shared" si="184"/>
        <v>Greater than 100%</v>
      </c>
      <c r="AH1089" s="75">
        <v>587277.26769999997</v>
      </c>
      <c r="AI1089" s="75">
        <v>587277.26769999997</v>
      </c>
      <c r="AJ1089" s="75">
        <v>404172</v>
      </c>
      <c r="AK1089" s="76">
        <f t="shared" si="179"/>
        <v>0.84980983846788871</v>
      </c>
      <c r="AL1089" s="39" t="str">
        <f t="shared" si="185"/>
        <v>70% - 90%</v>
      </c>
      <c r="AM1089" s="77" t="str">
        <f t="shared" si="186"/>
        <v>Lower Middle Range</v>
      </c>
      <c r="AN1089" s="78" t="s">
        <v>76</v>
      </c>
      <c r="AO1089" s="78"/>
      <c r="AP1089" s="78" t="s">
        <v>76</v>
      </c>
      <c r="AQ1089" s="49"/>
      <c r="AR1089" s="79"/>
      <c r="AS1089" s="79"/>
      <c r="AT1089" s="80"/>
      <c r="AU1089" s="52">
        <f t="shared" si="180"/>
        <v>0</v>
      </c>
    </row>
    <row r="1090" spans="1:47" ht="15" customHeight="1">
      <c r="A1090" s="53" t="s">
        <v>66</v>
      </c>
      <c r="B1090" s="54">
        <v>1079</v>
      </c>
      <c r="C1090" s="55" t="s">
        <v>82</v>
      </c>
      <c r="D1090" s="56" t="s">
        <v>95</v>
      </c>
      <c r="E1090" s="55" t="s">
        <v>302</v>
      </c>
      <c r="F1090" s="57">
        <v>43165</v>
      </c>
      <c r="G1090" s="58">
        <v>30840</v>
      </c>
      <c r="H1090" s="59">
        <f t="shared" si="181"/>
        <v>34.835616438356162</v>
      </c>
      <c r="I1090" s="60" t="s">
        <v>509</v>
      </c>
      <c r="J1090" s="61" t="s">
        <v>81</v>
      </c>
      <c r="K1090" s="62" t="s">
        <v>81</v>
      </c>
      <c r="L1090" s="63" t="s">
        <v>85</v>
      </c>
      <c r="M1090" s="64" t="str">
        <f t="shared" si="182"/>
        <v>4-4-3</v>
      </c>
      <c r="N1090" s="81" t="s">
        <v>121</v>
      </c>
      <c r="O1090" s="66">
        <v>43191</v>
      </c>
      <c r="P1090" s="67">
        <v>9.5485774583083938E-2</v>
      </c>
      <c r="Q1090" s="68" t="s">
        <v>113</v>
      </c>
      <c r="R1090" s="68" t="s">
        <v>114</v>
      </c>
      <c r="S1090" s="68" t="s">
        <v>115</v>
      </c>
      <c r="T1090" s="69">
        <v>47</v>
      </c>
      <c r="U1090" s="68"/>
      <c r="V1090" s="70">
        <v>187008</v>
      </c>
      <c r="W1090" s="70">
        <v>0</v>
      </c>
      <c r="X1090" s="70">
        <v>0</v>
      </c>
      <c r="Y1090" s="70">
        <v>46752</v>
      </c>
      <c r="Z1090" s="70">
        <v>0</v>
      </c>
      <c r="AA1090" s="70">
        <v>526221</v>
      </c>
      <c r="AB1090" s="71">
        <f t="shared" si="183"/>
        <v>479469</v>
      </c>
      <c r="AC1090" s="71">
        <f t="shared" si="176"/>
        <v>479469</v>
      </c>
      <c r="AD1090" s="72">
        <f t="shared" si="177"/>
        <v>365</v>
      </c>
      <c r="AE1090" s="73">
        <f>ROUND(VLOOKUP(Q1090,'[1]Average Cost'!$A$3:$V$26,HLOOKUP('[1]Master Sheet'!E1090,'[1]Average Cost'!$B$1:$V$2,2,0)),0)</f>
        <v>450224</v>
      </c>
      <c r="AF1090" s="74">
        <f t="shared" si="178"/>
        <v>1.0649565549593092</v>
      </c>
      <c r="AG1090" s="68" t="str">
        <f t="shared" si="184"/>
        <v>Greater than 100%</v>
      </c>
      <c r="AH1090" s="75">
        <v>696432.82198750007</v>
      </c>
      <c r="AI1090" s="75">
        <v>696432.82198750007</v>
      </c>
      <c r="AJ1090" s="75">
        <v>495248</v>
      </c>
      <c r="AK1090" s="76">
        <f t="shared" si="179"/>
        <v>0.68846410574343342</v>
      </c>
      <c r="AL1090" s="39" t="str">
        <f t="shared" si="185"/>
        <v>50% - 70%</v>
      </c>
      <c r="AM1090" s="77" t="str">
        <f t="shared" si="186"/>
        <v>Lower Range</v>
      </c>
      <c r="AN1090" s="78" t="s">
        <v>118</v>
      </c>
      <c r="AO1090" s="78" t="s">
        <v>819</v>
      </c>
      <c r="AP1090" s="78" t="s">
        <v>76</v>
      </c>
      <c r="AQ1090" s="49"/>
      <c r="AR1090" s="79"/>
      <c r="AS1090" s="79"/>
      <c r="AT1090" s="80"/>
      <c r="AU1090" s="52">
        <f t="shared" si="180"/>
        <v>0</v>
      </c>
    </row>
    <row r="1091" spans="1:47" ht="15" customHeight="1">
      <c r="A1091" s="53" t="s">
        <v>66</v>
      </c>
      <c r="B1091" s="54">
        <v>1080</v>
      </c>
      <c r="C1091" s="55" t="s">
        <v>167</v>
      </c>
      <c r="D1091" s="56" t="s">
        <v>83</v>
      </c>
      <c r="E1091" s="55" t="s">
        <v>111</v>
      </c>
      <c r="F1091" s="57">
        <v>40323</v>
      </c>
      <c r="G1091" s="58">
        <v>29097</v>
      </c>
      <c r="H1091" s="59">
        <f t="shared" si="181"/>
        <v>39.610958904109587</v>
      </c>
      <c r="I1091" s="60" t="s">
        <v>194</v>
      </c>
      <c r="J1091" s="61" t="s">
        <v>81</v>
      </c>
      <c r="K1091" s="62" t="s">
        <v>85</v>
      </c>
      <c r="L1091" s="63" t="s">
        <v>85</v>
      </c>
      <c r="M1091" s="64" t="str">
        <f t="shared" si="182"/>
        <v>4-3-3</v>
      </c>
      <c r="N1091" s="65">
        <v>42826</v>
      </c>
      <c r="O1091" s="66">
        <v>43191</v>
      </c>
      <c r="P1091" s="67">
        <v>7.7499999999999999E-2</v>
      </c>
      <c r="Q1091" s="68" t="s">
        <v>113</v>
      </c>
      <c r="R1091" s="68" t="s">
        <v>114</v>
      </c>
      <c r="S1091" s="68" t="s">
        <v>115</v>
      </c>
      <c r="T1091" s="69">
        <v>46</v>
      </c>
      <c r="U1091" s="68"/>
      <c r="V1091" s="70">
        <v>201900</v>
      </c>
      <c r="W1091" s="70">
        <v>0</v>
      </c>
      <c r="X1091" s="70">
        <v>31500</v>
      </c>
      <c r="Y1091" s="70">
        <v>0</v>
      </c>
      <c r="Z1091" s="70">
        <v>10500</v>
      </c>
      <c r="AA1091" s="70">
        <v>516712</v>
      </c>
      <c r="AB1091" s="71">
        <f t="shared" si="183"/>
        <v>516712</v>
      </c>
      <c r="AC1091" s="71">
        <f t="shared" si="176"/>
        <v>516712</v>
      </c>
      <c r="AD1091" s="72">
        <f t="shared" si="177"/>
        <v>365</v>
      </c>
      <c r="AE1091" s="73">
        <f>ROUND(VLOOKUP(Q1091,'[1]Average Cost'!$A$3:$V$26,HLOOKUP('[1]Master Sheet'!E1091,'[1]Average Cost'!$B$1:$V$2,2,0)),0)</f>
        <v>362968</v>
      </c>
      <c r="AF1091" s="74">
        <f t="shared" si="178"/>
        <v>1.4235745299861144</v>
      </c>
      <c r="AG1091" s="68" t="str">
        <f t="shared" si="184"/>
        <v>Greater than 100%</v>
      </c>
      <c r="AH1091" s="75">
        <v>593188.87150000001</v>
      </c>
      <c r="AI1091" s="75">
        <v>593188.87150000001</v>
      </c>
      <c r="AJ1091" s="75">
        <v>404172</v>
      </c>
      <c r="AK1091" s="76">
        <f t="shared" si="179"/>
        <v>0.87107500633548207</v>
      </c>
      <c r="AL1091" s="39" t="str">
        <f t="shared" si="185"/>
        <v>70% - 90%</v>
      </c>
      <c r="AM1091" s="77" t="str">
        <f t="shared" si="186"/>
        <v>Close to Market Reference</v>
      </c>
      <c r="AN1091" s="78" t="s">
        <v>76</v>
      </c>
      <c r="AO1091" s="78"/>
      <c r="AP1091" s="78" t="s">
        <v>135</v>
      </c>
      <c r="AQ1091" s="49"/>
      <c r="AR1091" s="79"/>
      <c r="AS1091" s="79"/>
      <c r="AT1091" s="80"/>
      <c r="AU1091" s="52">
        <f t="shared" si="180"/>
        <v>0</v>
      </c>
    </row>
    <row r="1092" spans="1:47" ht="15" customHeight="1">
      <c r="A1092" s="53" t="s">
        <v>66</v>
      </c>
      <c r="B1092" s="25">
        <v>1081</v>
      </c>
      <c r="C1092" s="55" t="s">
        <v>152</v>
      </c>
      <c r="D1092" s="56" t="s">
        <v>83</v>
      </c>
      <c r="E1092" s="55" t="s">
        <v>111</v>
      </c>
      <c r="F1092" s="57">
        <v>43225</v>
      </c>
      <c r="G1092" s="58">
        <v>32812</v>
      </c>
      <c r="H1092" s="59">
        <f t="shared" si="181"/>
        <v>29.432876712328767</v>
      </c>
      <c r="I1092" s="60" t="s">
        <v>328</v>
      </c>
      <c r="J1092" s="61" t="s">
        <v>71</v>
      </c>
      <c r="K1092" s="62" t="s">
        <v>71</v>
      </c>
      <c r="L1092" s="63" t="s">
        <v>81</v>
      </c>
      <c r="M1092" s="64" t="str">
        <f t="shared" si="182"/>
        <v>2-2-4</v>
      </c>
      <c r="N1092" s="65">
        <v>42736</v>
      </c>
      <c r="O1092" s="66">
        <v>43191</v>
      </c>
      <c r="P1092" s="67">
        <v>0.11211298833157703</v>
      </c>
      <c r="Q1092" s="68" t="s">
        <v>113</v>
      </c>
      <c r="R1092" s="68" t="s">
        <v>114</v>
      </c>
      <c r="S1092" s="68" t="s">
        <v>115</v>
      </c>
      <c r="T1092" s="69">
        <v>46</v>
      </c>
      <c r="U1092" s="68"/>
      <c r="V1092" s="70">
        <v>115668</v>
      </c>
      <c r="W1092" s="70">
        <v>0</v>
      </c>
      <c r="X1092" s="70">
        <v>31500</v>
      </c>
      <c r="Y1092" s="70">
        <v>0</v>
      </c>
      <c r="Z1092" s="70">
        <v>10500</v>
      </c>
      <c r="AA1092" s="70">
        <v>289181.58999999997</v>
      </c>
      <c r="AB1092" s="71">
        <f t="shared" si="183"/>
        <v>289181.58999999997</v>
      </c>
      <c r="AC1092" s="71">
        <f t="shared" si="176"/>
        <v>289181.58999999997</v>
      </c>
      <c r="AD1092" s="72">
        <f t="shared" si="177"/>
        <v>365</v>
      </c>
      <c r="AE1092" s="73">
        <f>ROUND(VLOOKUP(Q1092,'[1]Average Cost'!$A$3:$V$26,HLOOKUP('[1]Master Sheet'!E1092,'[1]Average Cost'!$B$1:$V$2,2,0)),0)</f>
        <v>362968</v>
      </c>
      <c r="AF1092" s="74">
        <f t="shared" si="178"/>
        <v>0.79671373234004095</v>
      </c>
      <c r="AG1092" s="68" t="str">
        <f t="shared" si="184"/>
        <v>60%-80%</v>
      </c>
      <c r="AH1092" s="75">
        <v>587277.26769999997</v>
      </c>
      <c r="AI1092" s="75">
        <v>587277.26769999997</v>
      </c>
      <c r="AJ1092" s="75">
        <v>404172</v>
      </c>
      <c r="AK1092" s="76">
        <f t="shared" si="179"/>
        <v>0.49241066512338288</v>
      </c>
      <c r="AL1092" s="39" t="str">
        <f t="shared" si="185"/>
        <v>25% - 50%</v>
      </c>
      <c r="AM1092" s="77" t="str">
        <f t="shared" si="186"/>
        <v>Lower Range</v>
      </c>
      <c r="AN1092" s="78" t="s">
        <v>118</v>
      </c>
      <c r="AO1092" s="78" t="s">
        <v>820</v>
      </c>
      <c r="AP1092" s="78" t="s">
        <v>135</v>
      </c>
      <c r="AQ1092" s="49"/>
      <c r="AR1092" s="79"/>
      <c r="AS1092" s="79"/>
      <c r="AT1092" s="80"/>
      <c r="AU1092" s="52">
        <f t="shared" si="180"/>
        <v>0</v>
      </c>
    </row>
    <row r="1093" spans="1:47" ht="15" customHeight="1">
      <c r="A1093" s="53" t="s">
        <v>66</v>
      </c>
      <c r="B1093" s="54">
        <v>1082</v>
      </c>
      <c r="C1093" s="55" t="s">
        <v>377</v>
      </c>
      <c r="D1093" s="56" t="s">
        <v>145</v>
      </c>
      <c r="E1093" s="55" t="s">
        <v>302</v>
      </c>
      <c r="F1093" s="57">
        <v>43374</v>
      </c>
      <c r="G1093" s="58">
        <v>33738</v>
      </c>
      <c r="H1093" s="59">
        <f t="shared" si="181"/>
        <v>26.895890410958906</v>
      </c>
      <c r="I1093" s="60" t="s">
        <v>511</v>
      </c>
      <c r="J1093" s="61" t="s">
        <v>85</v>
      </c>
      <c r="K1093" s="62" t="s">
        <v>85</v>
      </c>
      <c r="L1093" s="63" t="s">
        <v>81</v>
      </c>
      <c r="M1093" s="64" t="str">
        <f t="shared" si="182"/>
        <v>3-3-4</v>
      </c>
      <c r="N1093" s="65">
        <v>42278</v>
      </c>
      <c r="O1093" s="66">
        <v>43191</v>
      </c>
      <c r="P1093" s="67">
        <v>0.11264307749363631</v>
      </c>
      <c r="Q1093" s="68" t="s">
        <v>113</v>
      </c>
      <c r="R1093" s="68" t="s">
        <v>114</v>
      </c>
      <c r="S1093" s="68" t="s">
        <v>115</v>
      </c>
      <c r="T1093" s="69">
        <v>45</v>
      </c>
      <c r="U1093" s="68"/>
      <c r="V1093" s="70">
        <v>105600</v>
      </c>
      <c r="W1093" s="70">
        <v>0</v>
      </c>
      <c r="X1093" s="70">
        <v>0</v>
      </c>
      <c r="Y1093" s="70">
        <v>0</v>
      </c>
      <c r="Z1093" s="70">
        <v>0</v>
      </c>
      <c r="AA1093" s="70">
        <v>264003.78000000003</v>
      </c>
      <c r="AB1093" s="71">
        <f t="shared" si="183"/>
        <v>264003.78000000003</v>
      </c>
      <c r="AC1093" s="71">
        <f t="shared" si="176"/>
        <v>264003.78000000003</v>
      </c>
      <c r="AD1093" s="72">
        <f t="shared" si="177"/>
        <v>365</v>
      </c>
      <c r="AE1093" s="73">
        <f>ROUND(VLOOKUP(Q1093,'[1]Average Cost'!$A$3:$V$26,HLOOKUP('[1]Master Sheet'!E1093,'[1]Average Cost'!$B$1:$V$2,2,0)),0)</f>
        <v>313202</v>
      </c>
      <c r="AF1093" s="74">
        <f t="shared" si="178"/>
        <v>0.84291856373841811</v>
      </c>
      <c r="AG1093" s="68" t="str">
        <f t="shared" si="184"/>
        <v>80%-100%</v>
      </c>
      <c r="AH1093" s="75">
        <v>499185.67754499998</v>
      </c>
      <c r="AI1093" s="75">
        <v>499185.67754499998</v>
      </c>
      <c r="AJ1093" s="75">
        <v>334149</v>
      </c>
      <c r="AK1093" s="76">
        <f t="shared" si="179"/>
        <v>0.52886889964145845</v>
      </c>
      <c r="AL1093" s="39" t="str">
        <f t="shared" si="185"/>
        <v>50% - 70%</v>
      </c>
      <c r="AM1093" s="77" t="str">
        <f t="shared" si="186"/>
        <v>Lower Range</v>
      </c>
      <c r="AN1093" s="78" t="s">
        <v>118</v>
      </c>
      <c r="AO1093" s="78" t="s">
        <v>821</v>
      </c>
      <c r="AP1093" s="78" t="s">
        <v>76</v>
      </c>
      <c r="AQ1093" s="49"/>
      <c r="AR1093" s="79"/>
      <c r="AS1093" s="79"/>
      <c r="AT1093" s="80"/>
      <c r="AU1093" s="52">
        <f t="shared" si="180"/>
        <v>0</v>
      </c>
    </row>
    <row r="1094" spans="1:47" ht="15" customHeight="1">
      <c r="A1094" s="53" t="s">
        <v>66</v>
      </c>
      <c r="B1094" s="54">
        <v>1083</v>
      </c>
      <c r="C1094" s="55" t="s">
        <v>586</v>
      </c>
      <c r="D1094" s="56" t="s">
        <v>83</v>
      </c>
      <c r="E1094" s="55" t="s">
        <v>79</v>
      </c>
      <c r="F1094" s="57">
        <v>40634</v>
      </c>
      <c r="G1094" s="58">
        <v>25491</v>
      </c>
      <c r="H1094" s="59">
        <f t="shared" si="181"/>
        <v>49.490410958904107</v>
      </c>
      <c r="I1094" s="60" t="s">
        <v>213</v>
      </c>
      <c r="J1094" s="61" t="s">
        <v>129</v>
      </c>
      <c r="K1094" s="62" t="s">
        <v>71</v>
      </c>
      <c r="L1094" s="63" t="s">
        <v>85</v>
      </c>
      <c r="M1094" s="64" t="str">
        <f t="shared" si="182"/>
        <v>1-2-3</v>
      </c>
      <c r="N1094" s="65" t="s">
        <v>86</v>
      </c>
      <c r="O1094" s="66">
        <v>43191</v>
      </c>
      <c r="P1094" s="67">
        <v>0.06</v>
      </c>
      <c r="Q1094" s="68" t="s">
        <v>87</v>
      </c>
      <c r="R1094" s="68" t="s">
        <v>88</v>
      </c>
      <c r="S1094" s="68" t="s">
        <v>89</v>
      </c>
      <c r="T1094" s="69">
        <v>46</v>
      </c>
      <c r="U1094" s="68"/>
      <c r="V1094" s="70">
        <v>174780</v>
      </c>
      <c r="W1094" s="70">
        <v>0</v>
      </c>
      <c r="X1094" s="70">
        <v>0</v>
      </c>
      <c r="Y1094" s="70">
        <v>0</v>
      </c>
      <c r="Z1094" s="70">
        <v>0</v>
      </c>
      <c r="AA1094" s="70">
        <v>448902</v>
      </c>
      <c r="AB1094" s="71">
        <f t="shared" si="183"/>
        <v>448902</v>
      </c>
      <c r="AC1094" s="71">
        <f t="shared" si="176"/>
        <v>448902</v>
      </c>
      <c r="AD1094" s="72">
        <f t="shared" si="177"/>
        <v>365</v>
      </c>
      <c r="AE1094" s="73">
        <f>ROUND(VLOOKUP(Q1094,'[1]Average Cost'!$A$3:$V$26,HLOOKUP('[1]Master Sheet'!E1094,'[1]Average Cost'!$B$1:$V$2,2,0)),0)</f>
        <v>293696</v>
      </c>
      <c r="AF1094" s="74">
        <f t="shared" si="178"/>
        <v>1.5284579973850512</v>
      </c>
      <c r="AG1094" s="68" t="str">
        <f t="shared" si="184"/>
        <v>Greater than 100%</v>
      </c>
      <c r="AH1094" s="75">
        <v>512626</v>
      </c>
      <c r="AI1094" s="75">
        <v>449515</v>
      </c>
      <c r="AJ1094" s="75">
        <v>512626</v>
      </c>
      <c r="AK1094" s="76">
        <f t="shared" si="179"/>
        <v>0.87569104961511901</v>
      </c>
      <c r="AL1094" s="39" t="str">
        <f t="shared" si="185"/>
        <v>70% - 90%</v>
      </c>
      <c r="AM1094" s="77" t="str">
        <f t="shared" si="186"/>
        <v>Close to Market Reference</v>
      </c>
      <c r="AN1094" s="78" t="s">
        <v>76</v>
      </c>
      <c r="AO1094" s="78"/>
      <c r="AP1094" s="78" t="s">
        <v>135</v>
      </c>
      <c r="AQ1094" s="49"/>
      <c r="AR1094" s="79"/>
      <c r="AS1094" s="79"/>
      <c r="AT1094" s="80"/>
      <c r="AU1094" s="52">
        <f t="shared" si="180"/>
        <v>0</v>
      </c>
    </row>
    <row r="1095" spans="1:47" ht="15" customHeight="1">
      <c r="A1095" s="53" t="s">
        <v>66</v>
      </c>
      <c r="B1095" s="54">
        <v>1084</v>
      </c>
      <c r="C1095" s="55" t="s">
        <v>116</v>
      </c>
      <c r="D1095" s="56" t="s">
        <v>117</v>
      </c>
      <c r="E1095" s="55" t="s">
        <v>314</v>
      </c>
      <c r="F1095" s="57">
        <v>44331</v>
      </c>
      <c r="G1095" s="58">
        <v>32442</v>
      </c>
      <c r="H1095" s="59">
        <f t="shared" si="181"/>
        <v>30.446575342465753</v>
      </c>
      <c r="I1095" s="60" t="s">
        <v>356</v>
      </c>
      <c r="J1095" s="61">
        <v>0</v>
      </c>
      <c r="K1095" s="62" t="s">
        <v>71</v>
      </c>
      <c r="L1095" s="63" t="s">
        <v>81</v>
      </c>
      <c r="M1095" s="64" t="str">
        <f t="shared" si="182"/>
        <v>0-2-4</v>
      </c>
      <c r="N1095" s="81" t="s">
        <v>121</v>
      </c>
      <c r="O1095" s="66">
        <v>43191</v>
      </c>
      <c r="P1095" s="67">
        <v>4.6027397260273967E-2</v>
      </c>
      <c r="Q1095" s="68" t="s">
        <v>131</v>
      </c>
      <c r="R1095" s="68" t="s">
        <v>132</v>
      </c>
      <c r="S1095" s="68" t="s">
        <v>133</v>
      </c>
      <c r="T1095" s="69">
        <v>50</v>
      </c>
      <c r="U1095" s="68"/>
      <c r="V1095" s="70">
        <v>513504</v>
      </c>
      <c r="W1095" s="70">
        <v>0</v>
      </c>
      <c r="X1095" s="70">
        <v>0</v>
      </c>
      <c r="Y1095" s="70">
        <v>128376</v>
      </c>
      <c r="Z1095" s="70">
        <v>0</v>
      </c>
      <c r="AA1095" s="70">
        <v>1424089</v>
      </c>
      <c r="AB1095" s="71">
        <f t="shared" si="183"/>
        <v>1295713</v>
      </c>
      <c r="AC1095" s="71">
        <f t="shared" si="176"/>
        <v>1295713</v>
      </c>
      <c r="AD1095" s="72">
        <f t="shared" si="177"/>
        <v>365</v>
      </c>
      <c r="AE1095" s="73">
        <f>ROUND(VLOOKUP(Q1095,'[1]Average Cost'!$A$3:$V$26,HLOOKUP('[1]Master Sheet'!E1095,'[1]Average Cost'!$B$1:$V$2,2,0)),0)</f>
        <v>1091363</v>
      </c>
      <c r="AF1095" s="74">
        <f t="shared" si="178"/>
        <v>1.1872429246730922</v>
      </c>
      <c r="AG1095" s="68" t="str">
        <f t="shared" si="184"/>
        <v>Greater than 100%</v>
      </c>
      <c r="AH1095" s="75">
        <v>1417369</v>
      </c>
      <c r="AI1095" s="75">
        <v>1371368.4587999999</v>
      </c>
      <c r="AJ1095" s="75">
        <v>1417369</v>
      </c>
      <c r="AK1095" s="76">
        <f t="shared" si="179"/>
        <v>0.91416772908113553</v>
      </c>
      <c r="AL1095" s="39" t="str">
        <f t="shared" si="185"/>
        <v>90% - 110%</v>
      </c>
      <c r="AM1095" s="77" t="str">
        <f t="shared" si="186"/>
        <v>Close to Market Reference</v>
      </c>
      <c r="AN1095" s="78" t="s">
        <v>76</v>
      </c>
      <c r="AO1095" s="78"/>
      <c r="AP1095" s="78" t="s">
        <v>76</v>
      </c>
      <c r="AQ1095" s="49"/>
      <c r="AR1095" s="79"/>
      <c r="AS1095" s="79"/>
      <c r="AT1095" s="80"/>
      <c r="AU1095" s="52">
        <f t="shared" si="180"/>
        <v>0</v>
      </c>
    </row>
    <row r="1096" spans="1:47" ht="15" customHeight="1">
      <c r="A1096" s="53" t="s">
        <v>66</v>
      </c>
      <c r="B1096" s="54">
        <v>1085</v>
      </c>
      <c r="C1096" s="55" t="s">
        <v>198</v>
      </c>
      <c r="D1096" s="56" t="s">
        <v>331</v>
      </c>
      <c r="E1096" s="55" t="s">
        <v>314</v>
      </c>
      <c r="F1096" s="57">
        <v>44261</v>
      </c>
      <c r="G1096" s="58">
        <v>27854</v>
      </c>
      <c r="H1096" s="59">
        <f t="shared" si="181"/>
        <v>43.016438356164386</v>
      </c>
      <c r="I1096" s="60" t="s">
        <v>516</v>
      </c>
      <c r="J1096" s="61">
        <v>0</v>
      </c>
      <c r="K1096" s="62" t="s">
        <v>85</v>
      </c>
      <c r="L1096" s="63" t="s">
        <v>71</v>
      </c>
      <c r="M1096" s="64" t="str">
        <f t="shared" si="182"/>
        <v>0-3-2</v>
      </c>
      <c r="N1096" s="81" t="s">
        <v>121</v>
      </c>
      <c r="O1096" s="66">
        <v>43191</v>
      </c>
      <c r="P1096" s="67">
        <v>8.7499999999999994E-2</v>
      </c>
      <c r="Q1096" s="68" t="s">
        <v>177</v>
      </c>
      <c r="R1096" s="68" t="s">
        <v>178</v>
      </c>
      <c r="S1096" s="68" t="s">
        <v>179</v>
      </c>
      <c r="T1096" s="69">
        <v>55</v>
      </c>
      <c r="U1096" s="68"/>
      <c r="V1096" s="70">
        <v>1334004</v>
      </c>
      <c r="W1096" s="70">
        <v>0</v>
      </c>
      <c r="X1096" s="70">
        <v>0</v>
      </c>
      <c r="Y1096" s="70">
        <v>666996</v>
      </c>
      <c r="Z1096" s="70">
        <v>0</v>
      </c>
      <c r="AA1096" s="70">
        <v>4017935</v>
      </c>
      <c r="AB1096" s="71">
        <f t="shared" si="183"/>
        <v>3350939</v>
      </c>
      <c r="AC1096" s="71">
        <f t="shared" si="176"/>
        <v>3350939</v>
      </c>
      <c r="AD1096" s="72">
        <f t="shared" si="177"/>
        <v>365</v>
      </c>
      <c r="AE1096" s="73">
        <f>ROUND(VLOOKUP(Q1096,'[1]Average Cost'!$A$3:$V$26,HLOOKUP('[1]Master Sheet'!E1096,'[1]Average Cost'!$B$1:$V$2,2,0)),0)</f>
        <v>3602423</v>
      </c>
      <c r="AF1096" s="74">
        <f t="shared" si="178"/>
        <v>0.93019031912687655</v>
      </c>
      <c r="AG1096" s="68" t="str">
        <f t="shared" si="184"/>
        <v>80%-100%</v>
      </c>
      <c r="AH1096" s="75">
        <v>3750790.1304562502</v>
      </c>
      <c r="AI1096" s="75">
        <v>3750790.1304562502</v>
      </c>
      <c r="AJ1096" s="75">
        <v>3245417</v>
      </c>
      <c r="AK1096" s="76">
        <f t="shared" si="179"/>
        <v>0.89339549360294068</v>
      </c>
      <c r="AL1096" s="39" t="str">
        <f t="shared" si="185"/>
        <v>70% - 90%</v>
      </c>
      <c r="AM1096" s="77" t="str">
        <f t="shared" si="186"/>
        <v>Close to Market Reference</v>
      </c>
      <c r="AN1096" s="78" t="s">
        <v>76</v>
      </c>
      <c r="AO1096" s="78"/>
      <c r="AP1096" s="78" t="s">
        <v>76</v>
      </c>
      <c r="AQ1096" s="49"/>
      <c r="AR1096" s="79"/>
      <c r="AS1096" s="79"/>
      <c r="AT1096" s="80"/>
      <c r="AU1096" s="52">
        <f t="shared" si="180"/>
        <v>0</v>
      </c>
    </row>
    <row r="1097" spans="1:47" ht="15" customHeight="1">
      <c r="A1097" s="53" t="s">
        <v>66</v>
      </c>
      <c r="B1097" s="54">
        <v>1086</v>
      </c>
      <c r="C1097" s="55" t="s">
        <v>67</v>
      </c>
      <c r="D1097" s="56" t="s">
        <v>68</v>
      </c>
      <c r="E1097" s="55" t="s">
        <v>405</v>
      </c>
      <c r="F1097" s="57">
        <v>44479</v>
      </c>
      <c r="G1097" s="58">
        <v>30688</v>
      </c>
      <c r="H1097" s="59">
        <f t="shared" si="181"/>
        <v>35.252054794520546</v>
      </c>
      <c r="I1097" s="60" t="s">
        <v>342</v>
      </c>
      <c r="J1097" s="61">
        <v>0</v>
      </c>
      <c r="K1097" s="62">
        <v>0</v>
      </c>
      <c r="L1097" s="63" t="s">
        <v>85</v>
      </c>
      <c r="M1097" s="64" t="str">
        <f t="shared" si="182"/>
        <v>0-0-3</v>
      </c>
      <c r="N1097" s="81" t="s">
        <v>121</v>
      </c>
      <c r="O1097" s="62" t="s">
        <v>72</v>
      </c>
      <c r="P1097" s="67">
        <v>0</v>
      </c>
      <c r="Q1097" s="68" t="s">
        <v>177</v>
      </c>
      <c r="R1097" s="68" t="s">
        <v>178</v>
      </c>
      <c r="S1097" s="68" t="s">
        <v>179</v>
      </c>
      <c r="T1097" s="69">
        <v>48</v>
      </c>
      <c r="U1097" s="68"/>
      <c r="V1097" s="70">
        <v>392652</v>
      </c>
      <c r="W1097" s="70">
        <v>0</v>
      </c>
      <c r="X1097" s="70">
        <v>0</v>
      </c>
      <c r="Y1097" s="70">
        <v>98160</v>
      </c>
      <c r="Z1097" s="70">
        <v>0</v>
      </c>
      <c r="AA1097" s="70">
        <v>1091754</v>
      </c>
      <c r="AB1097" s="71">
        <f t="shared" si="183"/>
        <v>993594</v>
      </c>
      <c r="AC1097" s="71">
        <f t="shared" si="176"/>
        <v>993594</v>
      </c>
      <c r="AD1097" s="72">
        <f t="shared" si="177"/>
        <v>365</v>
      </c>
      <c r="AE1097" s="73">
        <f>ROUND(VLOOKUP(Q1097,'[1]Average Cost'!$A$3:$V$26,HLOOKUP('[1]Master Sheet'!E1097,'[1]Average Cost'!$B$1:$V$2,2,0)),0)</f>
        <v>876337</v>
      </c>
      <c r="AF1097" s="74">
        <f t="shared" si="178"/>
        <v>1.1338035481783835</v>
      </c>
      <c r="AG1097" s="68" t="str">
        <f t="shared" si="184"/>
        <v>Greater than 100%</v>
      </c>
      <c r="AH1097" s="75">
        <v>1031401.0812</v>
      </c>
      <c r="AI1097" s="75">
        <v>1031401.0812</v>
      </c>
      <c r="AJ1097" s="75">
        <v>1020726</v>
      </c>
      <c r="AK1097" s="76">
        <f t="shared" si="179"/>
        <v>0.96334395814670593</v>
      </c>
      <c r="AL1097" s="39" t="str">
        <f t="shared" si="185"/>
        <v>90% - 110%</v>
      </c>
      <c r="AM1097" s="77" t="str">
        <f t="shared" si="186"/>
        <v>Close to Market Reference</v>
      </c>
      <c r="AN1097" s="78" t="s">
        <v>76</v>
      </c>
      <c r="AO1097" s="78"/>
      <c r="AP1097" s="78" t="s">
        <v>76</v>
      </c>
      <c r="AQ1097" s="49"/>
      <c r="AR1097" s="79"/>
      <c r="AS1097" s="79"/>
      <c r="AT1097" s="80"/>
      <c r="AU1097" s="52">
        <f t="shared" si="180"/>
        <v>0</v>
      </c>
    </row>
    <row r="1098" spans="1:47" ht="15" customHeight="1">
      <c r="A1098" s="53" t="s">
        <v>66</v>
      </c>
      <c r="B1098" s="25">
        <v>1087</v>
      </c>
      <c r="C1098" s="55" t="s">
        <v>147</v>
      </c>
      <c r="D1098" s="56" t="s">
        <v>148</v>
      </c>
      <c r="E1098" s="55" t="s">
        <v>314</v>
      </c>
      <c r="F1098" s="57">
        <v>43939</v>
      </c>
      <c r="G1098" s="58">
        <v>27909</v>
      </c>
      <c r="H1098" s="59">
        <f t="shared" si="181"/>
        <v>42.865753424657534</v>
      </c>
      <c r="I1098" s="60" t="s">
        <v>315</v>
      </c>
      <c r="J1098" s="61" t="s">
        <v>71</v>
      </c>
      <c r="K1098" s="62" t="s">
        <v>81</v>
      </c>
      <c r="L1098" s="63" t="s">
        <v>85</v>
      </c>
      <c r="M1098" s="64" t="str">
        <f t="shared" si="182"/>
        <v>2-4-3</v>
      </c>
      <c r="N1098" s="65">
        <v>43191</v>
      </c>
      <c r="O1098" s="66">
        <v>43191</v>
      </c>
      <c r="P1098" s="67">
        <v>0.11375</v>
      </c>
      <c r="Q1098" s="68" t="s">
        <v>107</v>
      </c>
      <c r="R1098" s="68" t="s">
        <v>108</v>
      </c>
      <c r="S1098" s="68" t="s">
        <v>109</v>
      </c>
      <c r="T1098" s="69">
        <v>54</v>
      </c>
      <c r="U1098" s="68"/>
      <c r="V1098" s="70">
        <v>734040</v>
      </c>
      <c r="W1098" s="70">
        <v>0</v>
      </c>
      <c r="X1098" s="70">
        <v>0</v>
      </c>
      <c r="Y1098" s="70">
        <v>275268</v>
      </c>
      <c r="Z1098" s="70">
        <v>0</v>
      </c>
      <c r="AA1098" s="70">
        <v>2126297</v>
      </c>
      <c r="AB1098" s="71">
        <f t="shared" si="183"/>
        <v>1851029</v>
      </c>
      <c r="AC1098" s="71">
        <f t="shared" si="176"/>
        <v>1851029</v>
      </c>
      <c r="AD1098" s="72">
        <f t="shared" si="177"/>
        <v>365</v>
      </c>
      <c r="AE1098" s="73">
        <f>ROUND(VLOOKUP(Q1098,'[1]Average Cost'!$A$3:$V$26,HLOOKUP('[1]Master Sheet'!E1098,'[1]Average Cost'!$B$1:$V$2,2,0)),0)</f>
        <v>2015325</v>
      </c>
      <c r="AF1098" s="74">
        <f t="shared" si="178"/>
        <v>0.91847667249699183</v>
      </c>
      <c r="AG1098" s="68" t="str">
        <f t="shared" si="184"/>
        <v>80%-100%</v>
      </c>
      <c r="AH1098" s="75">
        <v>2803222.8</v>
      </c>
      <c r="AI1098" s="75">
        <v>2803222.8</v>
      </c>
      <c r="AJ1098" s="75">
        <v>2241294</v>
      </c>
      <c r="AK1098" s="76">
        <f t="shared" si="179"/>
        <v>0.66032175537385041</v>
      </c>
      <c r="AL1098" s="39" t="str">
        <f t="shared" si="185"/>
        <v>50% - 70%</v>
      </c>
      <c r="AM1098" s="77" t="str">
        <f t="shared" si="186"/>
        <v>Lower Range</v>
      </c>
      <c r="AN1098" s="78" t="s">
        <v>76</v>
      </c>
      <c r="AO1098" s="78"/>
      <c r="AP1098" s="78" t="s">
        <v>135</v>
      </c>
      <c r="AQ1098" s="49"/>
      <c r="AR1098" s="79"/>
      <c r="AS1098" s="79"/>
      <c r="AT1098" s="80"/>
      <c r="AU1098" s="52">
        <f t="shared" si="180"/>
        <v>0</v>
      </c>
    </row>
    <row r="1099" spans="1:47" ht="15" customHeight="1">
      <c r="A1099" s="53" t="s">
        <v>66</v>
      </c>
      <c r="B1099" s="54">
        <v>1088</v>
      </c>
      <c r="C1099" s="55" t="s">
        <v>147</v>
      </c>
      <c r="D1099" s="56" t="s">
        <v>148</v>
      </c>
      <c r="E1099" s="55" t="s">
        <v>79</v>
      </c>
      <c r="F1099" s="57">
        <v>44380</v>
      </c>
      <c r="G1099" s="58">
        <v>27072</v>
      </c>
      <c r="H1099" s="59">
        <f t="shared" si="181"/>
        <v>45.158904109589038</v>
      </c>
      <c r="I1099" s="60" t="s">
        <v>182</v>
      </c>
      <c r="J1099" s="61">
        <v>0</v>
      </c>
      <c r="K1099" s="62" t="s">
        <v>85</v>
      </c>
      <c r="L1099" s="63" t="s">
        <v>81</v>
      </c>
      <c r="M1099" s="64" t="str">
        <f t="shared" si="182"/>
        <v>0-3-4</v>
      </c>
      <c r="N1099" s="81" t="s">
        <v>121</v>
      </c>
      <c r="O1099" s="66">
        <v>43191</v>
      </c>
      <c r="P1099" s="67">
        <v>6.6821917808219181E-2</v>
      </c>
      <c r="Q1099" s="68" t="s">
        <v>107</v>
      </c>
      <c r="R1099" s="68" t="s">
        <v>108</v>
      </c>
      <c r="S1099" s="68" t="s">
        <v>109</v>
      </c>
      <c r="T1099" s="69">
        <v>54</v>
      </c>
      <c r="U1099" s="68"/>
      <c r="V1099" s="70">
        <v>667920</v>
      </c>
      <c r="W1099" s="70">
        <v>0</v>
      </c>
      <c r="X1099" s="70">
        <v>0</v>
      </c>
      <c r="Y1099" s="70">
        <v>250476</v>
      </c>
      <c r="Z1099" s="70">
        <v>0</v>
      </c>
      <c r="AA1099" s="70">
        <v>1936230</v>
      </c>
      <c r="AB1099" s="71">
        <f t="shared" si="183"/>
        <v>1685754</v>
      </c>
      <c r="AC1099" s="71">
        <f t="shared" si="176"/>
        <v>1685754</v>
      </c>
      <c r="AD1099" s="72">
        <f t="shared" si="177"/>
        <v>365</v>
      </c>
      <c r="AE1099" s="73">
        <f>ROUND(VLOOKUP(Q1099,'[1]Average Cost'!$A$3:$V$26,HLOOKUP('[1]Master Sheet'!E1099,'[1]Average Cost'!$B$1:$V$2,2,0)),0)</f>
        <v>2015325</v>
      </c>
      <c r="AF1099" s="74">
        <f t="shared" si="178"/>
        <v>0.83646756726582561</v>
      </c>
      <c r="AG1099" s="68" t="str">
        <f t="shared" si="184"/>
        <v>80%-100%</v>
      </c>
      <c r="AH1099" s="75">
        <v>2803222.8</v>
      </c>
      <c r="AI1099" s="75">
        <v>2803222.8</v>
      </c>
      <c r="AJ1099" s="75">
        <v>2241294</v>
      </c>
      <c r="AK1099" s="76">
        <f t="shared" si="179"/>
        <v>0.60136283138108038</v>
      </c>
      <c r="AL1099" s="39" t="str">
        <f t="shared" si="185"/>
        <v>50% - 70%</v>
      </c>
      <c r="AM1099" s="77" t="str">
        <f t="shared" si="186"/>
        <v>Lower Range</v>
      </c>
      <c r="AN1099" s="78" t="s">
        <v>118</v>
      </c>
      <c r="AO1099" s="100" t="s">
        <v>822</v>
      </c>
      <c r="AP1099" s="78" t="s">
        <v>135</v>
      </c>
      <c r="AQ1099" s="49"/>
      <c r="AR1099" s="79"/>
      <c r="AS1099" s="79"/>
      <c r="AT1099" s="80"/>
      <c r="AU1099" s="52">
        <f t="shared" si="180"/>
        <v>0</v>
      </c>
    </row>
    <row r="1100" spans="1:47" ht="15" customHeight="1">
      <c r="A1100" s="53" t="s">
        <v>66</v>
      </c>
      <c r="B1100" s="54">
        <v>1089</v>
      </c>
      <c r="C1100" s="55" t="s">
        <v>197</v>
      </c>
      <c r="D1100" s="56" t="s">
        <v>78</v>
      </c>
      <c r="E1100" s="55" t="s">
        <v>79</v>
      </c>
      <c r="F1100" s="57">
        <v>41622</v>
      </c>
      <c r="G1100" s="58">
        <v>29136</v>
      </c>
      <c r="H1100" s="59">
        <f t="shared" si="181"/>
        <v>39.504109589041093</v>
      </c>
      <c r="I1100" s="60" t="s">
        <v>100</v>
      </c>
      <c r="J1100" s="61" t="s">
        <v>81</v>
      </c>
      <c r="K1100" s="62" t="s">
        <v>81</v>
      </c>
      <c r="L1100" s="63" t="s">
        <v>81</v>
      </c>
      <c r="M1100" s="64" t="str">
        <f t="shared" si="182"/>
        <v>4-4-4</v>
      </c>
      <c r="N1100" s="65">
        <v>42736</v>
      </c>
      <c r="O1100" s="66">
        <v>43191</v>
      </c>
      <c r="P1100" s="67">
        <v>0.15625</v>
      </c>
      <c r="Q1100" s="68" t="s">
        <v>101</v>
      </c>
      <c r="R1100" s="68" t="s">
        <v>141</v>
      </c>
      <c r="S1100" s="68" t="s">
        <v>142</v>
      </c>
      <c r="T1100" s="69">
        <v>51</v>
      </c>
      <c r="U1100" s="68"/>
      <c r="V1100" s="70">
        <v>665676</v>
      </c>
      <c r="W1100" s="70">
        <v>0</v>
      </c>
      <c r="X1100" s="70">
        <v>0</v>
      </c>
      <c r="Y1100" s="70">
        <v>256032</v>
      </c>
      <c r="Z1100" s="70">
        <v>0</v>
      </c>
      <c r="AA1100" s="70">
        <v>1978833</v>
      </c>
      <c r="AB1100" s="71">
        <f t="shared" si="183"/>
        <v>1722801</v>
      </c>
      <c r="AC1100" s="71">
        <f t="shared" ref="AC1100:AC1163" si="187">AB1100-W1100</f>
        <v>1722801</v>
      </c>
      <c r="AD1100" s="72">
        <f t="shared" ref="AD1100:AD1163" si="188">IF(($AE$10-F1100)+1&gt;365,365,($AE$10-F1100)+1)</f>
        <v>365</v>
      </c>
      <c r="AE1100" s="73">
        <f>ROUND(VLOOKUP(Q1100,'[1]Average Cost'!$A$3:$V$26,HLOOKUP('[1]Master Sheet'!E1100,'[1]Average Cost'!$B$1:$V$2,2,0)),0)</f>
        <v>2013776</v>
      </c>
      <c r="AF1100" s="74">
        <f t="shared" ref="AF1100:AF1163" si="189">AB1100/AE1100</f>
        <v>0.85550776253168181</v>
      </c>
      <c r="AG1100" s="68" t="str">
        <f t="shared" si="184"/>
        <v>80%-100%</v>
      </c>
      <c r="AH1100" s="75">
        <v>2241383.7020399999</v>
      </c>
      <c r="AI1100" s="75">
        <v>2241383.7020399999</v>
      </c>
      <c r="AJ1100" s="75">
        <v>1420848</v>
      </c>
      <c r="AK1100" s="76">
        <f t="shared" ref="AK1100:AK1163" si="190">AB1100/AH1100</f>
        <v>0.76863278627036913</v>
      </c>
      <c r="AL1100" s="39" t="str">
        <f t="shared" si="185"/>
        <v>70% - 90%</v>
      </c>
      <c r="AM1100" s="77" t="str">
        <f t="shared" si="186"/>
        <v>Lower Middle Range</v>
      </c>
      <c r="AN1100" s="78" t="s">
        <v>118</v>
      </c>
      <c r="AO1100" s="78" t="s">
        <v>823</v>
      </c>
      <c r="AP1100" s="78" t="s">
        <v>76</v>
      </c>
      <c r="AQ1100" s="49"/>
      <c r="AR1100" s="79"/>
      <c r="AS1100" s="79"/>
      <c r="AT1100" s="80"/>
      <c r="AU1100" s="52">
        <f t="shared" ref="AU1100:AU1163" si="191">AT1100/AH1100</f>
        <v>0</v>
      </c>
    </row>
    <row r="1101" spans="1:47" ht="15" customHeight="1">
      <c r="A1101" s="53" t="s">
        <v>66</v>
      </c>
      <c r="B1101" s="54">
        <v>1090</v>
      </c>
      <c r="C1101" s="55" t="s">
        <v>134</v>
      </c>
      <c r="D1101" s="56" t="s">
        <v>68</v>
      </c>
      <c r="E1101" s="55" t="s">
        <v>79</v>
      </c>
      <c r="F1101" s="57">
        <v>42441</v>
      </c>
      <c r="G1101" s="58">
        <v>28697</v>
      </c>
      <c r="H1101" s="59">
        <f t="shared" ref="H1101:H1164" si="192">($I$10-G1101)/365</f>
        <v>40.706849315068496</v>
      </c>
      <c r="I1101" s="60" t="s">
        <v>824</v>
      </c>
      <c r="J1101" s="61" t="s">
        <v>85</v>
      </c>
      <c r="K1101" s="62" t="s">
        <v>81</v>
      </c>
      <c r="L1101" s="63" t="s">
        <v>85</v>
      </c>
      <c r="M1101" s="64" t="str">
        <f t="shared" ref="M1101:M1164" si="193">LEFT(J1101,1)&amp;"-"&amp;LEFT(K1101,1)&amp;"-"&amp;LEFT(L1101,1)</f>
        <v>3-4-3</v>
      </c>
      <c r="N1101" s="65">
        <v>42095</v>
      </c>
      <c r="O1101" s="66">
        <v>43191</v>
      </c>
      <c r="P1101" s="67">
        <v>0.20545838440037006</v>
      </c>
      <c r="Q1101" s="68" t="s">
        <v>299</v>
      </c>
      <c r="R1101" s="68" t="s">
        <v>108</v>
      </c>
      <c r="S1101" s="68" t="s">
        <v>109</v>
      </c>
      <c r="T1101" s="69">
        <v>48</v>
      </c>
      <c r="U1101" s="68"/>
      <c r="V1101" s="70">
        <v>262524</v>
      </c>
      <c r="W1101" s="70">
        <v>0</v>
      </c>
      <c r="X1101" s="70">
        <v>0</v>
      </c>
      <c r="Y1101" s="70">
        <v>65628</v>
      </c>
      <c r="Z1101" s="70">
        <v>0</v>
      </c>
      <c r="AA1101" s="70">
        <v>733879</v>
      </c>
      <c r="AB1101" s="71">
        <f t="shared" ref="AB1101:AB1164" si="194">AA1101-Y1101</f>
        <v>668251</v>
      </c>
      <c r="AC1101" s="71">
        <f t="shared" si="187"/>
        <v>668251</v>
      </c>
      <c r="AD1101" s="72">
        <f t="shared" si="188"/>
        <v>365</v>
      </c>
      <c r="AE1101" s="73">
        <f>ROUND(VLOOKUP(Q1101,'[1]Average Cost'!$A$3:$V$26,HLOOKUP('[1]Master Sheet'!E1101,'[1]Average Cost'!$B$1:$V$2,2,0)),0)</f>
        <v>584803</v>
      </c>
      <c r="AF1101" s="74">
        <f t="shared" si="189"/>
        <v>1.1426942064250696</v>
      </c>
      <c r="AG1101" s="68" t="str">
        <f t="shared" ref="AG1101:AG1164" si="195">IF(AF1101&lt;60%,"Less than 60%",IF(AF1101&lt;80%,"60%-80%",IF(AF1101&lt;100%,"80%-100%","Greater than 100%")))</f>
        <v>Greater than 100%</v>
      </c>
      <c r="AH1101" s="75">
        <v>816144</v>
      </c>
      <c r="AI1101" s="75">
        <v>767643</v>
      </c>
      <c r="AJ1101" s="75">
        <v>816144</v>
      </c>
      <c r="AK1101" s="76">
        <f t="shared" si="190"/>
        <v>0.81879055656844868</v>
      </c>
      <c r="AL1101" s="39" t="str">
        <f t="shared" ref="AL1101:AL1164" si="196">IF(AK1101&lt;50%,"25% - 50%",IF(AK1101&lt;70%,"50% - 70%",IF(AK1101&lt;90%,"70% - 90%",IF(AK1101&lt;110%,"90% - 110%",IF(AK1101&lt;130%,"110% - 130%","&gt;130%")))))</f>
        <v>70% - 90%</v>
      </c>
      <c r="AM1101" s="77" t="str">
        <f t="shared" ref="AM1101:AM1164" si="197">IF(AK1101&lt;70%,"Lower Range",IF(AK1101&lt;85%,"Lower Middle Range",IF(AK1101&lt;100%,"Close to Market Reference",IF(AK1101&lt;115%,"Upper Middle Range","Upper Range"))))</f>
        <v>Lower Middle Range</v>
      </c>
      <c r="AN1101" s="78" t="s">
        <v>76</v>
      </c>
      <c r="AO1101" s="78"/>
      <c r="AP1101" s="78" t="s">
        <v>76</v>
      </c>
      <c r="AQ1101" s="49"/>
      <c r="AR1101" s="79"/>
      <c r="AS1101" s="79"/>
      <c r="AT1101" s="80"/>
      <c r="AU1101" s="52">
        <f t="shared" si="191"/>
        <v>0</v>
      </c>
    </row>
    <row r="1102" spans="1:47" ht="15" customHeight="1">
      <c r="A1102" s="53" t="s">
        <v>66</v>
      </c>
      <c r="B1102" s="54">
        <v>1091</v>
      </c>
      <c r="C1102" s="55" t="s">
        <v>265</v>
      </c>
      <c r="D1102" s="56" t="s">
        <v>148</v>
      </c>
      <c r="E1102" s="55" t="s">
        <v>79</v>
      </c>
      <c r="F1102" s="57">
        <v>44625</v>
      </c>
      <c r="G1102" s="58">
        <v>26651</v>
      </c>
      <c r="H1102" s="59">
        <f t="shared" si="192"/>
        <v>46.31232876712329</v>
      </c>
      <c r="I1102" s="60" t="s">
        <v>196</v>
      </c>
      <c r="J1102" s="61">
        <v>0</v>
      </c>
      <c r="K1102" s="62">
        <v>0</v>
      </c>
      <c r="L1102" s="63" t="s">
        <v>85</v>
      </c>
      <c r="M1102" s="64" t="str">
        <f t="shared" si="193"/>
        <v>0-0-3</v>
      </c>
      <c r="N1102" s="81" t="s">
        <v>72</v>
      </c>
      <c r="O1102" s="62" t="s">
        <v>72</v>
      </c>
      <c r="P1102" s="67">
        <v>0</v>
      </c>
      <c r="Q1102" s="68" t="s">
        <v>73</v>
      </c>
      <c r="R1102" s="38" t="s">
        <v>74</v>
      </c>
      <c r="S1102" s="38" t="s">
        <v>75</v>
      </c>
      <c r="T1102" s="69">
        <v>54</v>
      </c>
      <c r="U1102" s="68"/>
      <c r="V1102" s="70">
        <v>950004</v>
      </c>
      <c r="W1102" s="70">
        <v>0</v>
      </c>
      <c r="X1102" s="70">
        <v>0</v>
      </c>
      <c r="Y1102" s="70">
        <v>474996</v>
      </c>
      <c r="Z1102" s="70">
        <v>0</v>
      </c>
      <c r="AA1102" s="70">
        <v>2865944</v>
      </c>
      <c r="AB1102" s="71">
        <f t="shared" si="194"/>
        <v>2390948</v>
      </c>
      <c r="AC1102" s="71">
        <f t="shared" si="187"/>
        <v>2390948</v>
      </c>
      <c r="AD1102" s="72">
        <f t="shared" si="188"/>
        <v>365</v>
      </c>
      <c r="AE1102" s="73">
        <f>ROUND(VLOOKUP(Q1102,'[1]Average Cost'!$A$3:$V$26,HLOOKUP('[1]Master Sheet'!E1102,'[1]Average Cost'!$B$1:$V$2,2,0)),0)</f>
        <v>2657244</v>
      </c>
      <c r="AF1102" s="74">
        <f t="shared" si="189"/>
        <v>0.8997848899084917</v>
      </c>
      <c r="AG1102" s="68" t="str">
        <f t="shared" si="195"/>
        <v>80%-100%</v>
      </c>
      <c r="AH1102" s="75">
        <v>2771803.02</v>
      </c>
      <c r="AI1102" s="75">
        <v>2771803.02</v>
      </c>
      <c r="AJ1102" s="75">
        <v>2753526</v>
      </c>
      <c r="AK1102" s="76">
        <f t="shared" si="190"/>
        <v>0.86259665017610088</v>
      </c>
      <c r="AL1102" s="39" t="str">
        <f t="shared" si="196"/>
        <v>70% - 90%</v>
      </c>
      <c r="AM1102" s="77" t="str">
        <f t="shared" si="197"/>
        <v>Close to Market Reference</v>
      </c>
      <c r="AN1102" s="78" t="s">
        <v>76</v>
      </c>
      <c r="AO1102" s="78"/>
      <c r="AP1102" s="78" t="s">
        <v>76</v>
      </c>
      <c r="AQ1102" s="49"/>
      <c r="AR1102" s="79"/>
      <c r="AS1102" s="79"/>
      <c r="AT1102" s="80"/>
      <c r="AU1102" s="52">
        <f t="shared" si="191"/>
        <v>0</v>
      </c>
    </row>
    <row r="1103" spans="1:47" ht="15" customHeight="1">
      <c r="A1103" s="53" t="s">
        <v>66</v>
      </c>
      <c r="B1103" s="54">
        <v>1092</v>
      </c>
      <c r="C1103" s="55" t="s">
        <v>67</v>
      </c>
      <c r="D1103" s="56" t="s">
        <v>68</v>
      </c>
      <c r="E1103" s="55" t="s">
        <v>137</v>
      </c>
      <c r="F1103" s="57">
        <v>42491</v>
      </c>
      <c r="G1103" s="58">
        <v>32824</v>
      </c>
      <c r="H1103" s="59">
        <f t="shared" si="192"/>
        <v>29.4</v>
      </c>
      <c r="I1103" s="60" t="s">
        <v>825</v>
      </c>
      <c r="J1103" s="61" t="s">
        <v>85</v>
      </c>
      <c r="K1103" s="62" t="s">
        <v>85</v>
      </c>
      <c r="L1103" s="63" t="s">
        <v>81</v>
      </c>
      <c r="M1103" s="64" t="str">
        <f t="shared" si="193"/>
        <v>3-3-4</v>
      </c>
      <c r="N1103" s="65">
        <v>42736</v>
      </c>
      <c r="O1103" s="66">
        <v>43191</v>
      </c>
      <c r="P1103" s="67">
        <v>0.19</v>
      </c>
      <c r="Q1103" s="68" t="s">
        <v>73</v>
      </c>
      <c r="R1103" s="38" t="s">
        <v>74</v>
      </c>
      <c r="S1103" s="38" t="s">
        <v>75</v>
      </c>
      <c r="T1103" s="69">
        <v>48</v>
      </c>
      <c r="U1103" s="68"/>
      <c r="V1103" s="70">
        <v>219996</v>
      </c>
      <c r="W1103" s="70">
        <v>0</v>
      </c>
      <c r="X1103" s="70">
        <v>0</v>
      </c>
      <c r="Y1103" s="70">
        <v>54996</v>
      </c>
      <c r="Z1103" s="70">
        <v>0</v>
      </c>
      <c r="AA1103" s="70">
        <v>616943</v>
      </c>
      <c r="AB1103" s="71">
        <f t="shared" si="194"/>
        <v>561947</v>
      </c>
      <c r="AC1103" s="71">
        <f t="shared" si="187"/>
        <v>561947</v>
      </c>
      <c r="AD1103" s="72">
        <f t="shared" si="188"/>
        <v>365</v>
      </c>
      <c r="AE1103" s="73">
        <f>ROUND(VLOOKUP(Q1103,'[1]Average Cost'!$A$3:$V$26,HLOOKUP('[1]Master Sheet'!E1103,'[1]Average Cost'!$B$1:$V$2,2,0)),0)</f>
        <v>646385</v>
      </c>
      <c r="AF1103" s="74">
        <f t="shared" si="189"/>
        <v>0.86936887458712686</v>
      </c>
      <c r="AG1103" s="68" t="str">
        <f t="shared" si="195"/>
        <v>80%-100%</v>
      </c>
      <c r="AH1103" s="75">
        <v>1040452</v>
      </c>
      <c r="AI1103" s="75">
        <v>1031401.0812</v>
      </c>
      <c r="AJ1103" s="75">
        <v>1040452</v>
      </c>
      <c r="AK1103" s="76">
        <f t="shared" si="190"/>
        <v>0.54009891854693926</v>
      </c>
      <c r="AL1103" s="39" t="str">
        <f t="shared" si="196"/>
        <v>50% - 70%</v>
      </c>
      <c r="AM1103" s="77" t="str">
        <f t="shared" si="197"/>
        <v>Lower Range</v>
      </c>
      <c r="AN1103" s="78" t="s">
        <v>118</v>
      </c>
      <c r="AO1103" s="78" t="s">
        <v>826</v>
      </c>
      <c r="AP1103" s="78" t="s">
        <v>135</v>
      </c>
      <c r="AQ1103" s="49"/>
      <c r="AR1103" s="79"/>
      <c r="AS1103" s="79"/>
      <c r="AT1103" s="80"/>
      <c r="AU1103" s="52">
        <f t="shared" si="191"/>
        <v>0</v>
      </c>
    </row>
    <row r="1104" spans="1:47" ht="15" customHeight="1">
      <c r="A1104" s="53" t="s">
        <v>66</v>
      </c>
      <c r="B1104" s="25">
        <v>1093</v>
      </c>
      <c r="C1104" s="55" t="s">
        <v>67</v>
      </c>
      <c r="D1104" s="56" t="s">
        <v>68</v>
      </c>
      <c r="E1104" s="55" t="s">
        <v>450</v>
      </c>
      <c r="F1104" s="57">
        <v>44424</v>
      </c>
      <c r="G1104" s="58">
        <v>28616</v>
      </c>
      <c r="H1104" s="59">
        <f t="shared" si="192"/>
        <v>40.92876712328767</v>
      </c>
      <c r="I1104" s="60" t="s">
        <v>406</v>
      </c>
      <c r="J1104" s="61">
        <v>0</v>
      </c>
      <c r="K1104" s="62" t="s">
        <v>129</v>
      </c>
      <c r="L1104" s="63" t="s">
        <v>71</v>
      </c>
      <c r="M1104" s="64" t="str">
        <f t="shared" si="193"/>
        <v>0-1-2</v>
      </c>
      <c r="N1104" s="81" t="s">
        <v>121</v>
      </c>
      <c r="O1104" s="66">
        <v>43191</v>
      </c>
      <c r="P1104" s="67">
        <v>1.2438356164383562E-2</v>
      </c>
      <c r="Q1104" s="68" t="s">
        <v>73</v>
      </c>
      <c r="R1104" s="38" t="s">
        <v>74</v>
      </c>
      <c r="S1104" s="38" t="s">
        <v>75</v>
      </c>
      <c r="T1104" s="69">
        <v>48</v>
      </c>
      <c r="U1104" s="68"/>
      <c r="V1104" s="70">
        <v>215376</v>
      </c>
      <c r="W1104" s="70">
        <v>0</v>
      </c>
      <c r="X1104" s="70">
        <v>0</v>
      </c>
      <c r="Y1104" s="70">
        <v>53844</v>
      </c>
      <c r="Z1104" s="70">
        <v>0</v>
      </c>
      <c r="AA1104" s="70">
        <v>604238</v>
      </c>
      <c r="AB1104" s="71">
        <f t="shared" si="194"/>
        <v>550394</v>
      </c>
      <c r="AC1104" s="71">
        <f t="shared" si="187"/>
        <v>550394</v>
      </c>
      <c r="AD1104" s="72">
        <f t="shared" si="188"/>
        <v>365</v>
      </c>
      <c r="AE1104" s="73">
        <f>ROUND(VLOOKUP(Q1104,'[1]Average Cost'!$A$3:$V$26,HLOOKUP('[1]Master Sheet'!E1104,'[1]Average Cost'!$B$1:$V$2,2,0)),0)</f>
        <v>646385</v>
      </c>
      <c r="AF1104" s="74">
        <f t="shared" si="189"/>
        <v>0.85149562567200665</v>
      </c>
      <c r="AG1104" s="68" t="str">
        <f t="shared" si="195"/>
        <v>80%-100%</v>
      </c>
      <c r="AH1104" s="75">
        <v>1040452</v>
      </c>
      <c r="AI1104" s="75">
        <v>1031401.0812</v>
      </c>
      <c r="AJ1104" s="75">
        <v>1040452</v>
      </c>
      <c r="AK1104" s="76">
        <f t="shared" si="190"/>
        <v>0.5289950905952413</v>
      </c>
      <c r="AL1104" s="39" t="str">
        <f t="shared" si="196"/>
        <v>50% - 70%</v>
      </c>
      <c r="AM1104" s="77" t="str">
        <f t="shared" si="197"/>
        <v>Lower Range</v>
      </c>
      <c r="AN1104" s="78" t="s">
        <v>76</v>
      </c>
      <c r="AO1104" s="78"/>
      <c r="AP1104" s="78" t="s">
        <v>76</v>
      </c>
      <c r="AQ1104" s="49"/>
      <c r="AR1104" s="79"/>
      <c r="AS1104" s="79"/>
      <c r="AT1104" s="80"/>
      <c r="AU1104" s="52">
        <f t="shared" si="191"/>
        <v>0</v>
      </c>
    </row>
    <row r="1105" spans="1:47" ht="15" customHeight="1">
      <c r="A1105" s="53" t="s">
        <v>66</v>
      </c>
      <c r="B1105" s="54">
        <v>1094</v>
      </c>
      <c r="C1105" s="55" t="s">
        <v>67</v>
      </c>
      <c r="D1105" s="56" t="s">
        <v>68</v>
      </c>
      <c r="E1105" s="55" t="s">
        <v>405</v>
      </c>
      <c r="F1105" s="57">
        <v>43848</v>
      </c>
      <c r="G1105" s="58">
        <v>30805</v>
      </c>
      <c r="H1105" s="59">
        <f t="shared" si="192"/>
        <v>34.93150684931507</v>
      </c>
      <c r="I1105" s="60" t="s">
        <v>406</v>
      </c>
      <c r="J1105" s="61" t="s">
        <v>71</v>
      </c>
      <c r="K1105" s="62" t="s">
        <v>71</v>
      </c>
      <c r="L1105" s="63" t="s">
        <v>85</v>
      </c>
      <c r="M1105" s="64" t="str">
        <f t="shared" si="193"/>
        <v>2-2-3</v>
      </c>
      <c r="N1105" s="65">
        <v>43191</v>
      </c>
      <c r="O1105" s="66">
        <v>43191</v>
      </c>
      <c r="P1105" s="67">
        <v>0.11</v>
      </c>
      <c r="Q1105" s="68" t="s">
        <v>73</v>
      </c>
      <c r="R1105" s="38" t="s">
        <v>74</v>
      </c>
      <c r="S1105" s="38" t="s">
        <v>75</v>
      </c>
      <c r="T1105" s="69">
        <v>48</v>
      </c>
      <c r="U1105" s="68"/>
      <c r="V1105" s="70">
        <v>196596</v>
      </c>
      <c r="W1105" s="70">
        <v>0</v>
      </c>
      <c r="X1105" s="70">
        <v>0</v>
      </c>
      <c r="Y1105" s="70">
        <v>49152</v>
      </c>
      <c r="Z1105" s="70">
        <v>0</v>
      </c>
      <c r="AA1105" s="70">
        <v>552601</v>
      </c>
      <c r="AB1105" s="71">
        <f t="shared" si="194"/>
        <v>503449</v>
      </c>
      <c r="AC1105" s="71">
        <f t="shared" si="187"/>
        <v>503449</v>
      </c>
      <c r="AD1105" s="72">
        <f t="shared" si="188"/>
        <v>365</v>
      </c>
      <c r="AE1105" s="73">
        <f>ROUND(VLOOKUP(Q1105,'[1]Average Cost'!$A$3:$V$26,HLOOKUP('[1]Master Sheet'!E1105,'[1]Average Cost'!$B$1:$V$2,2,0)),0)</f>
        <v>646385</v>
      </c>
      <c r="AF1105" s="74">
        <f t="shared" si="189"/>
        <v>0.77886863092429437</v>
      </c>
      <c r="AG1105" s="68" t="str">
        <f t="shared" si="195"/>
        <v>60%-80%</v>
      </c>
      <c r="AH1105" s="75">
        <v>1040452</v>
      </c>
      <c r="AI1105" s="75">
        <v>1031401.0812</v>
      </c>
      <c r="AJ1105" s="75">
        <v>1040452</v>
      </c>
      <c r="AK1105" s="76">
        <f t="shared" si="190"/>
        <v>0.48387527728333457</v>
      </c>
      <c r="AL1105" s="39" t="str">
        <f t="shared" si="196"/>
        <v>25% - 50%</v>
      </c>
      <c r="AM1105" s="77" t="str">
        <f t="shared" si="197"/>
        <v>Lower Range</v>
      </c>
      <c r="AN1105" s="78" t="s">
        <v>76</v>
      </c>
      <c r="AO1105" s="78"/>
      <c r="AP1105" s="78" t="s">
        <v>76</v>
      </c>
      <c r="AQ1105" s="49"/>
      <c r="AR1105" s="79"/>
      <c r="AS1105" s="79"/>
      <c r="AT1105" s="80"/>
      <c r="AU1105" s="52">
        <f t="shared" si="191"/>
        <v>0</v>
      </c>
    </row>
    <row r="1106" spans="1:47" ht="15" customHeight="1">
      <c r="A1106" s="53" t="s">
        <v>66</v>
      </c>
      <c r="B1106" s="54">
        <v>1095</v>
      </c>
      <c r="C1106" s="55" t="s">
        <v>134</v>
      </c>
      <c r="D1106" s="56" t="s">
        <v>68</v>
      </c>
      <c r="E1106" s="55" t="s">
        <v>273</v>
      </c>
      <c r="F1106" s="57">
        <v>44394</v>
      </c>
      <c r="G1106" s="58">
        <v>32205</v>
      </c>
      <c r="H1106" s="59">
        <f t="shared" si="192"/>
        <v>31.095890410958905</v>
      </c>
      <c r="I1106" s="60" t="s">
        <v>578</v>
      </c>
      <c r="J1106" s="61">
        <v>0</v>
      </c>
      <c r="K1106" s="62" t="s">
        <v>71</v>
      </c>
      <c r="L1106" s="63" t="s">
        <v>85</v>
      </c>
      <c r="M1106" s="64" t="str">
        <f t="shared" si="193"/>
        <v>0-2-3</v>
      </c>
      <c r="N1106" s="81" t="s">
        <v>121</v>
      </c>
      <c r="O1106" s="66">
        <v>43191</v>
      </c>
      <c r="P1106" s="67">
        <v>8.2723117228962861E-2</v>
      </c>
      <c r="Q1106" s="68" t="s">
        <v>87</v>
      </c>
      <c r="R1106" s="68" t="s">
        <v>88</v>
      </c>
      <c r="S1106" s="68" t="s">
        <v>89</v>
      </c>
      <c r="T1106" s="69">
        <v>48</v>
      </c>
      <c r="U1106" s="68"/>
      <c r="V1106" s="70">
        <v>164580</v>
      </c>
      <c r="W1106" s="70">
        <v>0</v>
      </c>
      <c r="X1106" s="70">
        <v>0</v>
      </c>
      <c r="Y1106" s="70">
        <v>41148</v>
      </c>
      <c r="Z1106" s="70">
        <v>0</v>
      </c>
      <c r="AA1106" s="70">
        <v>464539</v>
      </c>
      <c r="AB1106" s="71">
        <f t="shared" si="194"/>
        <v>423391</v>
      </c>
      <c r="AC1106" s="71">
        <f t="shared" si="187"/>
        <v>423391</v>
      </c>
      <c r="AD1106" s="72">
        <f t="shared" si="188"/>
        <v>365</v>
      </c>
      <c r="AE1106" s="73">
        <f>ROUND(VLOOKUP(Q1106,'[1]Average Cost'!$A$3:$V$26,HLOOKUP('[1]Master Sheet'!E1106,'[1]Average Cost'!$B$1:$V$2,2,0)),0)</f>
        <v>494548</v>
      </c>
      <c r="AF1106" s="74">
        <f t="shared" si="189"/>
        <v>0.85611710086786319</v>
      </c>
      <c r="AG1106" s="68" t="str">
        <f t="shared" si="195"/>
        <v>80%-100%</v>
      </c>
      <c r="AH1106" s="75">
        <v>884944.25</v>
      </c>
      <c r="AI1106" s="75">
        <v>884944.25</v>
      </c>
      <c r="AJ1106" s="75">
        <v>648969</v>
      </c>
      <c r="AK1106" s="76">
        <f t="shared" si="190"/>
        <v>0.47843804849853538</v>
      </c>
      <c r="AL1106" s="39" t="str">
        <f t="shared" si="196"/>
        <v>25% - 50%</v>
      </c>
      <c r="AM1106" s="77" t="str">
        <f t="shared" si="197"/>
        <v>Lower Range</v>
      </c>
      <c r="AN1106" s="78" t="s">
        <v>76</v>
      </c>
      <c r="AO1106" s="78"/>
      <c r="AP1106" s="78" t="s">
        <v>135</v>
      </c>
      <c r="AQ1106" s="49"/>
      <c r="AR1106" s="79"/>
      <c r="AS1106" s="79"/>
      <c r="AT1106" s="80"/>
      <c r="AU1106" s="52">
        <f t="shared" si="191"/>
        <v>0</v>
      </c>
    </row>
    <row r="1107" spans="1:47" ht="15" customHeight="1">
      <c r="A1107" s="53" t="s">
        <v>66</v>
      </c>
      <c r="B1107" s="54">
        <v>1096</v>
      </c>
      <c r="C1107" s="55" t="s">
        <v>104</v>
      </c>
      <c r="D1107" s="56" t="s">
        <v>83</v>
      </c>
      <c r="E1107" s="55" t="s">
        <v>278</v>
      </c>
      <c r="F1107" s="57">
        <v>44786</v>
      </c>
      <c r="G1107" s="58">
        <v>33836</v>
      </c>
      <c r="H1107" s="59">
        <f t="shared" si="192"/>
        <v>26.627397260273973</v>
      </c>
      <c r="I1107" s="60" t="s">
        <v>189</v>
      </c>
      <c r="J1107" s="61">
        <v>0</v>
      </c>
      <c r="K1107" s="62">
        <v>0</v>
      </c>
      <c r="L1107" s="63" t="s">
        <v>71</v>
      </c>
      <c r="M1107" s="64" t="str">
        <f t="shared" si="193"/>
        <v>0-0-2</v>
      </c>
      <c r="N1107" s="81" t="s">
        <v>72</v>
      </c>
      <c r="O1107" s="62" t="s">
        <v>72</v>
      </c>
      <c r="P1107" s="67">
        <v>0</v>
      </c>
      <c r="Q1107" s="68" t="s">
        <v>190</v>
      </c>
      <c r="R1107" s="68" t="s">
        <v>108</v>
      </c>
      <c r="S1107" s="68" t="s">
        <v>109</v>
      </c>
      <c r="T1107" s="69">
        <v>46</v>
      </c>
      <c r="U1107" s="68"/>
      <c r="V1107" s="70">
        <v>180000</v>
      </c>
      <c r="W1107" s="70">
        <v>0</v>
      </c>
      <c r="X1107" s="70">
        <v>0</v>
      </c>
      <c r="Y1107" s="70">
        <v>0</v>
      </c>
      <c r="Z1107" s="70">
        <v>0</v>
      </c>
      <c r="AA1107" s="70">
        <v>461959</v>
      </c>
      <c r="AB1107" s="71">
        <f t="shared" si="194"/>
        <v>461959</v>
      </c>
      <c r="AC1107" s="71">
        <f t="shared" si="187"/>
        <v>461959</v>
      </c>
      <c r="AD1107" s="72">
        <f t="shared" si="188"/>
        <v>231</v>
      </c>
      <c r="AE1107" s="73">
        <f>ROUND(VLOOKUP(Q1107,'[1]Average Cost'!$A$3:$V$26,HLOOKUP('[1]Master Sheet'!E1107,'[1]Average Cost'!$B$1:$V$2,2,0)),0)</f>
        <v>462385</v>
      </c>
      <c r="AF1107" s="74">
        <f t="shared" si="189"/>
        <v>0.9990786898363917</v>
      </c>
      <c r="AG1107" s="68" t="str">
        <f t="shared" si="195"/>
        <v>80%-100%</v>
      </c>
      <c r="AH1107" s="75">
        <v>553606.51289999997</v>
      </c>
      <c r="AI1107" s="75">
        <v>553606.51289999997</v>
      </c>
      <c r="AJ1107" s="75">
        <v>549655</v>
      </c>
      <c r="AK1107" s="76">
        <f t="shared" si="190"/>
        <v>0.83445369452047147</v>
      </c>
      <c r="AL1107" s="39" t="str">
        <f t="shared" si="196"/>
        <v>70% - 90%</v>
      </c>
      <c r="AM1107" s="77" t="str">
        <f t="shared" si="197"/>
        <v>Lower Middle Range</v>
      </c>
      <c r="AN1107" s="78" t="s">
        <v>76</v>
      </c>
      <c r="AO1107" s="78"/>
      <c r="AP1107" s="78" t="s">
        <v>76</v>
      </c>
      <c r="AQ1107" s="49"/>
      <c r="AR1107" s="79"/>
      <c r="AS1107" s="79"/>
      <c r="AT1107" s="80"/>
      <c r="AU1107" s="52">
        <f t="shared" si="191"/>
        <v>0</v>
      </c>
    </row>
    <row r="1108" spans="1:47" ht="15" customHeight="1">
      <c r="A1108" s="53" t="s">
        <v>66</v>
      </c>
      <c r="B1108" s="54">
        <v>1097</v>
      </c>
      <c r="C1108" s="55" t="s">
        <v>586</v>
      </c>
      <c r="D1108" s="56" t="s">
        <v>83</v>
      </c>
      <c r="E1108" s="55" t="s">
        <v>209</v>
      </c>
      <c r="F1108" s="57">
        <v>43282</v>
      </c>
      <c r="G1108" s="58">
        <v>32938</v>
      </c>
      <c r="H1108" s="59">
        <f t="shared" si="192"/>
        <v>29.087671232876712</v>
      </c>
      <c r="I1108" s="60" t="s">
        <v>210</v>
      </c>
      <c r="J1108" s="61" t="s">
        <v>85</v>
      </c>
      <c r="K1108" s="62" t="s">
        <v>85</v>
      </c>
      <c r="L1108" s="63" t="s">
        <v>71</v>
      </c>
      <c r="M1108" s="64" t="str">
        <f t="shared" si="193"/>
        <v>3-3-2</v>
      </c>
      <c r="N1108" s="81" t="s">
        <v>121</v>
      </c>
      <c r="O1108" s="66">
        <v>43191</v>
      </c>
      <c r="P1108" s="67">
        <v>0.35</v>
      </c>
      <c r="Q1108" s="68" t="s">
        <v>73</v>
      </c>
      <c r="R1108" s="38" t="s">
        <v>74</v>
      </c>
      <c r="S1108" s="38" t="s">
        <v>75</v>
      </c>
      <c r="T1108" s="69">
        <v>46</v>
      </c>
      <c r="U1108" s="68"/>
      <c r="V1108" s="70">
        <v>175116</v>
      </c>
      <c r="W1108" s="70">
        <v>0</v>
      </c>
      <c r="X1108" s="70">
        <v>0</v>
      </c>
      <c r="Y1108" s="70">
        <v>0</v>
      </c>
      <c r="Z1108" s="70">
        <v>0</v>
      </c>
      <c r="AA1108" s="70">
        <v>449762</v>
      </c>
      <c r="AB1108" s="71">
        <f t="shared" si="194"/>
        <v>449762</v>
      </c>
      <c r="AC1108" s="71">
        <f t="shared" si="187"/>
        <v>449762</v>
      </c>
      <c r="AD1108" s="72">
        <f t="shared" si="188"/>
        <v>365</v>
      </c>
      <c r="AE1108" s="73">
        <f>ROUND(VLOOKUP(Q1108,'[1]Average Cost'!$A$3:$V$26,HLOOKUP('[1]Master Sheet'!E1108,'[1]Average Cost'!$B$1:$V$2,2,0)),0)</f>
        <v>480167</v>
      </c>
      <c r="AF1108" s="74">
        <f t="shared" si="189"/>
        <v>0.93667828068151293</v>
      </c>
      <c r="AG1108" s="68" t="str">
        <f t="shared" si="195"/>
        <v>80%-100%</v>
      </c>
      <c r="AH1108" s="75">
        <v>499780.75</v>
      </c>
      <c r="AI1108" s="75">
        <v>499780.75</v>
      </c>
      <c r="AJ1108" s="75">
        <v>638569</v>
      </c>
      <c r="AK1108" s="76">
        <f t="shared" si="190"/>
        <v>0.89991861431237596</v>
      </c>
      <c r="AL1108" s="39" t="str">
        <f t="shared" si="196"/>
        <v>70% - 90%</v>
      </c>
      <c r="AM1108" s="77" t="str">
        <f t="shared" si="197"/>
        <v>Close to Market Reference</v>
      </c>
      <c r="AN1108" s="78" t="s">
        <v>118</v>
      </c>
      <c r="AO1108" s="78" t="s">
        <v>827</v>
      </c>
      <c r="AP1108" s="78" t="s">
        <v>135</v>
      </c>
      <c r="AQ1108" s="49"/>
      <c r="AR1108" s="79"/>
      <c r="AS1108" s="79"/>
      <c r="AT1108" s="80"/>
      <c r="AU1108" s="52">
        <f t="shared" si="191"/>
        <v>0</v>
      </c>
    </row>
    <row r="1109" spans="1:47" ht="15" customHeight="1">
      <c r="A1109" s="53" t="s">
        <v>66</v>
      </c>
      <c r="B1109" s="54">
        <v>1098</v>
      </c>
      <c r="C1109" s="55" t="s">
        <v>67</v>
      </c>
      <c r="D1109" s="56" t="s">
        <v>68</v>
      </c>
      <c r="E1109" s="55" t="s">
        <v>603</v>
      </c>
      <c r="F1109" s="57">
        <v>44359</v>
      </c>
      <c r="G1109" s="58">
        <v>31575</v>
      </c>
      <c r="H1109" s="59">
        <f t="shared" si="192"/>
        <v>32.821917808219176</v>
      </c>
      <c r="I1109" s="60" t="s">
        <v>515</v>
      </c>
      <c r="J1109" s="61">
        <v>0</v>
      </c>
      <c r="K1109" s="62" t="s">
        <v>85</v>
      </c>
      <c r="L1109" s="63" t="s">
        <v>85</v>
      </c>
      <c r="M1109" s="64" t="str">
        <f t="shared" si="193"/>
        <v>0-3-3</v>
      </c>
      <c r="N1109" s="81" t="s">
        <v>121</v>
      </c>
      <c r="O1109" s="66">
        <v>43191</v>
      </c>
      <c r="P1109" s="67">
        <v>7.7999999999999986E-2</v>
      </c>
      <c r="Q1109" s="68" t="s">
        <v>177</v>
      </c>
      <c r="R1109" s="68" t="s">
        <v>178</v>
      </c>
      <c r="S1109" s="68" t="s">
        <v>179</v>
      </c>
      <c r="T1109" s="69">
        <v>48</v>
      </c>
      <c r="U1109" s="68"/>
      <c r="V1109" s="70">
        <v>254808</v>
      </c>
      <c r="W1109" s="70">
        <v>0</v>
      </c>
      <c r="X1109" s="70">
        <v>0</v>
      </c>
      <c r="Y1109" s="70">
        <v>63696</v>
      </c>
      <c r="Z1109" s="70">
        <v>0</v>
      </c>
      <c r="AA1109" s="70">
        <v>712662</v>
      </c>
      <c r="AB1109" s="71">
        <f t="shared" si="194"/>
        <v>648966</v>
      </c>
      <c r="AC1109" s="71">
        <f t="shared" si="187"/>
        <v>648966</v>
      </c>
      <c r="AD1109" s="72">
        <f t="shared" si="188"/>
        <v>365</v>
      </c>
      <c r="AE1109" s="73">
        <f>ROUND(VLOOKUP(Q1109,'[1]Average Cost'!$A$3:$V$26,HLOOKUP('[1]Master Sheet'!E1109,'[1]Average Cost'!$B$1:$V$2,2,0)),0)</f>
        <v>876337</v>
      </c>
      <c r="AF1109" s="74">
        <f t="shared" si="189"/>
        <v>0.74054387752656803</v>
      </c>
      <c r="AG1109" s="68" t="str">
        <f t="shared" si="195"/>
        <v>60%-80%</v>
      </c>
      <c r="AH1109" s="75">
        <v>1031401.0812</v>
      </c>
      <c r="AI1109" s="75">
        <v>1031401.0812</v>
      </c>
      <c r="AJ1109" s="75">
        <v>1020726</v>
      </c>
      <c r="AK1109" s="76">
        <f t="shared" si="190"/>
        <v>0.62920818276140467</v>
      </c>
      <c r="AL1109" s="39" t="str">
        <f t="shared" si="196"/>
        <v>50% - 70%</v>
      </c>
      <c r="AM1109" s="77" t="str">
        <f t="shared" si="197"/>
        <v>Lower Range</v>
      </c>
      <c r="AN1109" s="78" t="s">
        <v>76</v>
      </c>
      <c r="AO1109" s="78"/>
      <c r="AP1109" s="78" t="s">
        <v>76</v>
      </c>
      <c r="AQ1109" s="49"/>
      <c r="AR1109" s="79"/>
      <c r="AS1109" s="79"/>
      <c r="AT1109" s="80"/>
      <c r="AU1109" s="52">
        <f t="shared" si="191"/>
        <v>0</v>
      </c>
    </row>
    <row r="1110" spans="1:47" ht="15" customHeight="1">
      <c r="A1110" s="53" t="s">
        <v>66</v>
      </c>
      <c r="B1110" s="25">
        <v>1099</v>
      </c>
      <c r="C1110" s="55" t="s">
        <v>134</v>
      </c>
      <c r="D1110" s="56" t="s">
        <v>68</v>
      </c>
      <c r="E1110" s="55" t="s">
        <v>278</v>
      </c>
      <c r="F1110" s="57">
        <v>41951</v>
      </c>
      <c r="G1110" s="58">
        <v>30335</v>
      </c>
      <c r="H1110" s="59">
        <f t="shared" si="192"/>
        <v>36.219178082191782</v>
      </c>
      <c r="I1110" s="60" t="s">
        <v>828</v>
      </c>
      <c r="J1110" s="61" t="s">
        <v>85</v>
      </c>
      <c r="K1110" s="62" t="s">
        <v>85</v>
      </c>
      <c r="L1110" s="63" t="s">
        <v>85</v>
      </c>
      <c r="M1110" s="64" t="str">
        <f t="shared" si="193"/>
        <v>3-3-3</v>
      </c>
      <c r="N1110" s="65">
        <v>42095</v>
      </c>
      <c r="O1110" s="66">
        <v>43191</v>
      </c>
      <c r="P1110" s="67">
        <v>0.11166653133310327</v>
      </c>
      <c r="Q1110" s="68" t="s">
        <v>107</v>
      </c>
      <c r="R1110" s="68" t="s">
        <v>108</v>
      </c>
      <c r="S1110" s="68" t="s">
        <v>109</v>
      </c>
      <c r="T1110" s="69">
        <v>48</v>
      </c>
      <c r="U1110" s="68"/>
      <c r="V1110" s="70">
        <v>238956</v>
      </c>
      <c r="W1110" s="70">
        <v>0</v>
      </c>
      <c r="X1110" s="70">
        <v>0</v>
      </c>
      <c r="Y1110" s="70">
        <v>59736</v>
      </c>
      <c r="Z1110" s="70">
        <v>0</v>
      </c>
      <c r="AA1110" s="70">
        <v>669090</v>
      </c>
      <c r="AB1110" s="71">
        <f t="shared" si="194"/>
        <v>609354</v>
      </c>
      <c r="AC1110" s="71">
        <f t="shared" si="187"/>
        <v>609354</v>
      </c>
      <c r="AD1110" s="72">
        <f t="shared" si="188"/>
        <v>365</v>
      </c>
      <c r="AE1110" s="73">
        <f>ROUND(VLOOKUP(Q1110,'[1]Average Cost'!$A$3:$V$26,HLOOKUP('[1]Master Sheet'!E1110,'[1]Average Cost'!$B$1:$V$2,2,0)),0)</f>
        <v>734841</v>
      </c>
      <c r="AF1110" s="74">
        <f t="shared" si="189"/>
        <v>0.82923244620264791</v>
      </c>
      <c r="AG1110" s="68" t="str">
        <f t="shared" si="195"/>
        <v>80%-100%</v>
      </c>
      <c r="AH1110" s="75">
        <v>917985.89439999999</v>
      </c>
      <c r="AI1110" s="75">
        <v>917985.89439999999</v>
      </c>
      <c r="AJ1110" s="75">
        <v>813817</v>
      </c>
      <c r="AK1110" s="76">
        <f t="shared" si="190"/>
        <v>0.6637945133114237</v>
      </c>
      <c r="AL1110" s="39" t="str">
        <f t="shared" si="196"/>
        <v>50% - 70%</v>
      </c>
      <c r="AM1110" s="77" t="str">
        <f t="shared" si="197"/>
        <v>Lower Range</v>
      </c>
      <c r="AN1110" s="78" t="s">
        <v>76</v>
      </c>
      <c r="AO1110" s="78"/>
      <c r="AP1110" s="78" t="s">
        <v>76</v>
      </c>
      <c r="AQ1110" s="49"/>
      <c r="AR1110" s="79"/>
      <c r="AS1110" s="79"/>
      <c r="AT1110" s="80"/>
      <c r="AU1110" s="52">
        <f t="shared" si="191"/>
        <v>0</v>
      </c>
    </row>
    <row r="1111" spans="1:47" ht="15" customHeight="1">
      <c r="A1111" s="53" t="s">
        <v>66</v>
      </c>
      <c r="B1111" s="54">
        <v>1100</v>
      </c>
      <c r="C1111" s="55" t="s">
        <v>82</v>
      </c>
      <c r="D1111" s="56" t="s">
        <v>95</v>
      </c>
      <c r="E1111" s="55" t="s">
        <v>79</v>
      </c>
      <c r="F1111" s="57">
        <v>42742</v>
      </c>
      <c r="G1111" s="58">
        <v>32088</v>
      </c>
      <c r="H1111" s="59">
        <f t="shared" si="192"/>
        <v>31.416438356164385</v>
      </c>
      <c r="I1111" s="60" t="s">
        <v>183</v>
      </c>
      <c r="J1111" s="61" t="s">
        <v>85</v>
      </c>
      <c r="K1111" s="62" t="s">
        <v>71</v>
      </c>
      <c r="L1111" s="63" t="s">
        <v>71</v>
      </c>
      <c r="M1111" s="64" t="str">
        <f t="shared" si="193"/>
        <v>3-2-2</v>
      </c>
      <c r="N1111" s="65">
        <v>42736</v>
      </c>
      <c r="O1111" s="66">
        <v>43191</v>
      </c>
      <c r="P1111" s="67">
        <v>7.3472084254059641E-2</v>
      </c>
      <c r="Q1111" s="68" t="s">
        <v>184</v>
      </c>
      <c r="R1111" s="68" t="s">
        <v>108</v>
      </c>
      <c r="S1111" s="68" t="s">
        <v>109</v>
      </c>
      <c r="T1111" s="69">
        <v>47</v>
      </c>
      <c r="U1111" s="68"/>
      <c r="V1111" s="70">
        <v>231060</v>
      </c>
      <c r="W1111" s="70">
        <v>0</v>
      </c>
      <c r="X1111" s="70">
        <v>0</v>
      </c>
      <c r="Y1111" s="70">
        <v>57768</v>
      </c>
      <c r="Z1111" s="70">
        <v>0</v>
      </c>
      <c r="AA1111" s="70">
        <v>647374</v>
      </c>
      <c r="AB1111" s="71">
        <f t="shared" si="194"/>
        <v>589606</v>
      </c>
      <c r="AC1111" s="71">
        <f t="shared" si="187"/>
        <v>589606</v>
      </c>
      <c r="AD1111" s="72">
        <f t="shared" si="188"/>
        <v>365</v>
      </c>
      <c r="AE1111" s="73">
        <f>ROUND(VLOOKUP(Q1111,'[1]Average Cost'!$A$3:$V$26,HLOOKUP('[1]Master Sheet'!E1111,'[1]Average Cost'!$B$1:$V$2,2,0)),0)</f>
        <v>588265</v>
      </c>
      <c r="AF1111" s="74">
        <f t="shared" si="189"/>
        <v>1.0022795848809636</v>
      </c>
      <c r="AG1111" s="68" t="str">
        <f t="shared" si="195"/>
        <v>Greater than 100%</v>
      </c>
      <c r="AH1111" s="75">
        <v>685104.85962</v>
      </c>
      <c r="AI1111" s="75">
        <v>685104.85962</v>
      </c>
      <c r="AJ1111" s="75">
        <v>678140</v>
      </c>
      <c r="AK1111" s="76">
        <f t="shared" si="190"/>
        <v>0.86060694464644527</v>
      </c>
      <c r="AL1111" s="39" t="str">
        <f t="shared" si="196"/>
        <v>70% - 90%</v>
      </c>
      <c r="AM1111" s="77" t="str">
        <f t="shared" si="197"/>
        <v>Close to Market Reference</v>
      </c>
      <c r="AN1111" s="78" t="s">
        <v>118</v>
      </c>
      <c r="AO1111" s="78" t="s">
        <v>829</v>
      </c>
      <c r="AP1111" s="78" t="s">
        <v>135</v>
      </c>
      <c r="AQ1111" s="49"/>
      <c r="AR1111" s="79"/>
      <c r="AS1111" s="79"/>
      <c r="AT1111" s="80"/>
      <c r="AU1111" s="52">
        <f t="shared" si="191"/>
        <v>0</v>
      </c>
    </row>
    <row r="1112" spans="1:47" ht="15" customHeight="1">
      <c r="A1112" s="53" t="s">
        <v>66</v>
      </c>
      <c r="B1112" s="54">
        <v>1101</v>
      </c>
      <c r="C1112" s="55" t="s">
        <v>147</v>
      </c>
      <c r="D1112" s="56" t="s">
        <v>148</v>
      </c>
      <c r="E1112" s="55" t="s">
        <v>111</v>
      </c>
      <c r="F1112" s="57">
        <v>40177</v>
      </c>
      <c r="G1112" s="58">
        <v>22584</v>
      </c>
      <c r="H1112" s="59">
        <f t="shared" si="192"/>
        <v>57.454794520547942</v>
      </c>
      <c r="I1112" s="60" t="s">
        <v>518</v>
      </c>
      <c r="J1112" s="61" t="s">
        <v>71</v>
      </c>
      <c r="K1112" s="62" t="s">
        <v>71</v>
      </c>
      <c r="L1112" s="63" t="s">
        <v>71</v>
      </c>
      <c r="M1112" s="64" t="str">
        <f t="shared" si="193"/>
        <v>2-2-2</v>
      </c>
      <c r="N1112" s="65" t="s">
        <v>86</v>
      </c>
      <c r="O1112" s="66">
        <v>43191</v>
      </c>
      <c r="P1112" s="67">
        <v>6.9499999999999978E-2</v>
      </c>
      <c r="Q1112" s="68" t="s">
        <v>122</v>
      </c>
      <c r="R1112" s="68" t="s">
        <v>108</v>
      </c>
      <c r="S1112" s="68" t="s">
        <v>109</v>
      </c>
      <c r="T1112" s="69">
        <v>54</v>
      </c>
      <c r="U1112" s="68"/>
      <c r="V1112" s="70">
        <v>533532</v>
      </c>
      <c r="W1112" s="70">
        <v>0</v>
      </c>
      <c r="X1112" s="70">
        <v>90000</v>
      </c>
      <c r="Y1112" s="70">
        <v>210612</v>
      </c>
      <c r="Z1112" s="70">
        <v>30000</v>
      </c>
      <c r="AA1112" s="70">
        <v>1630592</v>
      </c>
      <c r="AB1112" s="71">
        <f t="shared" si="194"/>
        <v>1419980</v>
      </c>
      <c r="AC1112" s="71">
        <f t="shared" si="187"/>
        <v>1419980</v>
      </c>
      <c r="AD1112" s="72">
        <f t="shared" si="188"/>
        <v>365</v>
      </c>
      <c r="AE1112" s="73">
        <f>ROUND(VLOOKUP(Q1112,'[1]Average Cost'!$A$3:$V$26,HLOOKUP('[1]Master Sheet'!E1112,'[1]Average Cost'!$B$1:$V$2,2,0)),0)</f>
        <v>2180471</v>
      </c>
      <c r="AF1112" s="74">
        <f t="shared" si="189"/>
        <v>0.65122627175504744</v>
      </c>
      <c r="AG1112" s="68" t="str">
        <f t="shared" si="195"/>
        <v>60%-80%</v>
      </c>
      <c r="AH1112" s="75">
        <v>2789937.5685999999</v>
      </c>
      <c r="AI1112" s="75">
        <v>2789937.5685999999</v>
      </c>
      <c r="AJ1112" s="75">
        <v>2414527</v>
      </c>
      <c r="AK1112" s="76">
        <f t="shared" si="190"/>
        <v>0.50896479404467487</v>
      </c>
      <c r="AL1112" s="39" t="str">
        <f t="shared" si="196"/>
        <v>50% - 70%</v>
      </c>
      <c r="AM1112" s="77" t="str">
        <f t="shared" si="197"/>
        <v>Lower Range</v>
      </c>
      <c r="AN1112" s="78" t="s">
        <v>76</v>
      </c>
      <c r="AO1112" s="78"/>
      <c r="AP1112" s="78" t="s">
        <v>76</v>
      </c>
      <c r="AQ1112" s="49"/>
      <c r="AR1112" s="79"/>
      <c r="AS1112" s="79"/>
      <c r="AT1112" s="80"/>
      <c r="AU1112" s="52">
        <f t="shared" si="191"/>
        <v>0</v>
      </c>
    </row>
    <row r="1113" spans="1:47" ht="15" customHeight="1">
      <c r="A1113" s="53" t="s">
        <v>66</v>
      </c>
      <c r="B1113" s="54">
        <v>1102</v>
      </c>
      <c r="C1113" s="55" t="s">
        <v>574</v>
      </c>
      <c r="D1113" s="56" t="s">
        <v>145</v>
      </c>
      <c r="E1113" s="55" t="s">
        <v>111</v>
      </c>
      <c r="F1113" s="57">
        <v>44331</v>
      </c>
      <c r="G1113" s="58">
        <v>32596</v>
      </c>
      <c r="H1113" s="59">
        <f t="shared" si="192"/>
        <v>30.024657534246575</v>
      </c>
      <c r="I1113" s="60" t="s">
        <v>413</v>
      </c>
      <c r="J1113" s="61">
        <v>0</v>
      </c>
      <c r="K1113" s="62" t="s">
        <v>71</v>
      </c>
      <c r="L1113" s="63" t="s">
        <v>71</v>
      </c>
      <c r="M1113" s="64" t="str">
        <f t="shared" si="193"/>
        <v>0-2-2</v>
      </c>
      <c r="N1113" s="81" t="s">
        <v>121</v>
      </c>
      <c r="O1113" s="66">
        <v>43191</v>
      </c>
      <c r="P1113" s="67">
        <v>4.6027397260273974E-2</v>
      </c>
      <c r="Q1113" s="68" t="s">
        <v>151</v>
      </c>
      <c r="R1113" s="68" t="s">
        <v>126</v>
      </c>
      <c r="S1113" s="68" t="s">
        <v>127</v>
      </c>
      <c r="T1113" s="69">
        <v>45</v>
      </c>
      <c r="U1113" s="68"/>
      <c r="V1113" s="70">
        <v>138072</v>
      </c>
      <c r="W1113" s="70">
        <v>0</v>
      </c>
      <c r="X1113" s="70">
        <v>27000</v>
      </c>
      <c r="Y1113" s="70">
        <v>0</v>
      </c>
      <c r="Z1113" s="70">
        <v>9000</v>
      </c>
      <c r="AA1113" s="70">
        <v>357147</v>
      </c>
      <c r="AB1113" s="71">
        <f t="shared" si="194"/>
        <v>357147</v>
      </c>
      <c r="AC1113" s="71">
        <f t="shared" si="187"/>
        <v>357147</v>
      </c>
      <c r="AD1113" s="72">
        <f t="shared" si="188"/>
        <v>365</v>
      </c>
      <c r="AE1113" s="73">
        <f>ROUND(VLOOKUP(Q1113,'[1]Average Cost'!$A$3:$V$26,HLOOKUP('[1]Master Sheet'!E1113,'[1]Average Cost'!$B$1:$V$2,2,0)),0)</f>
        <v>313892</v>
      </c>
      <c r="AF1113" s="74">
        <f t="shared" si="189"/>
        <v>1.1378021739961515</v>
      </c>
      <c r="AG1113" s="68" t="str">
        <f t="shared" si="195"/>
        <v>Greater than 100%</v>
      </c>
      <c r="AH1113" s="75">
        <v>487522.38750000001</v>
      </c>
      <c r="AI1113" s="75">
        <v>487522.38750000001</v>
      </c>
      <c r="AJ1113" s="75">
        <v>336103</v>
      </c>
      <c r="AK1113" s="76">
        <f t="shared" si="190"/>
        <v>0.73257558864412153</v>
      </c>
      <c r="AL1113" s="39" t="str">
        <f t="shared" si="196"/>
        <v>70% - 90%</v>
      </c>
      <c r="AM1113" s="77" t="str">
        <f t="shared" si="197"/>
        <v>Lower Middle Range</v>
      </c>
      <c r="AN1113" s="78" t="s">
        <v>76</v>
      </c>
      <c r="AO1113" s="78"/>
      <c r="AP1113" s="78" t="s">
        <v>76</v>
      </c>
      <c r="AQ1113" s="49"/>
      <c r="AR1113" s="79"/>
      <c r="AS1113" s="79"/>
      <c r="AT1113" s="80"/>
      <c r="AU1113" s="52">
        <f t="shared" si="191"/>
        <v>0</v>
      </c>
    </row>
    <row r="1114" spans="1:47" ht="15" customHeight="1">
      <c r="A1114" s="53" t="s">
        <v>66</v>
      </c>
      <c r="B1114" s="54">
        <v>1103</v>
      </c>
      <c r="C1114" s="55" t="s">
        <v>193</v>
      </c>
      <c r="D1114" s="56" t="s">
        <v>145</v>
      </c>
      <c r="E1114" s="55" t="s">
        <v>111</v>
      </c>
      <c r="F1114" s="57">
        <v>40213</v>
      </c>
      <c r="G1114" s="58">
        <v>30802</v>
      </c>
      <c r="H1114" s="59">
        <f t="shared" si="192"/>
        <v>34.939726027397263</v>
      </c>
      <c r="I1114" s="60" t="s">
        <v>624</v>
      </c>
      <c r="J1114" s="61" t="s">
        <v>71</v>
      </c>
      <c r="K1114" s="62" t="s">
        <v>71</v>
      </c>
      <c r="L1114" s="63" t="s">
        <v>81</v>
      </c>
      <c r="M1114" s="64" t="str">
        <f t="shared" si="193"/>
        <v>2-2-4</v>
      </c>
      <c r="N1114" s="65">
        <v>42826</v>
      </c>
      <c r="O1114" s="66">
        <v>43191</v>
      </c>
      <c r="P1114" s="67">
        <v>7.2499999999999995E-2</v>
      </c>
      <c r="Q1114" s="68" t="s">
        <v>151</v>
      </c>
      <c r="R1114" s="68" t="s">
        <v>126</v>
      </c>
      <c r="S1114" s="68" t="s">
        <v>127</v>
      </c>
      <c r="T1114" s="69">
        <v>45</v>
      </c>
      <c r="U1114" s="68"/>
      <c r="V1114" s="70">
        <v>116580</v>
      </c>
      <c r="W1114" s="70">
        <v>0</v>
      </c>
      <c r="X1114" s="70">
        <v>27000</v>
      </c>
      <c r="Y1114" s="70">
        <v>0</v>
      </c>
      <c r="Z1114" s="70">
        <v>9000</v>
      </c>
      <c r="AA1114" s="70">
        <v>291454.75</v>
      </c>
      <c r="AB1114" s="71">
        <f t="shared" si="194"/>
        <v>291454.75</v>
      </c>
      <c r="AC1114" s="71">
        <f t="shared" si="187"/>
        <v>291454.75</v>
      </c>
      <c r="AD1114" s="72">
        <f t="shared" si="188"/>
        <v>365</v>
      </c>
      <c r="AE1114" s="73">
        <f>ROUND(VLOOKUP(Q1114,'[1]Average Cost'!$A$3:$V$26,HLOOKUP('[1]Master Sheet'!E1114,'[1]Average Cost'!$B$1:$V$2,2,0)),0)</f>
        <v>313892</v>
      </c>
      <c r="AF1114" s="74">
        <f t="shared" si="189"/>
        <v>0.92851920405744648</v>
      </c>
      <c r="AG1114" s="68" t="str">
        <f t="shared" si="195"/>
        <v>80%-100%</v>
      </c>
      <c r="AH1114" s="75">
        <v>504210.540775</v>
      </c>
      <c r="AI1114" s="75">
        <v>504210.540775</v>
      </c>
      <c r="AJ1114" s="75">
        <v>336103</v>
      </c>
      <c r="AK1114" s="76">
        <f t="shared" si="190"/>
        <v>0.57804176317301426</v>
      </c>
      <c r="AL1114" s="39" t="str">
        <f t="shared" si="196"/>
        <v>50% - 70%</v>
      </c>
      <c r="AM1114" s="77" t="str">
        <f t="shared" si="197"/>
        <v>Lower Range</v>
      </c>
      <c r="AN1114" s="78" t="s">
        <v>118</v>
      </c>
      <c r="AO1114" s="100" t="s">
        <v>830</v>
      </c>
      <c r="AP1114" s="78" t="s">
        <v>76</v>
      </c>
      <c r="AQ1114" s="49"/>
      <c r="AR1114" s="79"/>
      <c r="AS1114" s="79"/>
      <c r="AT1114" s="80"/>
      <c r="AU1114" s="52">
        <f t="shared" si="191"/>
        <v>0</v>
      </c>
    </row>
    <row r="1115" spans="1:47" ht="15" customHeight="1">
      <c r="A1115" s="53" t="s">
        <v>66</v>
      </c>
      <c r="B1115" s="54">
        <v>1104</v>
      </c>
      <c r="C1115" s="55" t="s">
        <v>136</v>
      </c>
      <c r="D1115" s="56" t="s">
        <v>91</v>
      </c>
      <c r="E1115" s="55" t="s">
        <v>149</v>
      </c>
      <c r="F1115" s="57">
        <v>43813</v>
      </c>
      <c r="G1115" s="58">
        <v>29252</v>
      </c>
      <c r="H1115" s="59">
        <f t="shared" si="192"/>
        <v>39.186301369863017</v>
      </c>
      <c r="I1115" s="60" t="s">
        <v>485</v>
      </c>
      <c r="J1115" s="61" t="s">
        <v>85</v>
      </c>
      <c r="K1115" s="62" t="s">
        <v>85</v>
      </c>
      <c r="L1115" s="63" t="s">
        <v>85</v>
      </c>
      <c r="M1115" s="64" t="str">
        <f t="shared" si="193"/>
        <v>3-3-3</v>
      </c>
      <c r="N1115" s="81" t="s">
        <v>121</v>
      </c>
      <c r="O1115" s="66">
        <v>43191</v>
      </c>
      <c r="P1115" s="67">
        <v>9.5000000000000001E-2</v>
      </c>
      <c r="Q1115" s="68" t="s">
        <v>224</v>
      </c>
      <c r="R1115" s="68" t="s">
        <v>108</v>
      </c>
      <c r="S1115" s="68" t="s">
        <v>109</v>
      </c>
      <c r="T1115" s="69">
        <v>49</v>
      </c>
      <c r="U1115" s="68"/>
      <c r="V1115" s="70">
        <v>316356</v>
      </c>
      <c r="W1115" s="70">
        <v>0</v>
      </c>
      <c r="X1115" s="70">
        <v>0</v>
      </c>
      <c r="Y1115" s="70">
        <v>79092</v>
      </c>
      <c r="Z1115" s="70">
        <v>0</v>
      </c>
      <c r="AA1115" s="70">
        <v>881949</v>
      </c>
      <c r="AB1115" s="71">
        <f t="shared" si="194"/>
        <v>802857</v>
      </c>
      <c r="AC1115" s="71">
        <f t="shared" si="187"/>
        <v>802857</v>
      </c>
      <c r="AD1115" s="72">
        <f t="shared" si="188"/>
        <v>365</v>
      </c>
      <c r="AE1115" s="73">
        <f>ROUND(VLOOKUP(Q1115,'[1]Average Cost'!$A$3:$V$26,HLOOKUP('[1]Master Sheet'!E1115,'[1]Average Cost'!$B$1:$V$2,2,0)),0)</f>
        <v>857898</v>
      </c>
      <c r="AF1115" s="74">
        <f t="shared" si="189"/>
        <v>0.93584202317758058</v>
      </c>
      <c r="AG1115" s="68" t="str">
        <f t="shared" si="195"/>
        <v>80%-100%</v>
      </c>
      <c r="AH1115" s="75">
        <v>1151132.6784900001</v>
      </c>
      <c r="AI1115" s="75">
        <v>1151132.6784900001</v>
      </c>
      <c r="AJ1115" s="75">
        <v>950455</v>
      </c>
      <c r="AK1115" s="76">
        <f t="shared" si="190"/>
        <v>0.69744957727474888</v>
      </c>
      <c r="AL1115" s="39" t="str">
        <f t="shared" si="196"/>
        <v>50% - 70%</v>
      </c>
      <c r="AM1115" s="77" t="str">
        <f t="shared" si="197"/>
        <v>Lower Range</v>
      </c>
      <c r="AN1115" s="78" t="s">
        <v>118</v>
      </c>
      <c r="AO1115" s="78" t="s">
        <v>831</v>
      </c>
      <c r="AP1115" s="78" t="s">
        <v>76</v>
      </c>
      <c r="AQ1115" s="49"/>
      <c r="AR1115" s="79"/>
      <c r="AS1115" s="79"/>
      <c r="AT1115" s="80"/>
      <c r="AU1115" s="52">
        <f t="shared" si="191"/>
        <v>0</v>
      </c>
    </row>
    <row r="1116" spans="1:47" ht="15" customHeight="1">
      <c r="A1116" s="53" t="s">
        <v>66</v>
      </c>
      <c r="B1116" s="25">
        <v>1105</v>
      </c>
      <c r="C1116" s="55" t="s">
        <v>67</v>
      </c>
      <c r="D1116" s="56" t="s">
        <v>68</v>
      </c>
      <c r="E1116" s="55" t="s">
        <v>278</v>
      </c>
      <c r="F1116" s="57">
        <v>44317</v>
      </c>
      <c r="G1116" s="58">
        <v>31274</v>
      </c>
      <c r="H1116" s="59">
        <f t="shared" si="192"/>
        <v>33.646575342465752</v>
      </c>
      <c r="I1116" s="60" t="s">
        <v>204</v>
      </c>
      <c r="J1116" s="61">
        <v>0</v>
      </c>
      <c r="K1116" s="62" t="s">
        <v>85</v>
      </c>
      <c r="L1116" s="63" t="s">
        <v>71</v>
      </c>
      <c r="M1116" s="64" t="str">
        <f t="shared" si="193"/>
        <v>0-3-2</v>
      </c>
      <c r="N1116" s="81" t="s">
        <v>121</v>
      </c>
      <c r="O1116" s="66">
        <v>43191</v>
      </c>
      <c r="P1116" s="67">
        <v>3.6602739726027393E-2</v>
      </c>
      <c r="Q1116" s="68" t="s">
        <v>73</v>
      </c>
      <c r="R1116" s="38" t="s">
        <v>74</v>
      </c>
      <c r="S1116" s="38" t="s">
        <v>75</v>
      </c>
      <c r="T1116" s="69">
        <v>48</v>
      </c>
      <c r="U1116" s="68"/>
      <c r="V1116" s="70">
        <v>282708</v>
      </c>
      <c r="W1116" s="70">
        <v>0</v>
      </c>
      <c r="X1116" s="70">
        <v>0</v>
      </c>
      <c r="Y1116" s="70">
        <v>70680</v>
      </c>
      <c r="Z1116" s="70">
        <v>0</v>
      </c>
      <c r="AA1116" s="70">
        <v>789412</v>
      </c>
      <c r="AB1116" s="71">
        <f t="shared" si="194"/>
        <v>718732</v>
      </c>
      <c r="AC1116" s="71">
        <f t="shared" si="187"/>
        <v>718732</v>
      </c>
      <c r="AD1116" s="72">
        <f t="shared" si="188"/>
        <v>365</v>
      </c>
      <c r="AE1116" s="73">
        <f>ROUND(VLOOKUP(Q1116,'[1]Average Cost'!$A$3:$V$26,HLOOKUP('[1]Master Sheet'!E1116,'[1]Average Cost'!$B$1:$V$2,2,0)),0)</f>
        <v>646385</v>
      </c>
      <c r="AF1116" s="74">
        <f t="shared" si="189"/>
        <v>1.1119255552031684</v>
      </c>
      <c r="AG1116" s="68" t="str">
        <f t="shared" si="195"/>
        <v>Greater than 100%</v>
      </c>
      <c r="AH1116" s="75">
        <v>1040452</v>
      </c>
      <c r="AI1116" s="75">
        <v>1031401.0812</v>
      </c>
      <c r="AJ1116" s="75">
        <v>1040452</v>
      </c>
      <c r="AK1116" s="76">
        <f t="shared" si="190"/>
        <v>0.69078823434430425</v>
      </c>
      <c r="AL1116" s="39" t="str">
        <f t="shared" si="196"/>
        <v>50% - 70%</v>
      </c>
      <c r="AM1116" s="77" t="str">
        <f t="shared" si="197"/>
        <v>Lower Range</v>
      </c>
      <c r="AN1116" s="78" t="s">
        <v>76</v>
      </c>
      <c r="AO1116" s="78"/>
      <c r="AP1116" s="78" t="s">
        <v>76</v>
      </c>
      <c r="AQ1116" s="49"/>
      <c r="AR1116" s="79"/>
      <c r="AS1116" s="79"/>
      <c r="AT1116" s="80"/>
      <c r="AU1116" s="52">
        <f t="shared" si="191"/>
        <v>0</v>
      </c>
    </row>
    <row r="1117" spans="1:47" ht="15" customHeight="1">
      <c r="A1117" s="53" t="s">
        <v>66</v>
      </c>
      <c r="B1117" s="54">
        <v>1106</v>
      </c>
      <c r="C1117" s="55" t="s">
        <v>67</v>
      </c>
      <c r="D1117" s="56" t="s">
        <v>68</v>
      </c>
      <c r="E1117" s="55" t="s">
        <v>92</v>
      </c>
      <c r="F1117" s="57">
        <v>42896</v>
      </c>
      <c r="G1117" s="58">
        <v>33342</v>
      </c>
      <c r="H1117" s="59">
        <f t="shared" si="192"/>
        <v>27.980821917808218</v>
      </c>
      <c r="I1117" s="60" t="s">
        <v>566</v>
      </c>
      <c r="J1117" s="61" t="s">
        <v>85</v>
      </c>
      <c r="K1117" s="62" t="s">
        <v>71</v>
      </c>
      <c r="L1117" s="63" t="s">
        <v>81</v>
      </c>
      <c r="M1117" s="64" t="str">
        <f t="shared" si="193"/>
        <v>3-2-4</v>
      </c>
      <c r="N1117" s="65">
        <v>42826</v>
      </c>
      <c r="O1117" s="66">
        <v>43191</v>
      </c>
      <c r="P1117" s="67">
        <v>0.25</v>
      </c>
      <c r="Q1117" s="68" t="s">
        <v>73</v>
      </c>
      <c r="R1117" s="38" t="s">
        <v>74</v>
      </c>
      <c r="S1117" s="38" t="s">
        <v>75</v>
      </c>
      <c r="T1117" s="69">
        <v>48</v>
      </c>
      <c r="U1117" s="68"/>
      <c r="V1117" s="70">
        <v>207612</v>
      </c>
      <c r="W1117" s="70">
        <v>0</v>
      </c>
      <c r="X1117" s="70">
        <v>0</v>
      </c>
      <c r="Y1117" s="70">
        <v>51900</v>
      </c>
      <c r="Z1117" s="70">
        <v>0</v>
      </c>
      <c r="AA1117" s="70">
        <v>582892</v>
      </c>
      <c r="AB1117" s="71">
        <f t="shared" si="194"/>
        <v>530992</v>
      </c>
      <c r="AC1117" s="71">
        <f t="shared" si="187"/>
        <v>530992</v>
      </c>
      <c r="AD1117" s="72">
        <f t="shared" si="188"/>
        <v>365</v>
      </c>
      <c r="AE1117" s="73">
        <f>ROUND(VLOOKUP(Q1117,'[1]Average Cost'!$A$3:$V$26,HLOOKUP('[1]Master Sheet'!E1117,'[1]Average Cost'!$B$1:$V$2,2,0)),0)</f>
        <v>646385</v>
      </c>
      <c r="AF1117" s="74">
        <f t="shared" si="189"/>
        <v>0.82147945883645201</v>
      </c>
      <c r="AG1117" s="68" t="str">
        <f t="shared" si="195"/>
        <v>80%-100%</v>
      </c>
      <c r="AH1117" s="75">
        <v>1040452</v>
      </c>
      <c r="AI1117" s="75">
        <v>1031401.0812</v>
      </c>
      <c r="AJ1117" s="75">
        <v>1040452</v>
      </c>
      <c r="AK1117" s="76">
        <f t="shared" si="190"/>
        <v>0.51034742592642424</v>
      </c>
      <c r="AL1117" s="39" t="str">
        <f t="shared" si="196"/>
        <v>50% - 70%</v>
      </c>
      <c r="AM1117" s="77" t="str">
        <f t="shared" si="197"/>
        <v>Lower Range</v>
      </c>
      <c r="AN1117" s="78" t="s">
        <v>76</v>
      </c>
      <c r="AO1117" s="78"/>
      <c r="AP1117" s="78" t="s">
        <v>76</v>
      </c>
      <c r="AQ1117" s="49"/>
      <c r="AR1117" s="79"/>
      <c r="AS1117" s="79"/>
      <c r="AT1117" s="80"/>
      <c r="AU1117" s="52">
        <f t="shared" si="191"/>
        <v>0</v>
      </c>
    </row>
    <row r="1118" spans="1:47" ht="15" customHeight="1">
      <c r="A1118" s="53" t="s">
        <v>66</v>
      </c>
      <c r="B1118" s="54">
        <v>1107</v>
      </c>
      <c r="C1118" s="55" t="s">
        <v>82</v>
      </c>
      <c r="D1118" s="56" t="s">
        <v>83</v>
      </c>
      <c r="E1118" s="55" t="s">
        <v>319</v>
      </c>
      <c r="F1118" s="57">
        <v>41365</v>
      </c>
      <c r="G1118" s="58">
        <v>29325</v>
      </c>
      <c r="H1118" s="59">
        <f t="shared" si="192"/>
        <v>38.986301369863014</v>
      </c>
      <c r="I1118" s="60" t="s">
        <v>374</v>
      </c>
      <c r="J1118" s="61" t="s">
        <v>85</v>
      </c>
      <c r="K1118" s="62" t="s">
        <v>85</v>
      </c>
      <c r="L1118" s="63" t="s">
        <v>71</v>
      </c>
      <c r="M1118" s="64" t="str">
        <f t="shared" si="193"/>
        <v>3-3-2</v>
      </c>
      <c r="N1118" s="65">
        <v>42095</v>
      </c>
      <c r="O1118" s="66">
        <v>43191</v>
      </c>
      <c r="P1118" s="67">
        <v>9.7499999999999976E-2</v>
      </c>
      <c r="Q1118" s="68" t="s">
        <v>87</v>
      </c>
      <c r="R1118" s="68" t="s">
        <v>88</v>
      </c>
      <c r="S1118" s="68" t="s">
        <v>89</v>
      </c>
      <c r="T1118" s="69">
        <v>46</v>
      </c>
      <c r="U1118" s="68"/>
      <c r="V1118" s="70">
        <v>125256</v>
      </c>
      <c r="W1118" s="70">
        <v>0</v>
      </c>
      <c r="X1118" s="70">
        <v>0</v>
      </c>
      <c r="Y1118" s="70">
        <v>0</v>
      </c>
      <c r="Z1118" s="70">
        <v>0</v>
      </c>
      <c r="AA1118" s="70">
        <v>325101</v>
      </c>
      <c r="AB1118" s="71">
        <f t="shared" si="194"/>
        <v>325101</v>
      </c>
      <c r="AC1118" s="71">
        <f t="shared" si="187"/>
        <v>325101</v>
      </c>
      <c r="AD1118" s="72">
        <f t="shared" si="188"/>
        <v>365</v>
      </c>
      <c r="AE1118" s="73">
        <f>ROUND(VLOOKUP(Q1118,'[1]Average Cost'!$A$3:$V$26,HLOOKUP('[1]Master Sheet'!E1118,'[1]Average Cost'!$B$1:$V$2,2,0)),0)</f>
        <v>293696</v>
      </c>
      <c r="AF1118" s="74">
        <f t="shared" si="189"/>
        <v>1.1069302952713009</v>
      </c>
      <c r="AG1118" s="68" t="str">
        <f t="shared" si="195"/>
        <v>Greater than 100%</v>
      </c>
      <c r="AH1118" s="75">
        <v>512626</v>
      </c>
      <c r="AI1118" s="75">
        <v>449515</v>
      </c>
      <c r="AJ1118" s="75">
        <v>512626</v>
      </c>
      <c r="AK1118" s="76">
        <f t="shared" si="190"/>
        <v>0.63418749731773261</v>
      </c>
      <c r="AL1118" s="39" t="str">
        <f t="shared" si="196"/>
        <v>50% - 70%</v>
      </c>
      <c r="AM1118" s="77" t="str">
        <f t="shared" si="197"/>
        <v>Lower Range</v>
      </c>
      <c r="AN1118" s="78" t="s">
        <v>76</v>
      </c>
      <c r="AO1118" s="78"/>
      <c r="AP1118" s="78" t="s">
        <v>76</v>
      </c>
      <c r="AQ1118" s="49"/>
      <c r="AR1118" s="79"/>
      <c r="AS1118" s="79"/>
      <c r="AT1118" s="80"/>
      <c r="AU1118" s="52">
        <f t="shared" si="191"/>
        <v>0</v>
      </c>
    </row>
    <row r="1119" spans="1:47" ht="15" customHeight="1">
      <c r="A1119" s="53" t="s">
        <v>66</v>
      </c>
      <c r="B1119" s="54">
        <v>1108</v>
      </c>
      <c r="C1119" s="55" t="s">
        <v>136</v>
      </c>
      <c r="D1119" s="56" t="s">
        <v>91</v>
      </c>
      <c r="E1119" s="55" t="s">
        <v>79</v>
      </c>
      <c r="F1119" s="57">
        <v>44569</v>
      </c>
      <c r="G1119" s="58">
        <v>33196</v>
      </c>
      <c r="H1119" s="59">
        <f t="shared" si="192"/>
        <v>28.38082191780822</v>
      </c>
      <c r="I1119" s="60" t="s">
        <v>269</v>
      </c>
      <c r="J1119" s="61">
        <v>0</v>
      </c>
      <c r="K1119" s="62">
        <v>0</v>
      </c>
      <c r="L1119" s="63" t="s">
        <v>85</v>
      </c>
      <c r="M1119" s="64" t="str">
        <f t="shared" si="193"/>
        <v>0-0-3</v>
      </c>
      <c r="N1119" s="81" t="s">
        <v>72</v>
      </c>
      <c r="O1119" s="62" t="s">
        <v>72</v>
      </c>
      <c r="P1119" s="67">
        <v>0</v>
      </c>
      <c r="Q1119" s="68" t="s">
        <v>270</v>
      </c>
      <c r="R1119" s="68" t="s">
        <v>141</v>
      </c>
      <c r="S1119" s="68" t="s">
        <v>142</v>
      </c>
      <c r="T1119" s="69">
        <v>49</v>
      </c>
      <c r="U1119" s="68"/>
      <c r="V1119" s="70">
        <v>338196</v>
      </c>
      <c r="W1119" s="70">
        <v>0</v>
      </c>
      <c r="X1119" s="70">
        <v>0</v>
      </c>
      <c r="Y1119" s="70">
        <v>84540</v>
      </c>
      <c r="Z1119" s="70">
        <v>0</v>
      </c>
      <c r="AA1119" s="70">
        <v>941960</v>
      </c>
      <c r="AB1119" s="71">
        <f t="shared" si="194"/>
        <v>857420</v>
      </c>
      <c r="AC1119" s="71">
        <f t="shared" si="187"/>
        <v>857420</v>
      </c>
      <c r="AD1119" s="72">
        <f t="shared" si="188"/>
        <v>365</v>
      </c>
      <c r="AE1119" s="73">
        <f>ROUND(VLOOKUP(Q1119,'[1]Average Cost'!$A$3:$V$26,HLOOKUP('[1]Master Sheet'!E1119,'[1]Average Cost'!$B$1:$V$2,2,0)),0)</f>
        <v>930007</v>
      </c>
      <c r="AF1119" s="74">
        <f t="shared" si="189"/>
        <v>0.92195004983833451</v>
      </c>
      <c r="AG1119" s="68" t="str">
        <f t="shared" si="195"/>
        <v>80%-100%</v>
      </c>
      <c r="AH1119" s="75">
        <v>1084222.2956999999</v>
      </c>
      <c r="AI1119" s="75">
        <v>1084222.2956999999</v>
      </c>
      <c r="AJ1119" s="75">
        <v>975240</v>
      </c>
      <c r="AK1119" s="76">
        <f t="shared" si="190"/>
        <v>0.79081568733691199</v>
      </c>
      <c r="AL1119" s="39" t="str">
        <f t="shared" si="196"/>
        <v>70% - 90%</v>
      </c>
      <c r="AM1119" s="77" t="str">
        <f t="shared" si="197"/>
        <v>Lower Middle Range</v>
      </c>
      <c r="AN1119" s="78" t="s">
        <v>76</v>
      </c>
      <c r="AO1119" s="78"/>
      <c r="AP1119" s="78" t="s">
        <v>135</v>
      </c>
      <c r="AQ1119" s="49"/>
      <c r="AR1119" s="79"/>
      <c r="AS1119" s="79"/>
      <c r="AT1119" s="80"/>
      <c r="AU1119" s="52">
        <f t="shared" si="191"/>
        <v>0</v>
      </c>
    </row>
    <row r="1120" spans="1:47" ht="15" customHeight="1">
      <c r="A1120" s="53" t="s">
        <v>66</v>
      </c>
      <c r="B1120" s="54">
        <v>1109</v>
      </c>
      <c r="C1120" s="55" t="s">
        <v>197</v>
      </c>
      <c r="D1120" s="56" t="s">
        <v>432</v>
      </c>
      <c r="E1120" s="55" t="s">
        <v>79</v>
      </c>
      <c r="F1120" s="57">
        <v>42126</v>
      </c>
      <c r="G1120" s="58">
        <v>32448</v>
      </c>
      <c r="H1120" s="59">
        <f t="shared" si="192"/>
        <v>30.43013698630137</v>
      </c>
      <c r="I1120" s="60" t="s">
        <v>128</v>
      </c>
      <c r="J1120" s="61" t="s">
        <v>81</v>
      </c>
      <c r="K1120" s="62" t="s">
        <v>85</v>
      </c>
      <c r="L1120" s="63" t="s">
        <v>81</v>
      </c>
      <c r="M1120" s="64" t="str">
        <f t="shared" si="193"/>
        <v>4-3-4</v>
      </c>
      <c r="N1120" s="65">
        <v>43191</v>
      </c>
      <c r="O1120" s="66">
        <v>43191</v>
      </c>
      <c r="P1120" s="67">
        <v>8.9999999999999983E-2</v>
      </c>
      <c r="Q1120" s="68" t="s">
        <v>131</v>
      </c>
      <c r="R1120" s="68" t="s">
        <v>132</v>
      </c>
      <c r="S1120" s="68" t="s">
        <v>133</v>
      </c>
      <c r="T1120" s="69">
        <v>52</v>
      </c>
      <c r="U1120" s="68"/>
      <c r="V1120" s="70">
        <v>307416</v>
      </c>
      <c r="W1120" s="70">
        <v>0</v>
      </c>
      <c r="X1120" s="70">
        <v>0</v>
      </c>
      <c r="Y1120" s="70">
        <v>128088</v>
      </c>
      <c r="Z1120" s="70">
        <v>0</v>
      </c>
      <c r="AA1120" s="70">
        <v>997958</v>
      </c>
      <c r="AB1120" s="71">
        <f t="shared" si="194"/>
        <v>869870</v>
      </c>
      <c r="AC1120" s="71">
        <f t="shared" si="187"/>
        <v>869870</v>
      </c>
      <c r="AD1120" s="72">
        <f t="shared" si="188"/>
        <v>365</v>
      </c>
      <c r="AE1120" s="73">
        <f>ROUND(VLOOKUP(Q1120,'[1]Average Cost'!$A$3:$V$26,HLOOKUP('[1]Master Sheet'!E1120,'[1]Average Cost'!$B$1:$V$2,2,0)),0)</f>
        <v>1719558</v>
      </c>
      <c r="AF1120" s="74">
        <f t="shared" si="189"/>
        <v>0.50586836849934691</v>
      </c>
      <c r="AG1120" s="68" t="str">
        <f t="shared" si="195"/>
        <v>Less than 60%</v>
      </c>
      <c r="AH1120" s="75">
        <v>2063227.5123000001</v>
      </c>
      <c r="AI1120" s="75">
        <v>2063227.5123000001</v>
      </c>
      <c r="AJ1120" s="75">
        <v>1558440</v>
      </c>
      <c r="AK1120" s="76">
        <f t="shared" si="190"/>
        <v>0.42160643691218774</v>
      </c>
      <c r="AL1120" s="39" t="str">
        <f t="shared" si="196"/>
        <v>25% - 50%</v>
      </c>
      <c r="AM1120" s="77" t="str">
        <f t="shared" si="197"/>
        <v>Lower Range</v>
      </c>
      <c r="AN1120" s="78" t="s">
        <v>76</v>
      </c>
      <c r="AO1120" s="78"/>
      <c r="AP1120" s="78" t="s">
        <v>76</v>
      </c>
      <c r="AQ1120" s="49"/>
      <c r="AR1120" s="79"/>
      <c r="AS1120" s="79"/>
      <c r="AT1120" s="80"/>
      <c r="AU1120" s="52">
        <f t="shared" si="191"/>
        <v>0</v>
      </c>
    </row>
    <row r="1121" spans="1:47" ht="15" customHeight="1">
      <c r="A1121" s="53" t="s">
        <v>66</v>
      </c>
      <c r="B1121" s="54">
        <v>1110</v>
      </c>
      <c r="C1121" s="55" t="s">
        <v>82</v>
      </c>
      <c r="D1121" s="56" t="s">
        <v>95</v>
      </c>
      <c r="E1121" s="55" t="s">
        <v>244</v>
      </c>
      <c r="F1121" s="57">
        <v>41891</v>
      </c>
      <c r="G1121" s="58">
        <v>30168</v>
      </c>
      <c r="H1121" s="59">
        <f t="shared" si="192"/>
        <v>36.676712328767124</v>
      </c>
      <c r="I1121" s="60" t="s">
        <v>128</v>
      </c>
      <c r="J1121" s="61" t="s">
        <v>85</v>
      </c>
      <c r="K1121" s="62" t="s">
        <v>71</v>
      </c>
      <c r="L1121" s="63" t="s">
        <v>71</v>
      </c>
      <c r="M1121" s="64" t="str">
        <f t="shared" si="193"/>
        <v>3-2-2</v>
      </c>
      <c r="N1121" s="65">
        <v>42826</v>
      </c>
      <c r="O1121" s="66">
        <v>43191</v>
      </c>
      <c r="P1121" s="67">
        <v>9.1667262018491902E-2</v>
      </c>
      <c r="Q1121" s="68" t="s">
        <v>131</v>
      </c>
      <c r="R1121" s="68" t="s">
        <v>132</v>
      </c>
      <c r="S1121" s="68" t="s">
        <v>133</v>
      </c>
      <c r="T1121" s="69">
        <v>47</v>
      </c>
      <c r="U1121" s="68"/>
      <c r="V1121" s="70">
        <v>143364</v>
      </c>
      <c r="W1121" s="70">
        <v>0</v>
      </c>
      <c r="X1121" s="70">
        <v>0</v>
      </c>
      <c r="Y1121" s="70">
        <v>35844</v>
      </c>
      <c r="Z1121" s="70">
        <v>0</v>
      </c>
      <c r="AA1121" s="70">
        <v>406193</v>
      </c>
      <c r="AB1121" s="71">
        <f t="shared" si="194"/>
        <v>370349</v>
      </c>
      <c r="AC1121" s="71">
        <f t="shared" si="187"/>
        <v>370349</v>
      </c>
      <c r="AD1121" s="72">
        <f t="shared" si="188"/>
        <v>365</v>
      </c>
      <c r="AE1121" s="73">
        <f>ROUND(VLOOKUP(Q1121,'[1]Average Cost'!$A$3:$V$26,HLOOKUP('[1]Master Sheet'!E1121,'[1]Average Cost'!$B$1:$V$2,2,0)),0)</f>
        <v>456742</v>
      </c>
      <c r="AF1121" s="74">
        <f t="shared" si="189"/>
        <v>0.81084945111244422</v>
      </c>
      <c r="AG1121" s="68" t="str">
        <f t="shared" si="195"/>
        <v>80%-100%</v>
      </c>
      <c r="AH1121" s="75">
        <v>855135.56255499995</v>
      </c>
      <c r="AI1121" s="75">
        <v>855135.56255499995</v>
      </c>
      <c r="AJ1121" s="75">
        <v>802937</v>
      </c>
      <c r="AK1121" s="76">
        <f t="shared" si="190"/>
        <v>0.43308805786705917</v>
      </c>
      <c r="AL1121" s="39" t="str">
        <f t="shared" si="196"/>
        <v>25% - 50%</v>
      </c>
      <c r="AM1121" s="77" t="str">
        <f t="shared" si="197"/>
        <v>Lower Range</v>
      </c>
      <c r="AN1121" s="78" t="s">
        <v>76</v>
      </c>
      <c r="AO1121" s="78"/>
      <c r="AP1121" s="78" t="s">
        <v>76</v>
      </c>
      <c r="AQ1121" s="49"/>
      <c r="AR1121" s="79"/>
      <c r="AS1121" s="79"/>
      <c r="AT1121" s="80"/>
      <c r="AU1121" s="52">
        <f t="shared" si="191"/>
        <v>0</v>
      </c>
    </row>
    <row r="1122" spans="1:47" ht="15" customHeight="1">
      <c r="A1122" s="53" t="s">
        <v>66</v>
      </c>
      <c r="B1122" s="25">
        <v>1111</v>
      </c>
      <c r="C1122" s="55" t="s">
        <v>67</v>
      </c>
      <c r="D1122" s="56" t="s">
        <v>91</v>
      </c>
      <c r="E1122" s="55" t="s">
        <v>832</v>
      </c>
      <c r="F1122" s="57">
        <v>43054</v>
      </c>
      <c r="G1122" s="58">
        <v>28523</v>
      </c>
      <c r="H1122" s="59">
        <f t="shared" si="192"/>
        <v>41.183561643835617</v>
      </c>
      <c r="I1122" s="60" t="s">
        <v>833</v>
      </c>
      <c r="J1122" s="61" t="s">
        <v>85</v>
      </c>
      <c r="K1122" s="62" t="s">
        <v>81</v>
      </c>
      <c r="L1122" s="63" t="s">
        <v>85</v>
      </c>
      <c r="M1122" s="64" t="str">
        <f t="shared" si="193"/>
        <v>3-4-3</v>
      </c>
      <c r="N1122" s="65">
        <v>42095</v>
      </c>
      <c r="O1122" s="66">
        <v>43191</v>
      </c>
      <c r="P1122" s="67">
        <v>0.19375000000000001</v>
      </c>
      <c r="Q1122" s="68" t="s">
        <v>177</v>
      </c>
      <c r="R1122" s="68" t="s">
        <v>178</v>
      </c>
      <c r="S1122" s="68" t="s">
        <v>179</v>
      </c>
      <c r="T1122" s="69">
        <v>49</v>
      </c>
      <c r="U1122" s="68"/>
      <c r="V1122" s="70">
        <v>417300</v>
      </c>
      <c r="W1122" s="70">
        <v>0</v>
      </c>
      <c r="X1122" s="70">
        <v>0</v>
      </c>
      <c r="Y1122" s="70">
        <v>104328</v>
      </c>
      <c r="Z1122" s="70">
        <v>0</v>
      </c>
      <c r="AA1122" s="70">
        <v>1159545</v>
      </c>
      <c r="AB1122" s="71">
        <f t="shared" si="194"/>
        <v>1055217</v>
      </c>
      <c r="AC1122" s="71">
        <f t="shared" si="187"/>
        <v>1055217</v>
      </c>
      <c r="AD1122" s="72">
        <f t="shared" si="188"/>
        <v>365</v>
      </c>
      <c r="AE1122" s="73">
        <f>ROUND(VLOOKUP(Q1122,'[1]Average Cost'!$A$3:$V$26,HLOOKUP('[1]Master Sheet'!E1122,'[1]Average Cost'!$B$1:$V$2,2,0)),0)</f>
        <v>1090263</v>
      </c>
      <c r="AF1122" s="74">
        <f t="shared" si="189"/>
        <v>0.967855462397605</v>
      </c>
      <c r="AG1122" s="68" t="str">
        <f t="shared" si="195"/>
        <v>80%-100%</v>
      </c>
      <c r="AH1122" s="75">
        <v>1405865.719755</v>
      </c>
      <c r="AI1122" s="75">
        <v>1405865.719755</v>
      </c>
      <c r="AJ1122" s="75">
        <v>1020726</v>
      </c>
      <c r="AK1122" s="76">
        <f t="shared" si="190"/>
        <v>0.75058164174021724</v>
      </c>
      <c r="AL1122" s="39" t="str">
        <f t="shared" si="196"/>
        <v>70% - 90%</v>
      </c>
      <c r="AM1122" s="77" t="str">
        <f t="shared" si="197"/>
        <v>Lower Middle Range</v>
      </c>
      <c r="AN1122" s="78" t="s">
        <v>76</v>
      </c>
      <c r="AO1122" s="78"/>
      <c r="AP1122" s="78" t="s">
        <v>76</v>
      </c>
      <c r="AQ1122" s="49"/>
      <c r="AR1122" s="79"/>
      <c r="AS1122" s="79"/>
      <c r="AT1122" s="80"/>
      <c r="AU1122" s="52">
        <f t="shared" si="191"/>
        <v>0</v>
      </c>
    </row>
    <row r="1123" spans="1:47" ht="15" customHeight="1">
      <c r="A1123" s="53" t="s">
        <v>66</v>
      </c>
      <c r="B1123" s="54">
        <v>1112</v>
      </c>
      <c r="C1123" s="55" t="s">
        <v>136</v>
      </c>
      <c r="D1123" s="56" t="s">
        <v>91</v>
      </c>
      <c r="E1123" s="55" t="s">
        <v>79</v>
      </c>
      <c r="F1123" s="57">
        <v>42462</v>
      </c>
      <c r="G1123" s="58">
        <v>29373</v>
      </c>
      <c r="H1123" s="59">
        <f t="shared" si="192"/>
        <v>38.854794520547948</v>
      </c>
      <c r="I1123" s="60" t="s">
        <v>139</v>
      </c>
      <c r="J1123" s="61" t="s">
        <v>71</v>
      </c>
      <c r="K1123" s="62" t="s">
        <v>71</v>
      </c>
      <c r="L1123" s="63" t="s">
        <v>71</v>
      </c>
      <c r="M1123" s="64" t="str">
        <f t="shared" si="193"/>
        <v>2-2-2</v>
      </c>
      <c r="N1123" s="65">
        <v>42826</v>
      </c>
      <c r="O1123" s="66">
        <v>43191</v>
      </c>
      <c r="P1123" s="67">
        <v>5.2499999999999998E-2</v>
      </c>
      <c r="Q1123" s="68" t="s">
        <v>140</v>
      </c>
      <c r="R1123" s="68" t="s">
        <v>141</v>
      </c>
      <c r="S1123" s="68" t="s">
        <v>142</v>
      </c>
      <c r="T1123" s="69">
        <v>49</v>
      </c>
      <c r="U1123" s="68"/>
      <c r="V1123" s="70">
        <v>390264</v>
      </c>
      <c r="W1123" s="70">
        <v>0</v>
      </c>
      <c r="X1123" s="70">
        <v>0</v>
      </c>
      <c r="Y1123" s="70">
        <v>97572</v>
      </c>
      <c r="Z1123" s="70">
        <v>0</v>
      </c>
      <c r="AA1123" s="70">
        <v>1085185</v>
      </c>
      <c r="AB1123" s="71">
        <f t="shared" si="194"/>
        <v>987613</v>
      </c>
      <c r="AC1123" s="71">
        <f t="shared" si="187"/>
        <v>987613</v>
      </c>
      <c r="AD1123" s="72">
        <f t="shared" si="188"/>
        <v>365</v>
      </c>
      <c r="AE1123" s="73">
        <f>ROUND(VLOOKUP(Q1123,'[1]Average Cost'!$A$3:$V$26,HLOOKUP('[1]Master Sheet'!E1123,'[1]Average Cost'!$B$1:$V$2,2,0)),0)</f>
        <v>1073232</v>
      </c>
      <c r="AF1123" s="74">
        <f t="shared" si="189"/>
        <v>0.9202232136201679</v>
      </c>
      <c r="AG1123" s="68" t="str">
        <f t="shared" si="195"/>
        <v>80%-100%</v>
      </c>
      <c r="AH1123" s="75">
        <v>1024038.35</v>
      </c>
      <c r="AI1123" s="75">
        <v>1024038.35</v>
      </c>
      <c r="AJ1123" s="75">
        <v>1019668</v>
      </c>
      <c r="AK1123" s="76">
        <f t="shared" si="190"/>
        <v>0.96442970128999561</v>
      </c>
      <c r="AL1123" s="39" t="str">
        <f t="shared" si="196"/>
        <v>90% - 110%</v>
      </c>
      <c r="AM1123" s="77" t="str">
        <f t="shared" si="197"/>
        <v>Close to Market Reference</v>
      </c>
      <c r="AN1123" s="78" t="s">
        <v>76</v>
      </c>
      <c r="AO1123" s="78"/>
      <c r="AP1123" s="78" t="s">
        <v>135</v>
      </c>
      <c r="AQ1123" s="49"/>
      <c r="AR1123" s="79"/>
      <c r="AS1123" s="79"/>
      <c r="AT1123" s="80"/>
      <c r="AU1123" s="52">
        <f t="shared" si="191"/>
        <v>0</v>
      </c>
    </row>
    <row r="1124" spans="1:47" ht="15" customHeight="1">
      <c r="A1124" s="53" t="s">
        <v>66</v>
      </c>
      <c r="B1124" s="54">
        <v>1113</v>
      </c>
      <c r="C1124" s="55" t="s">
        <v>134</v>
      </c>
      <c r="D1124" s="56" t="s">
        <v>68</v>
      </c>
      <c r="E1124" s="55" t="s">
        <v>149</v>
      </c>
      <c r="F1124" s="57">
        <v>43148</v>
      </c>
      <c r="G1124" s="58">
        <v>31437</v>
      </c>
      <c r="H1124" s="59">
        <f t="shared" si="192"/>
        <v>33.200000000000003</v>
      </c>
      <c r="I1124" s="60" t="s">
        <v>201</v>
      </c>
      <c r="J1124" s="61" t="s">
        <v>85</v>
      </c>
      <c r="K1124" s="62" t="s">
        <v>85</v>
      </c>
      <c r="L1124" s="63" t="s">
        <v>71</v>
      </c>
      <c r="M1124" s="64" t="str">
        <f t="shared" si="193"/>
        <v>3-3-2</v>
      </c>
      <c r="N1124" s="65">
        <v>42736</v>
      </c>
      <c r="O1124" s="66">
        <v>43191</v>
      </c>
      <c r="P1124" s="67">
        <v>7.3471783295711066E-2</v>
      </c>
      <c r="Q1124" s="68" t="s">
        <v>151</v>
      </c>
      <c r="R1124" s="68" t="s">
        <v>126</v>
      </c>
      <c r="S1124" s="68" t="s">
        <v>127</v>
      </c>
      <c r="T1124" s="69">
        <v>48</v>
      </c>
      <c r="U1124" s="68"/>
      <c r="V1124" s="70">
        <v>265440</v>
      </c>
      <c r="W1124" s="70">
        <v>0</v>
      </c>
      <c r="X1124" s="70">
        <v>0</v>
      </c>
      <c r="Y1124" s="70">
        <v>66360</v>
      </c>
      <c r="Z1124" s="70">
        <v>0</v>
      </c>
      <c r="AA1124" s="70">
        <v>741918</v>
      </c>
      <c r="AB1124" s="71">
        <f t="shared" si="194"/>
        <v>675558</v>
      </c>
      <c r="AC1124" s="71">
        <f t="shared" si="187"/>
        <v>675558</v>
      </c>
      <c r="AD1124" s="72">
        <f t="shared" si="188"/>
        <v>365</v>
      </c>
      <c r="AE1124" s="73">
        <f>ROUND(VLOOKUP(Q1124,'[1]Average Cost'!$A$3:$V$26,HLOOKUP('[1]Master Sheet'!E1124,'[1]Average Cost'!$B$1:$V$2,2,0)),0)</f>
        <v>640507</v>
      </c>
      <c r="AF1124" s="74">
        <f t="shared" si="189"/>
        <v>1.0547238359611995</v>
      </c>
      <c r="AG1124" s="68" t="str">
        <f t="shared" si="195"/>
        <v>Greater than 100%</v>
      </c>
      <c r="AH1124" s="75">
        <v>811167.42264999996</v>
      </c>
      <c r="AI1124" s="75">
        <v>811167.42264999996</v>
      </c>
      <c r="AJ1124" s="75">
        <v>563077</v>
      </c>
      <c r="AK1124" s="76">
        <f t="shared" si="190"/>
        <v>0.83282190721247407</v>
      </c>
      <c r="AL1124" s="39" t="str">
        <f t="shared" si="196"/>
        <v>70% - 90%</v>
      </c>
      <c r="AM1124" s="77" t="str">
        <f t="shared" si="197"/>
        <v>Lower Middle Range</v>
      </c>
      <c r="AN1124" s="78" t="s">
        <v>76</v>
      </c>
      <c r="AO1124" s="78"/>
      <c r="AP1124" s="78" t="s">
        <v>135</v>
      </c>
      <c r="AQ1124" s="49"/>
      <c r="AR1124" s="79"/>
      <c r="AS1124" s="79"/>
      <c r="AT1124" s="80"/>
      <c r="AU1124" s="52">
        <f t="shared" si="191"/>
        <v>0</v>
      </c>
    </row>
    <row r="1125" spans="1:47" ht="15" customHeight="1">
      <c r="A1125" s="53" t="s">
        <v>66</v>
      </c>
      <c r="B1125" s="54">
        <v>1114</v>
      </c>
      <c r="C1125" s="55" t="s">
        <v>67</v>
      </c>
      <c r="D1125" s="56" t="s">
        <v>68</v>
      </c>
      <c r="E1125" s="55" t="s">
        <v>79</v>
      </c>
      <c r="F1125" s="57">
        <v>44261</v>
      </c>
      <c r="G1125" s="58">
        <v>29900</v>
      </c>
      <c r="H1125" s="59">
        <f t="shared" si="192"/>
        <v>37.410958904109592</v>
      </c>
      <c r="I1125" s="60" t="s">
        <v>196</v>
      </c>
      <c r="J1125" s="61">
        <v>0</v>
      </c>
      <c r="K1125" s="62" t="s">
        <v>85</v>
      </c>
      <c r="L1125" s="63" t="s">
        <v>71</v>
      </c>
      <c r="M1125" s="64" t="str">
        <f t="shared" si="193"/>
        <v>0-3-2</v>
      </c>
      <c r="N1125" s="81" t="s">
        <v>121</v>
      </c>
      <c r="O1125" s="66">
        <v>43191</v>
      </c>
      <c r="P1125" s="67">
        <v>0.12</v>
      </c>
      <c r="Q1125" s="68" t="s">
        <v>73</v>
      </c>
      <c r="R1125" s="38" t="s">
        <v>74</v>
      </c>
      <c r="S1125" s="38" t="s">
        <v>75</v>
      </c>
      <c r="T1125" s="69">
        <v>48</v>
      </c>
      <c r="U1125" s="68"/>
      <c r="V1125" s="70">
        <v>264732</v>
      </c>
      <c r="W1125" s="70">
        <v>0</v>
      </c>
      <c r="X1125" s="70">
        <v>0</v>
      </c>
      <c r="Y1125" s="70">
        <v>66180</v>
      </c>
      <c r="Z1125" s="70">
        <v>0</v>
      </c>
      <c r="AA1125" s="70">
        <v>739963</v>
      </c>
      <c r="AB1125" s="71">
        <f t="shared" si="194"/>
        <v>673783</v>
      </c>
      <c r="AC1125" s="71">
        <f t="shared" si="187"/>
        <v>673783</v>
      </c>
      <c r="AD1125" s="72">
        <f t="shared" si="188"/>
        <v>365</v>
      </c>
      <c r="AE1125" s="73">
        <f>ROUND(VLOOKUP(Q1125,'[1]Average Cost'!$A$3:$V$26,HLOOKUP('[1]Master Sheet'!E1125,'[1]Average Cost'!$B$1:$V$2,2,0)),0)</f>
        <v>646385</v>
      </c>
      <c r="AF1125" s="74">
        <f t="shared" si="189"/>
        <v>1.0423865033996766</v>
      </c>
      <c r="AG1125" s="68" t="str">
        <f t="shared" si="195"/>
        <v>Greater than 100%</v>
      </c>
      <c r="AH1125" s="75">
        <v>1040452</v>
      </c>
      <c r="AI1125" s="75">
        <v>1031401.0812</v>
      </c>
      <c r="AJ1125" s="75">
        <v>1040452</v>
      </c>
      <c r="AK1125" s="76">
        <f t="shared" si="190"/>
        <v>0.64758681803677631</v>
      </c>
      <c r="AL1125" s="39" t="str">
        <f t="shared" si="196"/>
        <v>50% - 70%</v>
      </c>
      <c r="AM1125" s="77" t="str">
        <f t="shared" si="197"/>
        <v>Lower Range</v>
      </c>
      <c r="AN1125" s="78" t="s">
        <v>76</v>
      </c>
      <c r="AO1125" s="78"/>
      <c r="AP1125" s="78" t="s">
        <v>135</v>
      </c>
      <c r="AQ1125" s="49"/>
      <c r="AR1125" s="79"/>
      <c r="AS1125" s="79"/>
      <c r="AT1125" s="80"/>
      <c r="AU1125" s="52">
        <f t="shared" si="191"/>
        <v>0</v>
      </c>
    </row>
    <row r="1126" spans="1:47" ht="15" customHeight="1">
      <c r="A1126" s="53" t="s">
        <v>66</v>
      </c>
      <c r="B1126" s="54">
        <v>1115</v>
      </c>
      <c r="C1126" s="55" t="s">
        <v>67</v>
      </c>
      <c r="D1126" s="56" t="s">
        <v>68</v>
      </c>
      <c r="E1126" s="55" t="s">
        <v>105</v>
      </c>
      <c r="F1126" s="57">
        <v>44814</v>
      </c>
      <c r="G1126" s="58">
        <v>33420</v>
      </c>
      <c r="H1126" s="59">
        <f t="shared" si="192"/>
        <v>27.767123287671232</v>
      </c>
      <c r="I1126" s="60" t="s">
        <v>70</v>
      </c>
      <c r="J1126" s="61">
        <v>0</v>
      </c>
      <c r="K1126" s="62">
        <v>0</v>
      </c>
      <c r="L1126" s="63" t="s">
        <v>71</v>
      </c>
      <c r="M1126" s="64" t="str">
        <f t="shared" si="193"/>
        <v>0-0-2</v>
      </c>
      <c r="N1126" s="81" t="s">
        <v>72</v>
      </c>
      <c r="O1126" s="62" t="s">
        <v>72</v>
      </c>
      <c r="P1126" s="67">
        <v>0</v>
      </c>
      <c r="Q1126" s="68" t="s">
        <v>73</v>
      </c>
      <c r="R1126" s="38" t="s">
        <v>74</v>
      </c>
      <c r="S1126" s="38" t="s">
        <v>75</v>
      </c>
      <c r="T1126" s="69">
        <v>48</v>
      </c>
      <c r="U1126" s="68"/>
      <c r="V1126" s="70">
        <v>278904</v>
      </c>
      <c r="W1126" s="70">
        <v>0</v>
      </c>
      <c r="X1126" s="70">
        <v>0</v>
      </c>
      <c r="Y1126" s="70">
        <v>69732</v>
      </c>
      <c r="Z1126" s="70">
        <v>0</v>
      </c>
      <c r="AA1126" s="70">
        <v>778944</v>
      </c>
      <c r="AB1126" s="71">
        <f t="shared" si="194"/>
        <v>709212</v>
      </c>
      <c r="AC1126" s="71">
        <f t="shared" si="187"/>
        <v>709212</v>
      </c>
      <c r="AD1126" s="72">
        <f t="shared" si="188"/>
        <v>203</v>
      </c>
      <c r="AE1126" s="73">
        <f>ROUND(VLOOKUP(Q1126,'[1]Average Cost'!$A$3:$V$26,HLOOKUP('[1]Master Sheet'!E1126,'[1]Average Cost'!$B$1:$V$2,2,0)),0)</f>
        <v>646385</v>
      </c>
      <c r="AF1126" s="74">
        <f t="shared" si="189"/>
        <v>1.0971974906595914</v>
      </c>
      <c r="AG1126" s="68" t="str">
        <f t="shared" si="195"/>
        <v>Greater than 100%</v>
      </c>
      <c r="AH1126" s="75">
        <v>1040452</v>
      </c>
      <c r="AI1126" s="75">
        <v>1031401.0812</v>
      </c>
      <c r="AJ1126" s="75">
        <v>1040452</v>
      </c>
      <c r="AK1126" s="76">
        <f t="shared" si="190"/>
        <v>0.68163836486450124</v>
      </c>
      <c r="AL1126" s="39" t="str">
        <f t="shared" si="196"/>
        <v>50% - 70%</v>
      </c>
      <c r="AM1126" s="77" t="str">
        <f t="shared" si="197"/>
        <v>Lower Range</v>
      </c>
      <c r="AN1126" s="78" t="s">
        <v>76</v>
      </c>
      <c r="AO1126" s="78"/>
      <c r="AP1126" s="78" t="s">
        <v>76</v>
      </c>
      <c r="AQ1126" s="49"/>
      <c r="AR1126" s="79"/>
      <c r="AS1126" s="79"/>
      <c r="AT1126" s="80"/>
      <c r="AU1126" s="52">
        <f t="shared" si="191"/>
        <v>0</v>
      </c>
    </row>
    <row r="1127" spans="1:47" ht="15" customHeight="1">
      <c r="A1127" s="53" t="s">
        <v>66</v>
      </c>
      <c r="B1127" s="54">
        <v>1116</v>
      </c>
      <c r="C1127" s="55" t="s">
        <v>147</v>
      </c>
      <c r="D1127" s="56" t="s">
        <v>148</v>
      </c>
      <c r="E1127" s="55" t="s">
        <v>79</v>
      </c>
      <c r="F1127" s="57">
        <v>44597</v>
      </c>
      <c r="G1127" s="58">
        <v>28560</v>
      </c>
      <c r="H1127" s="59">
        <f t="shared" si="192"/>
        <v>41.082191780821915</v>
      </c>
      <c r="I1127" s="60" t="s">
        <v>537</v>
      </c>
      <c r="J1127" s="61">
        <v>0</v>
      </c>
      <c r="K1127" s="62">
        <v>0</v>
      </c>
      <c r="L1127" s="63" t="s">
        <v>71</v>
      </c>
      <c r="M1127" s="64" t="str">
        <f t="shared" si="193"/>
        <v>0-0-2</v>
      </c>
      <c r="N1127" s="81" t="s">
        <v>72</v>
      </c>
      <c r="O1127" s="62" t="s">
        <v>72</v>
      </c>
      <c r="P1127" s="67">
        <v>0</v>
      </c>
      <c r="Q1127" s="68" t="s">
        <v>538</v>
      </c>
      <c r="R1127" s="68" t="s">
        <v>126</v>
      </c>
      <c r="S1127" s="68" t="s">
        <v>127</v>
      </c>
      <c r="T1127" s="69">
        <v>54</v>
      </c>
      <c r="U1127" s="68"/>
      <c r="V1127" s="70">
        <v>973908</v>
      </c>
      <c r="W1127" s="70">
        <v>0</v>
      </c>
      <c r="X1127" s="70">
        <v>0</v>
      </c>
      <c r="Y1127" s="70">
        <v>365220</v>
      </c>
      <c r="Z1127" s="70">
        <v>0</v>
      </c>
      <c r="AA1127" s="70">
        <v>2815951</v>
      </c>
      <c r="AB1127" s="71">
        <f t="shared" si="194"/>
        <v>2450731</v>
      </c>
      <c r="AC1127" s="71">
        <f t="shared" si="187"/>
        <v>2450731</v>
      </c>
      <c r="AD1127" s="72">
        <f t="shared" si="188"/>
        <v>365</v>
      </c>
      <c r="AE1127" s="73">
        <f>ROUND(VLOOKUP(Q1127,'[1]Average Cost'!$A$3:$V$26,HLOOKUP('[1]Master Sheet'!E1127,'[1]Average Cost'!$B$1:$V$2,2,0)),0)</f>
        <v>2800014</v>
      </c>
      <c r="AF1127" s="74">
        <f t="shared" si="189"/>
        <v>0.87525669514509574</v>
      </c>
      <c r="AG1127" s="68" t="str">
        <f t="shared" si="195"/>
        <v>80%-100%</v>
      </c>
      <c r="AH1127" s="75">
        <v>2870092</v>
      </c>
      <c r="AI1127" s="75">
        <v>2311299</v>
      </c>
      <c r="AJ1127" s="75">
        <v>2870092</v>
      </c>
      <c r="AK1127" s="76">
        <f t="shared" si="190"/>
        <v>0.85388586846693415</v>
      </c>
      <c r="AL1127" s="39" t="str">
        <f t="shared" si="196"/>
        <v>70% - 90%</v>
      </c>
      <c r="AM1127" s="77" t="str">
        <f t="shared" si="197"/>
        <v>Close to Market Reference</v>
      </c>
      <c r="AN1127" s="78" t="s">
        <v>76</v>
      </c>
      <c r="AO1127" s="78"/>
      <c r="AP1127" s="78" t="s">
        <v>76</v>
      </c>
      <c r="AQ1127" s="49"/>
      <c r="AR1127" s="79"/>
      <c r="AS1127" s="79"/>
      <c r="AT1127" s="80"/>
      <c r="AU1127" s="52">
        <f t="shared" si="191"/>
        <v>0</v>
      </c>
    </row>
    <row r="1128" spans="1:47" ht="15" customHeight="1">
      <c r="A1128" s="53" t="s">
        <v>66</v>
      </c>
      <c r="B1128" s="25">
        <v>1117</v>
      </c>
      <c r="C1128" s="55" t="s">
        <v>104</v>
      </c>
      <c r="D1128" s="56" t="s">
        <v>145</v>
      </c>
      <c r="E1128" s="55" t="s">
        <v>256</v>
      </c>
      <c r="F1128" s="57">
        <v>41594</v>
      </c>
      <c r="G1128" s="58">
        <v>31887</v>
      </c>
      <c r="H1128" s="59">
        <f t="shared" si="192"/>
        <v>31.967123287671232</v>
      </c>
      <c r="I1128" s="60" t="s">
        <v>322</v>
      </c>
      <c r="J1128" s="61" t="s">
        <v>71</v>
      </c>
      <c r="K1128" s="62" t="s">
        <v>71</v>
      </c>
      <c r="L1128" s="63" t="s">
        <v>71</v>
      </c>
      <c r="M1128" s="64" t="str">
        <f t="shared" si="193"/>
        <v>2-2-2</v>
      </c>
      <c r="N1128" s="65" t="s">
        <v>86</v>
      </c>
      <c r="O1128" s="66">
        <v>43191</v>
      </c>
      <c r="P1128" s="67">
        <v>9.9999999999999992E-2</v>
      </c>
      <c r="Q1128" s="68" t="s">
        <v>87</v>
      </c>
      <c r="R1128" s="68" t="s">
        <v>88</v>
      </c>
      <c r="S1128" s="68" t="s">
        <v>89</v>
      </c>
      <c r="T1128" s="69">
        <v>45</v>
      </c>
      <c r="U1128" s="68"/>
      <c r="V1128" s="70">
        <v>114348</v>
      </c>
      <c r="W1128" s="70">
        <v>0</v>
      </c>
      <c r="X1128" s="70">
        <v>0</v>
      </c>
      <c r="Y1128" s="70">
        <v>0</v>
      </c>
      <c r="Z1128" s="70">
        <v>0</v>
      </c>
      <c r="AA1128" s="70">
        <v>245110.31</v>
      </c>
      <c r="AB1128" s="71">
        <f t="shared" si="194"/>
        <v>245110.31</v>
      </c>
      <c r="AC1128" s="71">
        <f t="shared" si="187"/>
        <v>245110.31</v>
      </c>
      <c r="AD1128" s="72">
        <f t="shared" si="188"/>
        <v>365</v>
      </c>
      <c r="AE1128" s="73">
        <f>ROUND(VLOOKUP(Q1128,'[1]Average Cost'!$A$3:$V$26,HLOOKUP('[1]Master Sheet'!E1128,'[1]Average Cost'!$B$1:$V$2,2,0)),0)</f>
        <v>233903</v>
      </c>
      <c r="AF1128" s="74">
        <f t="shared" si="189"/>
        <v>1.0479143491105287</v>
      </c>
      <c r="AG1128" s="68" t="str">
        <f t="shared" si="195"/>
        <v>Greater than 100%</v>
      </c>
      <c r="AH1128" s="75">
        <v>457695</v>
      </c>
      <c r="AI1128" s="75">
        <v>382087.75</v>
      </c>
      <c r="AJ1128" s="75">
        <v>457695</v>
      </c>
      <c r="AK1128" s="76">
        <f t="shared" si="190"/>
        <v>0.53553198090431398</v>
      </c>
      <c r="AL1128" s="39" t="str">
        <f t="shared" si="196"/>
        <v>50% - 70%</v>
      </c>
      <c r="AM1128" s="77" t="str">
        <f t="shared" si="197"/>
        <v>Lower Range</v>
      </c>
      <c r="AN1128" s="78" t="s">
        <v>76</v>
      </c>
      <c r="AO1128" s="78"/>
      <c r="AP1128" s="78" t="s">
        <v>135</v>
      </c>
      <c r="AQ1128" s="49"/>
      <c r="AR1128" s="79"/>
      <c r="AS1128" s="79"/>
      <c r="AT1128" s="80"/>
      <c r="AU1128" s="52">
        <f t="shared" si="191"/>
        <v>0</v>
      </c>
    </row>
    <row r="1129" spans="1:47" ht="15" customHeight="1">
      <c r="A1129" s="53" t="s">
        <v>66</v>
      </c>
      <c r="B1129" s="54">
        <v>1118</v>
      </c>
      <c r="C1129" s="55" t="s">
        <v>82</v>
      </c>
      <c r="D1129" s="56" t="s">
        <v>83</v>
      </c>
      <c r="E1129" s="55" t="s">
        <v>461</v>
      </c>
      <c r="F1129" s="57">
        <v>41365</v>
      </c>
      <c r="G1129" s="58">
        <v>26455</v>
      </c>
      <c r="H1129" s="59">
        <f t="shared" si="192"/>
        <v>46.849315068493148</v>
      </c>
      <c r="I1129" s="60" t="s">
        <v>462</v>
      </c>
      <c r="J1129" s="61" t="s">
        <v>85</v>
      </c>
      <c r="K1129" s="62" t="s">
        <v>71</v>
      </c>
      <c r="L1129" s="63" t="s">
        <v>85</v>
      </c>
      <c r="M1129" s="64" t="str">
        <f t="shared" si="193"/>
        <v>3-2-3</v>
      </c>
      <c r="N1129" s="65" t="s">
        <v>86</v>
      </c>
      <c r="O1129" s="66">
        <v>43191</v>
      </c>
      <c r="P1129" s="67">
        <v>6.7499999999999991E-2</v>
      </c>
      <c r="Q1129" s="68" t="s">
        <v>87</v>
      </c>
      <c r="R1129" s="68" t="s">
        <v>88</v>
      </c>
      <c r="S1129" s="68" t="s">
        <v>89</v>
      </c>
      <c r="T1129" s="69">
        <v>46</v>
      </c>
      <c r="U1129" s="68"/>
      <c r="V1129" s="70">
        <v>125604</v>
      </c>
      <c r="W1129" s="70">
        <v>0</v>
      </c>
      <c r="X1129" s="70">
        <v>0</v>
      </c>
      <c r="Y1129" s="70">
        <v>0</v>
      </c>
      <c r="Z1129" s="70">
        <v>0</v>
      </c>
      <c r="AA1129" s="70">
        <v>325975</v>
      </c>
      <c r="AB1129" s="71">
        <f t="shared" si="194"/>
        <v>325975</v>
      </c>
      <c r="AC1129" s="71">
        <f t="shared" si="187"/>
        <v>325975</v>
      </c>
      <c r="AD1129" s="72">
        <f t="shared" si="188"/>
        <v>365</v>
      </c>
      <c r="AE1129" s="73">
        <f>ROUND(VLOOKUP(Q1129,'[1]Average Cost'!$A$3:$V$26,HLOOKUP('[1]Master Sheet'!E1129,'[1]Average Cost'!$B$1:$V$2,2,0)),0)</f>
        <v>293696</v>
      </c>
      <c r="AF1129" s="74">
        <f t="shared" si="189"/>
        <v>1.1099061614730878</v>
      </c>
      <c r="AG1129" s="68" t="str">
        <f t="shared" si="195"/>
        <v>Greater than 100%</v>
      </c>
      <c r="AH1129" s="75">
        <v>512626</v>
      </c>
      <c r="AI1129" s="75">
        <v>449515</v>
      </c>
      <c r="AJ1129" s="75">
        <v>512626</v>
      </c>
      <c r="AK1129" s="76">
        <f t="shared" si="190"/>
        <v>0.63589244400401068</v>
      </c>
      <c r="AL1129" s="39" t="str">
        <f t="shared" si="196"/>
        <v>50% - 70%</v>
      </c>
      <c r="AM1129" s="77" t="str">
        <f t="shared" si="197"/>
        <v>Lower Range</v>
      </c>
      <c r="AN1129" s="78" t="s">
        <v>76</v>
      </c>
      <c r="AO1129" s="78"/>
      <c r="AP1129" s="78" t="s">
        <v>76</v>
      </c>
      <c r="AQ1129" s="49"/>
      <c r="AR1129" s="79"/>
      <c r="AS1129" s="79"/>
      <c r="AT1129" s="80"/>
      <c r="AU1129" s="52">
        <f t="shared" si="191"/>
        <v>0</v>
      </c>
    </row>
    <row r="1130" spans="1:47" ht="15" customHeight="1">
      <c r="A1130" s="53" t="s">
        <v>66</v>
      </c>
      <c r="B1130" s="54">
        <v>1119</v>
      </c>
      <c r="C1130" s="55" t="s">
        <v>110</v>
      </c>
      <c r="D1130" s="56" t="s">
        <v>95</v>
      </c>
      <c r="E1130" s="55" t="s">
        <v>111</v>
      </c>
      <c r="F1130" s="57">
        <v>42006</v>
      </c>
      <c r="G1130" s="58">
        <v>30680</v>
      </c>
      <c r="H1130" s="59">
        <f t="shared" si="192"/>
        <v>35.273972602739725</v>
      </c>
      <c r="I1130" s="60" t="s">
        <v>168</v>
      </c>
      <c r="J1130" s="61" t="s">
        <v>85</v>
      </c>
      <c r="K1130" s="62" t="s">
        <v>71</v>
      </c>
      <c r="L1130" s="63" t="s">
        <v>71</v>
      </c>
      <c r="M1130" s="64" t="str">
        <f t="shared" si="193"/>
        <v>3-2-2</v>
      </c>
      <c r="N1130" s="65">
        <v>42826</v>
      </c>
      <c r="O1130" s="66">
        <v>43191</v>
      </c>
      <c r="P1130" s="67">
        <v>8.1111126524157653E-2</v>
      </c>
      <c r="Q1130" s="68" t="s">
        <v>113</v>
      </c>
      <c r="R1130" s="68" t="s">
        <v>114</v>
      </c>
      <c r="S1130" s="68" t="s">
        <v>115</v>
      </c>
      <c r="T1130" s="69">
        <v>47</v>
      </c>
      <c r="U1130" s="68"/>
      <c r="V1130" s="70">
        <v>141708</v>
      </c>
      <c r="W1130" s="70">
        <v>0</v>
      </c>
      <c r="X1130" s="70">
        <v>31500</v>
      </c>
      <c r="Y1130" s="70">
        <v>35424</v>
      </c>
      <c r="Z1130" s="70">
        <v>10500</v>
      </c>
      <c r="AA1130" s="70">
        <v>401642</v>
      </c>
      <c r="AB1130" s="71">
        <f t="shared" si="194"/>
        <v>366218</v>
      </c>
      <c r="AC1130" s="71">
        <f t="shared" si="187"/>
        <v>366218</v>
      </c>
      <c r="AD1130" s="72">
        <f t="shared" si="188"/>
        <v>365</v>
      </c>
      <c r="AE1130" s="73">
        <f>ROUND(VLOOKUP(Q1130,'[1]Average Cost'!$A$3:$V$26,HLOOKUP('[1]Master Sheet'!E1130,'[1]Average Cost'!$B$1:$V$2,2,0)),0)</f>
        <v>450224</v>
      </c>
      <c r="AF1130" s="74">
        <f t="shared" si="189"/>
        <v>0.81341287892249192</v>
      </c>
      <c r="AG1130" s="68" t="str">
        <f t="shared" si="195"/>
        <v>80%-100%</v>
      </c>
      <c r="AH1130" s="75">
        <v>689492.30925249995</v>
      </c>
      <c r="AI1130" s="75">
        <v>689492.30925249995</v>
      </c>
      <c r="AJ1130" s="75">
        <v>495248</v>
      </c>
      <c r="AK1130" s="76">
        <f t="shared" si="190"/>
        <v>0.5311415299135509</v>
      </c>
      <c r="AL1130" s="39" t="str">
        <f t="shared" si="196"/>
        <v>50% - 70%</v>
      </c>
      <c r="AM1130" s="77" t="str">
        <f t="shared" si="197"/>
        <v>Lower Range</v>
      </c>
      <c r="AN1130" s="78" t="s">
        <v>76</v>
      </c>
      <c r="AO1130" s="78"/>
      <c r="AP1130" s="78" t="s">
        <v>76</v>
      </c>
      <c r="AQ1130" s="49"/>
      <c r="AR1130" s="79"/>
      <c r="AS1130" s="79"/>
      <c r="AT1130" s="80"/>
      <c r="AU1130" s="52">
        <f t="shared" si="191"/>
        <v>0</v>
      </c>
    </row>
    <row r="1131" spans="1:47" ht="15" customHeight="1">
      <c r="A1131" s="53" t="s">
        <v>66</v>
      </c>
      <c r="B1131" s="54">
        <v>1120</v>
      </c>
      <c r="C1131" s="55" t="s">
        <v>193</v>
      </c>
      <c r="D1131" s="56" t="s">
        <v>145</v>
      </c>
      <c r="E1131" s="55" t="s">
        <v>111</v>
      </c>
      <c r="F1131" s="57">
        <v>41689</v>
      </c>
      <c r="G1131" s="58">
        <v>31067</v>
      </c>
      <c r="H1131" s="59">
        <f t="shared" si="192"/>
        <v>34.213698630136989</v>
      </c>
      <c r="I1131" s="60" t="s">
        <v>168</v>
      </c>
      <c r="J1131" s="61" t="s">
        <v>71</v>
      </c>
      <c r="K1131" s="62" t="s">
        <v>129</v>
      </c>
      <c r="L1131" s="63" t="s">
        <v>71</v>
      </c>
      <c r="M1131" s="64" t="str">
        <f t="shared" si="193"/>
        <v>2-1-2</v>
      </c>
      <c r="N1131" s="65">
        <v>42095</v>
      </c>
      <c r="O1131" s="66" t="s">
        <v>130</v>
      </c>
      <c r="P1131" s="67">
        <v>0</v>
      </c>
      <c r="Q1131" s="68" t="s">
        <v>113</v>
      </c>
      <c r="R1131" s="68" t="s">
        <v>114</v>
      </c>
      <c r="S1131" s="68" t="s">
        <v>115</v>
      </c>
      <c r="T1131" s="69">
        <v>45</v>
      </c>
      <c r="U1131" s="68"/>
      <c r="V1131" s="70">
        <v>139968</v>
      </c>
      <c r="W1131" s="70">
        <v>0</v>
      </c>
      <c r="X1131" s="70">
        <v>27000</v>
      </c>
      <c r="Y1131" s="70">
        <v>0</v>
      </c>
      <c r="Z1131" s="70">
        <v>9000</v>
      </c>
      <c r="AA1131" s="70">
        <v>361869</v>
      </c>
      <c r="AB1131" s="71">
        <f t="shared" si="194"/>
        <v>361869</v>
      </c>
      <c r="AC1131" s="71">
        <f t="shared" si="187"/>
        <v>361869</v>
      </c>
      <c r="AD1131" s="72">
        <f t="shared" si="188"/>
        <v>365</v>
      </c>
      <c r="AE1131" s="73">
        <f>ROUND(VLOOKUP(Q1131,'[1]Average Cost'!$A$3:$V$26,HLOOKUP('[1]Master Sheet'!E1131,'[1]Average Cost'!$B$1:$V$2,2,0)),0)</f>
        <v>313202</v>
      </c>
      <c r="AF1131" s="74">
        <f t="shared" si="189"/>
        <v>1.1553853423669069</v>
      </c>
      <c r="AG1131" s="68" t="str">
        <f t="shared" si="195"/>
        <v>Greater than 100%</v>
      </c>
      <c r="AH1131" s="75">
        <v>499185.67754499998</v>
      </c>
      <c r="AI1131" s="75">
        <v>499185.67754499998</v>
      </c>
      <c r="AJ1131" s="75">
        <v>334149</v>
      </c>
      <c r="AK1131" s="76">
        <f t="shared" si="190"/>
        <v>0.72491863504513043</v>
      </c>
      <c r="AL1131" s="39" t="str">
        <f t="shared" si="196"/>
        <v>70% - 90%</v>
      </c>
      <c r="AM1131" s="77" t="str">
        <f t="shared" si="197"/>
        <v>Lower Middle Range</v>
      </c>
      <c r="AN1131" s="78" t="s">
        <v>76</v>
      </c>
      <c r="AO1131" s="78"/>
      <c r="AP1131" s="78" t="s">
        <v>76</v>
      </c>
      <c r="AQ1131" s="49"/>
      <c r="AR1131" s="79"/>
      <c r="AS1131" s="79"/>
      <c r="AT1131" s="80"/>
      <c r="AU1131" s="52">
        <f t="shared" si="191"/>
        <v>0</v>
      </c>
    </row>
    <row r="1132" spans="1:47" ht="15" customHeight="1">
      <c r="A1132" s="53" t="s">
        <v>66</v>
      </c>
      <c r="B1132" s="54">
        <v>1121</v>
      </c>
      <c r="C1132" s="55" t="s">
        <v>104</v>
      </c>
      <c r="D1132" s="56" t="s">
        <v>83</v>
      </c>
      <c r="E1132" s="55" t="s">
        <v>209</v>
      </c>
      <c r="F1132" s="57">
        <v>41897</v>
      </c>
      <c r="G1132" s="58">
        <v>31881</v>
      </c>
      <c r="H1132" s="59">
        <f t="shared" si="192"/>
        <v>31.983561643835618</v>
      </c>
      <c r="I1132" s="60" t="s">
        <v>128</v>
      </c>
      <c r="J1132" s="61" t="s">
        <v>71</v>
      </c>
      <c r="K1132" s="62" t="s">
        <v>71</v>
      </c>
      <c r="L1132" s="63" t="s">
        <v>85</v>
      </c>
      <c r="M1132" s="64" t="str">
        <f t="shared" si="193"/>
        <v>2-2-3</v>
      </c>
      <c r="N1132" s="65" t="s">
        <v>86</v>
      </c>
      <c r="O1132" s="66">
        <v>43191</v>
      </c>
      <c r="P1132" s="67">
        <v>6.7499999999999991E-2</v>
      </c>
      <c r="Q1132" s="68" t="s">
        <v>131</v>
      </c>
      <c r="R1132" s="68" t="s">
        <v>132</v>
      </c>
      <c r="S1132" s="68" t="s">
        <v>133</v>
      </c>
      <c r="T1132" s="69">
        <v>46</v>
      </c>
      <c r="U1132" s="68"/>
      <c r="V1132" s="70">
        <v>145572</v>
      </c>
      <c r="W1132" s="70">
        <v>0</v>
      </c>
      <c r="X1132" s="70">
        <v>0</v>
      </c>
      <c r="Y1132" s="70">
        <v>0</v>
      </c>
      <c r="Z1132" s="70">
        <v>0</v>
      </c>
      <c r="AA1132" s="70">
        <v>375904</v>
      </c>
      <c r="AB1132" s="71">
        <f t="shared" si="194"/>
        <v>375904</v>
      </c>
      <c r="AC1132" s="71">
        <f t="shared" si="187"/>
        <v>375904</v>
      </c>
      <c r="AD1132" s="72">
        <f t="shared" si="188"/>
        <v>365</v>
      </c>
      <c r="AE1132" s="73">
        <f>ROUND(VLOOKUP(Q1132,'[1]Average Cost'!$A$3:$V$26,HLOOKUP('[1]Master Sheet'!E1132,'[1]Average Cost'!$B$1:$V$2,2,0)),0)</f>
        <v>384092</v>
      </c>
      <c r="AF1132" s="74">
        <f t="shared" si="189"/>
        <v>0.97868219072513873</v>
      </c>
      <c r="AG1132" s="68" t="str">
        <f t="shared" si="195"/>
        <v>80%-100%</v>
      </c>
      <c r="AH1132" s="75">
        <v>626291</v>
      </c>
      <c r="AI1132" s="75">
        <v>566321.97144999995</v>
      </c>
      <c r="AJ1132" s="75">
        <v>626291</v>
      </c>
      <c r="AK1132" s="76">
        <f t="shared" si="190"/>
        <v>0.60020661321973334</v>
      </c>
      <c r="AL1132" s="39" t="str">
        <f t="shared" si="196"/>
        <v>50% - 70%</v>
      </c>
      <c r="AM1132" s="77" t="str">
        <f t="shared" si="197"/>
        <v>Lower Range</v>
      </c>
      <c r="AN1132" s="78" t="s">
        <v>118</v>
      </c>
      <c r="AO1132" s="78" t="s">
        <v>834</v>
      </c>
      <c r="AP1132" s="78" t="s">
        <v>135</v>
      </c>
      <c r="AQ1132" s="49"/>
      <c r="AR1132" s="79"/>
      <c r="AS1132" s="79"/>
      <c r="AT1132" s="80"/>
      <c r="AU1132" s="52">
        <f t="shared" si="191"/>
        <v>0</v>
      </c>
    </row>
    <row r="1133" spans="1:47" ht="15" customHeight="1">
      <c r="A1133" s="53" t="s">
        <v>66</v>
      </c>
      <c r="B1133" s="54">
        <v>1122</v>
      </c>
      <c r="C1133" s="55" t="s">
        <v>104</v>
      </c>
      <c r="D1133" s="56" t="s">
        <v>83</v>
      </c>
      <c r="E1133" s="55" t="s">
        <v>105</v>
      </c>
      <c r="F1133" s="57">
        <v>44424</v>
      </c>
      <c r="G1133" s="58">
        <v>33379</v>
      </c>
      <c r="H1133" s="59">
        <f t="shared" si="192"/>
        <v>27.87945205479452</v>
      </c>
      <c r="I1133" s="60" t="s">
        <v>106</v>
      </c>
      <c r="J1133" s="61">
        <v>0</v>
      </c>
      <c r="K1133" s="62" t="s">
        <v>71</v>
      </c>
      <c r="L1133" s="63" t="s">
        <v>85</v>
      </c>
      <c r="M1133" s="64" t="str">
        <f t="shared" si="193"/>
        <v>0-2-3</v>
      </c>
      <c r="N1133" s="81" t="s">
        <v>121</v>
      </c>
      <c r="O1133" s="66">
        <v>43191</v>
      </c>
      <c r="P1133" s="67">
        <v>3.7315068493150687E-2</v>
      </c>
      <c r="Q1133" s="68" t="s">
        <v>107</v>
      </c>
      <c r="R1133" s="68" t="s">
        <v>108</v>
      </c>
      <c r="S1133" s="68" t="s">
        <v>109</v>
      </c>
      <c r="T1133" s="69">
        <v>46</v>
      </c>
      <c r="U1133" s="68"/>
      <c r="V1133" s="70">
        <v>180492</v>
      </c>
      <c r="W1133" s="70">
        <v>0</v>
      </c>
      <c r="X1133" s="70">
        <v>0</v>
      </c>
      <c r="Y1133" s="70">
        <v>0</v>
      </c>
      <c r="Z1133" s="70">
        <v>0</v>
      </c>
      <c r="AA1133" s="70">
        <v>463194</v>
      </c>
      <c r="AB1133" s="71">
        <f t="shared" si="194"/>
        <v>463194</v>
      </c>
      <c r="AC1133" s="71">
        <f t="shared" si="187"/>
        <v>463194</v>
      </c>
      <c r="AD1133" s="72">
        <f t="shared" si="188"/>
        <v>365</v>
      </c>
      <c r="AE1133" s="73">
        <f>ROUND(VLOOKUP(Q1133,'[1]Average Cost'!$A$3:$V$26,HLOOKUP('[1]Master Sheet'!E1133,'[1]Average Cost'!$B$1:$V$2,2,0)),0)</f>
        <v>532955</v>
      </c>
      <c r="AF1133" s="74">
        <f t="shared" si="189"/>
        <v>0.86910527155200723</v>
      </c>
      <c r="AG1133" s="68" t="str">
        <f t="shared" si="195"/>
        <v>80%-100%</v>
      </c>
      <c r="AH1133" s="75">
        <v>614929.19200000004</v>
      </c>
      <c r="AI1133" s="75">
        <v>614929.19200000004</v>
      </c>
      <c r="AJ1133" s="75">
        <v>557251</v>
      </c>
      <c r="AK1133" s="76">
        <f t="shared" si="190"/>
        <v>0.75324770075316239</v>
      </c>
      <c r="AL1133" s="39" t="str">
        <f t="shared" si="196"/>
        <v>70% - 90%</v>
      </c>
      <c r="AM1133" s="77" t="str">
        <f t="shared" si="197"/>
        <v>Lower Middle Range</v>
      </c>
      <c r="AN1133" s="78" t="s">
        <v>76</v>
      </c>
      <c r="AO1133" s="78"/>
      <c r="AP1133" s="78" t="s">
        <v>118</v>
      </c>
      <c r="AQ1133" s="49"/>
      <c r="AR1133" s="79"/>
      <c r="AS1133" s="79"/>
      <c r="AT1133" s="80"/>
      <c r="AU1133" s="52">
        <f t="shared" si="191"/>
        <v>0</v>
      </c>
    </row>
    <row r="1134" spans="1:47" ht="15" customHeight="1">
      <c r="A1134" s="53" t="s">
        <v>66</v>
      </c>
      <c r="B1134" s="25">
        <v>1123</v>
      </c>
      <c r="C1134" s="55" t="s">
        <v>136</v>
      </c>
      <c r="D1134" s="56" t="s">
        <v>91</v>
      </c>
      <c r="E1134" s="55" t="s">
        <v>79</v>
      </c>
      <c r="F1134" s="57">
        <v>43071</v>
      </c>
      <c r="G1134" s="58">
        <v>31797</v>
      </c>
      <c r="H1134" s="59">
        <f t="shared" si="192"/>
        <v>32.213698630136989</v>
      </c>
      <c r="I1134" s="60" t="s">
        <v>362</v>
      </c>
      <c r="J1134" s="61" t="s">
        <v>85</v>
      </c>
      <c r="K1134" s="62" t="s">
        <v>81</v>
      </c>
      <c r="L1134" s="63" t="s">
        <v>81</v>
      </c>
      <c r="M1134" s="64" t="str">
        <f t="shared" si="193"/>
        <v>3-4-4</v>
      </c>
      <c r="N1134" s="65">
        <v>42826</v>
      </c>
      <c r="O1134" s="66">
        <v>43191</v>
      </c>
      <c r="P1134" s="67">
        <v>0.12400000000000005</v>
      </c>
      <c r="Q1134" s="68" t="s">
        <v>363</v>
      </c>
      <c r="R1134" s="68" t="s">
        <v>108</v>
      </c>
      <c r="S1134" s="68" t="s">
        <v>109</v>
      </c>
      <c r="T1134" s="69">
        <v>49</v>
      </c>
      <c r="U1134" s="68"/>
      <c r="V1134" s="70">
        <v>355080</v>
      </c>
      <c r="W1134" s="70">
        <v>0</v>
      </c>
      <c r="X1134" s="70">
        <v>0</v>
      </c>
      <c r="Y1134" s="70">
        <v>88764</v>
      </c>
      <c r="Z1134" s="70">
        <v>0</v>
      </c>
      <c r="AA1134" s="70">
        <v>988418</v>
      </c>
      <c r="AB1134" s="71">
        <f t="shared" si="194"/>
        <v>899654</v>
      </c>
      <c r="AC1134" s="71">
        <f t="shared" si="187"/>
        <v>899654</v>
      </c>
      <c r="AD1134" s="72">
        <f t="shared" si="188"/>
        <v>365</v>
      </c>
      <c r="AE1134" s="73">
        <f>ROUND(VLOOKUP(Q1134,'[1]Average Cost'!$A$3:$V$26,HLOOKUP('[1]Master Sheet'!E1134,'[1]Average Cost'!$B$1:$V$2,2,0)),0)</f>
        <v>976465</v>
      </c>
      <c r="AF1134" s="74">
        <f t="shared" si="189"/>
        <v>0.92133768235420621</v>
      </c>
      <c r="AG1134" s="68" t="str">
        <f t="shared" si="195"/>
        <v>80%-100%</v>
      </c>
      <c r="AH1134" s="75">
        <v>1192389.3500000001</v>
      </c>
      <c r="AI1134" s="75">
        <v>1192389.3500000001</v>
      </c>
      <c r="AJ1134" s="75">
        <v>910492</v>
      </c>
      <c r="AK1134" s="76">
        <f t="shared" si="190"/>
        <v>0.75449684283074148</v>
      </c>
      <c r="AL1134" s="39" t="str">
        <f t="shared" si="196"/>
        <v>70% - 90%</v>
      </c>
      <c r="AM1134" s="77" t="str">
        <f t="shared" si="197"/>
        <v>Lower Middle Range</v>
      </c>
      <c r="AN1134" s="78" t="s">
        <v>118</v>
      </c>
      <c r="AO1134" s="100" t="s">
        <v>835</v>
      </c>
      <c r="AP1134" s="78" t="s">
        <v>76</v>
      </c>
      <c r="AQ1134" s="49"/>
      <c r="AR1134" s="79"/>
      <c r="AS1134" s="79"/>
      <c r="AT1134" s="80"/>
      <c r="AU1134" s="52">
        <f t="shared" si="191"/>
        <v>0</v>
      </c>
    </row>
    <row r="1135" spans="1:47" ht="15" customHeight="1">
      <c r="A1135" s="53" t="s">
        <v>66</v>
      </c>
      <c r="B1135" s="54">
        <v>1124</v>
      </c>
      <c r="C1135" s="55" t="s">
        <v>147</v>
      </c>
      <c r="D1135" s="56" t="s">
        <v>216</v>
      </c>
      <c r="E1135" s="55" t="s">
        <v>79</v>
      </c>
      <c r="F1135" s="57">
        <v>43481</v>
      </c>
      <c r="G1135" s="58">
        <v>31057</v>
      </c>
      <c r="H1135" s="59">
        <f t="shared" si="192"/>
        <v>34.241095890410961</v>
      </c>
      <c r="I1135" s="60" t="s">
        <v>356</v>
      </c>
      <c r="J1135" s="61" t="s">
        <v>81</v>
      </c>
      <c r="K1135" s="62" t="s">
        <v>81</v>
      </c>
      <c r="L1135" s="63" t="s">
        <v>85</v>
      </c>
      <c r="M1135" s="64" t="str">
        <f t="shared" si="193"/>
        <v>4-4-3</v>
      </c>
      <c r="N1135" s="65">
        <v>42736</v>
      </c>
      <c r="O1135" s="66">
        <v>43191</v>
      </c>
      <c r="P1135" s="67">
        <v>8.9749999999999996E-2</v>
      </c>
      <c r="Q1135" s="68" t="s">
        <v>131</v>
      </c>
      <c r="R1135" s="68" t="s">
        <v>132</v>
      </c>
      <c r="S1135" s="68" t="s">
        <v>133</v>
      </c>
      <c r="T1135" s="69">
        <v>53</v>
      </c>
      <c r="U1135" s="68"/>
      <c r="V1135" s="70">
        <v>747492</v>
      </c>
      <c r="W1135" s="70">
        <v>0</v>
      </c>
      <c r="X1135" s="70">
        <v>0</v>
      </c>
      <c r="Y1135" s="70">
        <v>303036</v>
      </c>
      <c r="Z1135" s="70">
        <v>0</v>
      </c>
      <c r="AA1135" s="70">
        <v>2339230</v>
      </c>
      <c r="AB1135" s="71">
        <f t="shared" si="194"/>
        <v>2036194</v>
      </c>
      <c r="AC1135" s="71">
        <f t="shared" si="187"/>
        <v>2036194</v>
      </c>
      <c r="AD1135" s="72">
        <f t="shared" si="188"/>
        <v>365</v>
      </c>
      <c r="AE1135" s="73">
        <f>ROUND(VLOOKUP(Q1135,'[1]Average Cost'!$A$3:$V$26,HLOOKUP('[1]Master Sheet'!E1135,'[1]Average Cost'!$B$1:$V$2,2,0)),0)</f>
        <v>1836180</v>
      </c>
      <c r="AF1135" s="74">
        <f t="shared" si="189"/>
        <v>1.1089294077922645</v>
      </c>
      <c r="AG1135" s="68" t="str">
        <f t="shared" si="195"/>
        <v>Greater than 100%</v>
      </c>
      <c r="AH1135" s="75">
        <v>2722142</v>
      </c>
      <c r="AI1135" s="75">
        <v>2722142</v>
      </c>
      <c r="AJ1135" s="75">
        <v>2271927</v>
      </c>
      <c r="AK1135" s="76">
        <f t="shared" si="190"/>
        <v>0.7480116760991895</v>
      </c>
      <c r="AL1135" s="39" t="str">
        <f t="shared" si="196"/>
        <v>70% - 90%</v>
      </c>
      <c r="AM1135" s="77" t="str">
        <f t="shared" si="197"/>
        <v>Lower Middle Range</v>
      </c>
      <c r="AN1135" s="78" t="s">
        <v>118</v>
      </c>
      <c r="AO1135" s="100" t="s">
        <v>836</v>
      </c>
      <c r="AP1135" s="78" t="s">
        <v>76</v>
      </c>
      <c r="AQ1135" s="49"/>
      <c r="AR1135" s="79"/>
      <c r="AS1135" s="79"/>
      <c r="AT1135" s="80"/>
      <c r="AU1135" s="52">
        <f t="shared" si="191"/>
        <v>0</v>
      </c>
    </row>
    <row r="1136" spans="1:47" ht="15" customHeight="1">
      <c r="A1136" s="53" t="s">
        <v>66</v>
      </c>
      <c r="B1136" s="54">
        <v>1125</v>
      </c>
      <c r="C1136" s="55" t="s">
        <v>67</v>
      </c>
      <c r="D1136" s="56" t="s">
        <v>68</v>
      </c>
      <c r="E1136" s="55" t="s">
        <v>837</v>
      </c>
      <c r="F1136" s="57">
        <v>44450</v>
      </c>
      <c r="G1136" s="58">
        <v>31757</v>
      </c>
      <c r="H1136" s="59">
        <f t="shared" si="192"/>
        <v>32.323287671232876</v>
      </c>
      <c r="I1136" s="60" t="s">
        <v>158</v>
      </c>
      <c r="J1136" s="61">
        <v>0</v>
      </c>
      <c r="K1136" s="62" t="s">
        <v>71</v>
      </c>
      <c r="L1136" s="63" t="s">
        <v>85</v>
      </c>
      <c r="M1136" s="64" t="str">
        <f t="shared" si="193"/>
        <v>0-2-3</v>
      </c>
      <c r="N1136" s="81" t="s">
        <v>121</v>
      </c>
      <c r="O1136" s="66">
        <v>43191</v>
      </c>
      <c r="P1136" s="67">
        <v>2.2027397260273973E-2</v>
      </c>
      <c r="Q1136" s="68" t="s">
        <v>73</v>
      </c>
      <c r="R1136" s="38" t="s">
        <v>74</v>
      </c>
      <c r="S1136" s="38" t="s">
        <v>75</v>
      </c>
      <c r="T1136" s="69">
        <v>48</v>
      </c>
      <c r="U1136" s="68"/>
      <c r="V1136" s="70">
        <v>208128</v>
      </c>
      <c r="W1136" s="70">
        <v>0</v>
      </c>
      <c r="X1136" s="70">
        <v>0</v>
      </c>
      <c r="Y1136" s="70">
        <v>52032</v>
      </c>
      <c r="Z1136" s="70">
        <v>0</v>
      </c>
      <c r="AA1136" s="70">
        <v>584311</v>
      </c>
      <c r="AB1136" s="71">
        <f t="shared" si="194"/>
        <v>532279</v>
      </c>
      <c r="AC1136" s="71">
        <f t="shared" si="187"/>
        <v>532279</v>
      </c>
      <c r="AD1136" s="72">
        <f t="shared" si="188"/>
        <v>365</v>
      </c>
      <c r="AE1136" s="73">
        <f>ROUND(VLOOKUP(Q1136,'[1]Average Cost'!$A$3:$V$26,HLOOKUP('[1]Master Sheet'!E1136,'[1]Average Cost'!$B$1:$V$2,2,0)),0)</f>
        <v>646385</v>
      </c>
      <c r="AF1136" s="74">
        <f t="shared" si="189"/>
        <v>0.82347053226792077</v>
      </c>
      <c r="AG1136" s="68" t="str">
        <f t="shared" si="195"/>
        <v>80%-100%</v>
      </c>
      <c r="AH1136" s="75">
        <v>1040452</v>
      </c>
      <c r="AI1136" s="75">
        <v>1031401.0812</v>
      </c>
      <c r="AJ1136" s="75">
        <v>1040452</v>
      </c>
      <c r="AK1136" s="76">
        <f t="shared" si="190"/>
        <v>0.51158438832353625</v>
      </c>
      <c r="AL1136" s="39" t="str">
        <f t="shared" si="196"/>
        <v>50% - 70%</v>
      </c>
      <c r="AM1136" s="77" t="str">
        <f t="shared" si="197"/>
        <v>Lower Range</v>
      </c>
      <c r="AN1136" s="78" t="s">
        <v>76</v>
      </c>
      <c r="AO1136" s="78"/>
      <c r="AP1136" s="78" t="s">
        <v>76</v>
      </c>
      <c r="AQ1136" s="49"/>
      <c r="AR1136" s="79"/>
      <c r="AS1136" s="79"/>
      <c r="AT1136" s="80"/>
      <c r="AU1136" s="52">
        <f t="shared" si="191"/>
        <v>0</v>
      </c>
    </row>
    <row r="1137" spans="1:47" ht="15" customHeight="1">
      <c r="A1137" s="53" t="s">
        <v>66</v>
      </c>
      <c r="B1137" s="54">
        <v>1126</v>
      </c>
      <c r="C1137" s="55" t="s">
        <v>205</v>
      </c>
      <c r="D1137" s="56" t="s">
        <v>117</v>
      </c>
      <c r="E1137" s="55" t="s">
        <v>372</v>
      </c>
      <c r="F1137" s="57">
        <v>41395</v>
      </c>
      <c r="G1137" s="58">
        <v>31265</v>
      </c>
      <c r="H1137" s="59">
        <f t="shared" si="192"/>
        <v>33.671232876712331</v>
      </c>
      <c r="I1137" s="60" t="s">
        <v>284</v>
      </c>
      <c r="J1137" s="61" t="s">
        <v>71</v>
      </c>
      <c r="K1137" s="62" t="s">
        <v>85</v>
      </c>
      <c r="L1137" s="63" t="s">
        <v>85</v>
      </c>
      <c r="M1137" s="64" t="str">
        <f t="shared" si="193"/>
        <v>2-3-3</v>
      </c>
      <c r="N1137" s="65">
        <v>42095</v>
      </c>
      <c r="O1137" s="66">
        <v>43191</v>
      </c>
      <c r="P1137" s="67">
        <v>0.14000000000000001</v>
      </c>
      <c r="Q1137" s="68" t="s">
        <v>73</v>
      </c>
      <c r="R1137" s="38" t="s">
        <v>74</v>
      </c>
      <c r="S1137" s="38" t="s">
        <v>75</v>
      </c>
      <c r="T1137" s="69">
        <v>50</v>
      </c>
      <c r="U1137" s="68"/>
      <c r="V1137" s="70">
        <v>375312</v>
      </c>
      <c r="W1137" s="70">
        <v>0</v>
      </c>
      <c r="X1137" s="70">
        <v>0</v>
      </c>
      <c r="Y1137" s="70">
        <v>98760</v>
      </c>
      <c r="Z1137" s="70">
        <v>0</v>
      </c>
      <c r="AA1137" s="70">
        <v>1098363</v>
      </c>
      <c r="AB1137" s="71">
        <f t="shared" si="194"/>
        <v>999603</v>
      </c>
      <c r="AC1137" s="71">
        <f t="shared" si="187"/>
        <v>999603</v>
      </c>
      <c r="AD1137" s="72">
        <f t="shared" si="188"/>
        <v>365</v>
      </c>
      <c r="AE1137" s="73">
        <f>ROUND(VLOOKUP(Q1137,'[1]Average Cost'!$A$3:$V$26,HLOOKUP('[1]Master Sheet'!E1137,'[1]Average Cost'!$B$1:$V$2,2,0)),0)</f>
        <v>1206158</v>
      </c>
      <c r="AF1137" s="74">
        <f t="shared" si="189"/>
        <v>0.82874963313264105</v>
      </c>
      <c r="AG1137" s="68" t="str">
        <f t="shared" si="195"/>
        <v>80%-100%</v>
      </c>
      <c r="AH1137" s="75">
        <v>1653959.6702999999</v>
      </c>
      <c r="AI1137" s="75">
        <v>1653959.6702999999</v>
      </c>
      <c r="AJ1137" s="75">
        <v>1268031</v>
      </c>
      <c r="AK1137" s="76">
        <f t="shared" si="190"/>
        <v>0.60436963364329743</v>
      </c>
      <c r="AL1137" s="39" t="str">
        <f t="shared" si="196"/>
        <v>50% - 70%</v>
      </c>
      <c r="AM1137" s="77" t="str">
        <f t="shared" si="197"/>
        <v>Lower Range</v>
      </c>
      <c r="AN1137" s="78" t="s">
        <v>76</v>
      </c>
      <c r="AO1137" s="78"/>
      <c r="AP1137" s="78" t="s">
        <v>76</v>
      </c>
      <c r="AQ1137" s="49"/>
      <c r="AR1137" s="79"/>
      <c r="AS1137" s="79"/>
      <c r="AT1137" s="80"/>
      <c r="AU1137" s="52">
        <f t="shared" si="191"/>
        <v>0</v>
      </c>
    </row>
    <row r="1138" spans="1:47" ht="15" customHeight="1">
      <c r="A1138" s="53" t="s">
        <v>66</v>
      </c>
      <c r="B1138" s="54">
        <v>1127</v>
      </c>
      <c r="C1138" s="55" t="s">
        <v>508</v>
      </c>
      <c r="D1138" s="56" t="s">
        <v>432</v>
      </c>
      <c r="E1138" s="55" t="s">
        <v>79</v>
      </c>
      <c r="F1138" s="57">
        <v>44571</v>
      </c>
      <c r="G1138" s="58">
        <v>30122</v>
      </c>
      <c r="H1138" s="59">
        <f t="shared" si="192"/>
        <v>36.802739726027397</v>
      </c>
      <c r="I1138" s="60" t="s">
        <v>668</v>
      </c>
      <c r="J1138" s="61">
        <v>0</v>
      </c>
      <c r="K1138" s="62">
        <v>0</v>
      </c>
      <c r="L1138" s="63" t="s">
        <v>71</v>
      </c>
      <c r="M1138" s="64" t="str">
        <f t="shared" si="193"/>
        <v>0-0-2</v>
      </c>
      <c r="N1138" s="81" t="s">
        <v>72</v>
      </c>
      <c r="O1138" s="62" t="s">
        <v>72</v>
      </c>
      <c r="P1138" s="67">
        <v>0</v>
      </c>
      <c r="Q1138" s="68" t="s">
        <v>73</v>
      </c>
      <c r="R1138" s="38" t="s">
        <v>74</v>
      </c>
      <c r="S1138" s="38" t="s">
        <v>75</v>
      </c>
      <c r="T1138" s="69">
        <v>52</v>
      </c>
      <c r="U1138" s="68"/>
      <c r="V1138" s="70">
        <v>498336</v>
      </c>
      <c r="W1138" s="70">
        <v>0</v>
      </c>
      <c r="X1138" s="70">
        <v>0</v>
      </c>
      <c r="Y1138" s="70">
        <v>249168</v>
      </c>
      <c r="Z1138" s="70">
        <v>0</v>
      </c>
      <c r="AA1138" s="70">
        <v>1510939</v>
      </c>
      <c r="AB1138" s="71">
        <f t="shared" si="194"/>
        <v>1261771</v>
      </c>
      <c r="AC1138" s="71">
        <f t="shared" si="187"/>
        <v>1261771</v>
      </c>
      <c r="AD1138" s="72">
        <f t="shared" si="188"/>
        <v>365</v>
      </c>
      <c r="AE1138" s="73">
        <f>ROUND(VLOOKUP(Q1138,'[1]Average Cost'!$A$3:$V$26,HLOOKUP('[1]Master Sheet'!E1138,'[1]Average Cost'!$B$1:$V$2,2,0)),0)</f>
        <v>1566343</v>
      </c>
      <c r="AF1138" s="74">
        <f t="shared" si="189"/>
        <v>0.80555216833094667</v>
      </c>
      <c r="AG1138" s="68" t="str">
        <f t="shared" si="195"/>
        <v>80%-100%</v>
      </c>
      <c r="AH1138" s="75">
        <v>2158961.0017500003</v>
      </c>
      <c r="AI1138" s="75">
        <v>2158961.0017500003</v>
      </c>
      <c r="AJ1138" s="75">
        <v>1733907</v>
      </c>
      <c r="AK1138" s="76">
        <f t="shared" si="190"/>
        <v>0.58443436401919246</v>
      </c>
      <c r="AL1138" s="39" t="str">
        <f t="shared" si="196"/>
        <v>50% - 70%</v>
      </c>
      <c r="AM1138" s="77" t="str">
        <f t="shared" si="197"/>
        <v>Lower Range</v>
      </c>
      <c r="AN1138" s="78" t="s">
        <v>76</v>
      </c>
      <c r="AO1138" s="78"/>
      <c r="AP1138" s="78" t="s">
        <v>135</v>
      </c>
      <c r="AQ1138" s="49"/>
      <c r="AR1138" s="79"/>
      <c r="AS1138" s="79"/>
      <c r="AT1138" s="80"/>
      <c r="AU1138" s="52">
        <f t="shared" si="191"/>
        <v>0</v>
      </c>
    </row>
    <row r="1139" spans="1:47" ht="15" customHeight="1">
      <c r="A1139" s="53" t="s">
        <v>66</v>
      </c>
      <c r="B1139" s="54">
        <v>1128</v>
      </c>
      <c r="C1139" s="55" t="s">
        <v>67</v>
      </c>
      <c r="D1139" s="56" t="s">
        <v>68</v>
      </c>
      <c r="E1139" s="55" t="s">
        <v>314</v>
      </c>
      <c r="F1139" s="57">
        <v>44472</v>
      </c>
      <c r="G1139" s="58">
        <v>32226</v>
      </c>
      <c r="H1139" s="59">
        <f t="shared" si="192"/>
        <v>31.038356164383561</v>
      </c>
      <c r="I1139" s="60" t="s">
        <v>348</v>
      </c>
      <c r="J1139" s="61">
        <v>0</v>
      </c>
      <c r="K1139" s="62">
        <v>0</v>
      </c>
      <c r="L1139" s="63" t="s">
        <v>85</v>
      </c>
      <c r="M1139" s="64" t="str">
        <f t="shared" si="193"/>
        <v>0-0-3</v>
      </c>
      <c r="N1139" s="81" t="s">
        <v>121</v>
      </c>
      <c r="O1139" s="62" t="s">
        <v>72</v>
      </c>
      <c r="P1139" s="67">
        <v>0</v>
      </c>
      <c r="Q1139" s="68" t="s">
        <v>73</v>
      </c>
      <c r="R1139" s="38" t="s">
        <v>74</v>
      </c>
      <c r="S1139" s="38" t="s">
        <v>75</v>
      </c>
      <c r="T1139" s="69">
        <v>48</v>
      </c>
      <c r="U1139" s="68"/>
      <c r="V1139" s="70">
        <v>156000</v>
      </c>
      <c r="W1139" s="70">
        <v>0</v>
      </c>
      <c r="X1139" s="70">
        <v>0</v>
      </c>
      <c r="Y1139" s="70">
        <v>39000</v>
      </c>
      <c r="Z1139" s="70">
        <v>0</v>
      </c>
      <c r="AA1139" s="70">
        <v>440957</v>
      </c>
      <c r="AB1139" s="71">
        <f t="shared" si="194"/>
        <v>401957</v>
      </c>
      <c r="AC1139" s="71">
        <f t="shared" si="187"/>
        <v>401957</v>
      </c>
      <c r="AD1139" s="72">
        <f t="shared" si="188"/>
        <v>365</v>
      </c>
      <c r="AE1139" s="73">
        <f>ROUND(VLOOKUP(Q1139,'[1]Average Cost'!$A$3:$V$26,HLOOKUP('[1]Master Sheet'!E1139,'[1]Average Cost'!$B$1:$V$2,2,0)),0)</f>
        <v>646385</v>
      </c>
      <c r="AF1139" s="74">
        <f t="shared" si="189"/>
        <v>0.62185384871245464</v>
      </c>
      <c r="AG1139" s="68" t="str">
        <f t="shared" si="195"/>
        <v>60%-80%</v>
      </c>
      <c r="AH1139" s="75">
        <v>1040452</v>
      </c>
      <c r="AI1139" s="75">
        <v>1031401.0812</v>
      </c>
      <c r="AJ1139" s="75">
        <v>1040452</v>
      </c>
      <c r="AK1139" s="76">
        <f t="shared" si="190"/>
        <v>0.38632921076609011</v>
      </c>
      <c r="AL1139" s="39" t="str">
        <f t="shared" si="196"/>
        <v>25% - 50%</v>
      </c>
      <c r="AM1139" s="77" t="str">
        <f t="shared" si="197"/>
        <v>Lower Range</v>
      </c>
      <c r="AN1139" s="78" t="s">
        <v>76</v>
      </c>
      <c r="AO1139" s="78"/>
      <c r="AP1139" s="78" t="s">
        <v>76</v>
      </c>
      <c r="AQ1139" s="49"/>
      <c r="AR1139" s="79"/>
      <c r="AS1139" s="79"/>
      <c r="AT1139" s="80"/>
      <c r="AU1139" s="52">
        <f t="shared" si="191"/>
        <v>0</v>
      </c>
    </row>
    <row r="1140" spans="1:47" ht="15" customHeight="1">
      <c r="A1140" s="53" t="s">
        <v>66</v>
      </c>
      <c r="B1140" s="25">
        <v>1129</v>
      </c>
      <c r="C1140" s="55" t="s">
        <v>67</v>
      </c>
      <c r="D1140" s="56" t="s">
        <v>68</v>
      </c>
      <c r="E1140" s="55" t="s">
        <v>92</v>
      </c>
      <c r="F1140" s="57">
        <v>41760</v>
      </c>
      <c r="G1140" s="58">
        <v>29319</v>
      </c>
      <c r="H1140" s="59">
        <f t="shared" si="192"/>
        <v>39.0027397260274</v>
      </c>
      <c r="I1140" s="60" t="s">
        <v>566</v>
      </c>
      <c r="J1140" s="61" t="s">
        <v>71</v>
      </c>
      <c r="K1140" s="62" t="s">
        <v>85</v>
      </c>
      <c r="L1140" s="63" t="s">
        <v>71</v>
      </c>
      <c r="M1140" s="64" t="str">
        <f t="shared" si="193"/>
        <v>2-3-2</v>
      </c>
      <c r="N1140" s="65">
        <v>43191</v>
      </c>
      <c r="O1140" s="66">
        <v>43191</v>
      </c>
      <c r="P1140" s="67">
        <v>0.32</v>
      </c>
      <c r="Q1140" s="68" t="s">
        <v>73</v>
      </c>
      <c r="R1140" s="38" t="s">
        <v>74</v>
      </c>
      <c r="S1140" s="38" t="s">
        <v>75</v>
      </c>
      <c r="T1140" s="69">
        <v>48</v>
      </c>
      <c r="U1140" s="68"/>
      <c r="V1140" s="70">
        <v>219360</v>
      </c>
      <c r="W1140" s="70">
        <v>0</v>
      </c>
      <c r="X1140" s="70">
        <v>0</v>
      </c>
      <c r="Y1140" s="70">
        <v>54840</v>
      </c>
      <c r="Z1140" s="70">
        <v>0</v>
      </c>
      <c r="AA1140" s="70">
        <v>615191</v>
      </c>
      <c r="AB1140" s="71">
        <f t="shared" si="194"/>
        <v>560351</v>
      </c>
      <c r="AC1140" s="71">
        <f t="shared" si="187"/>
        <v>560351</v>
      </c>
      <c r="AD1140" s="72">
        <f t="shared" si="188"/>
        <v>365</v>
      </c>
      <c r="AE1140" s="73">
        <f>ROUND(VLOOKUP(Q1140,'[1]Average Cost'!$A$3:$V$26,HLOOKUP('[1]Master Sheet'!E1140,'[1]Average Cost'!$B$1:$V$2,2,0)),0)</f>
        <v>646385</v>
      </c>
      <c r="AF1140" s="74">
        <f t="shared" si="189"/>
        <v>0.86689975788423312</v>
      </c>
      <c r="AG1140" s="68" t="str">
        <f t="shared" si="195"/>
        <v>80%-100%</v>
      </c>
      <c r="AH1140" s="75">
        <v>1040452</v>
      </c>
      <c r="AI1140" s="75">
        <v>1031401.0812</v>
      </c>
      <c r="AJ1140" s="75">
        <v>1040452</v>
      </c>
      <c r="AK1140" s="76">
        <f t="shared" si="190"/>
        <v>0.5385649698400311</v>
      </c>
      <c r="AL1140" s="39" t="str">
        <f t="shared" si="196"/>
        <v>50% - 70%</v>
      </c>
      <c r="AM1140" s="77" t="str">
        <f t="shared" si="197"/>
        <v>Lower Range</v>
      </c>
      <c r="AN1140" s="78" t="s">
        <v>76</v>
      </c>
      <c r="AO1140" s="78"/>
      <c r="AP1140" s="78" t="s">
        <v>76</v>
      </c>
      <c r="AQ1140" s="49"/>
      <c r="AR1140" s="79"/>
      <c r="AS1140" s="79"/>
      <c r="AT1140" s="80"/>
      <c r="AU1140" s="52">
        <f t="shared" si="191"/>
        <v>0</v>
      </c>
    </row>
    <row r="1141" spans="1:47" ht="15" customHeight="1">
      <c r="A1141" s="53" t="s">
        <v>66</v>
      </c>
      <c r="B1141" s="54">
        <v>1130</v>
      </c>
      <c r="C1141" s="55" t="s">
        <v>215</v>
      </c>
      <c r="D1141" s="56" t="s">
        <v>68</v>
      </c>
      <c r="E1141" s="55" t="s">
        <v>278</v>
      </c>
      <c r="F1141" s="57">
        <v>43834</v>
      </c>
      <c r="G1141" s="58">
        <v>34155</v>
      </c>
      <c r="H1141" s="59">
        <f t="shared" si="192"/>
        <v>25.753424657534246</v>
      </c>
      <c r="I1141" s="60" t="s">
        <v>291</v>
      </c>
      <c r="J1141" s="61" t="s">
        <v>85</v>
      </c>
      <c r="K1141" s="62" t="s">
        <v>81</v>
      </c>
      <c r="L1141" s="63" t="s">
        <v>81</v>
      </c>
      <c r="M1141" s="64" t="str">
        <f t="shared" si="193"/>
        <v>3-4-4</v>
      </c>
      <c r="N1141" s="65">
        <v>43313</v>
      </c>
      <c r="O1141" s="66">
        <v>43313</v>
      </c>
      <c r="P1141" s="67">
        <v>0.2</v>
      </c>
      <c r="Q1141" s="68" t="s">
        <v>87</v>
      </c>
      <c r="R1141" s="68" t="s">
        <v>88</v>
      </c>
      <c r="S1141" s="68" t="s">
        <v>89</v>
      </c>
      <c r="T1141" s="69">
        <v>48</v>
      </c>
      <c r="U1141" s="68"/>
      <c r="V1141" s="70">
        <v>168360</v>
      </c>
      <c r="W1141" s="70">
        <v>0</v>
      </c>
      <c r="X1141" s="70">
        <v>0</v>
      </c>
      <c r="Y1141" s="70">
        <v>42096</v>
      </c>
      <c r="Z1141" s="70">
        <v>0</v>
      </c>
      <c r="AA1141" s="70">
        <v>474954</v>
      </c>
      <c r="AB1141" s="71">
        <f t="shared" si="194"/>
        <v>432858</v>
      </c>
      <c r="AC1141" s="71">
        <f t="shared" si="187"/>
        <v>432858</v>
      </c>
      <c r="AD1141" s="72">
        <f t="shared" si="188"/>
        <v>365</v>
      </c>
      <c r="AE1141" s="73">
        <f>ROUND(VLOOKUP(Q1141,'[1]Average Cost'!$A$3:$V$26,HLOOKUP('[1]Master Sheet'!E1141,'[1]Average Cost'!$B$1:$V$2,2,0)),0)</f>
        <v>494548</v>
      </c>
      <c r="AF1141" s="74">
        <f t="shared" si="189"/>
        <v>0.87525983322144663</v>
      </c>
      <c r="AG1141" s="68" t="str">
        <f t="shared" si="195"/>
        <v>80%-100%</v>
      </c>
      <c r="AH1141" s="75">
        <v>884944.25</v>
      </c>
      <c r="AI1141" s="75">
        <v>884944.25</v>
      </c>
      <c r="AJ1141" s="75">
        <v>648969</v>
      </c>
      <c r="AK1141" s="76">
        <f t="shared" si="190"/>
        <v>0.4891358975438283</v>
      </c>
      <c r="AL1141" s="39" t="str">
        <f t="shared" si="196"/>
        <v>25% - 50%</v>
      </c>
      <c r="AM1141" s="77" t="str">
        <f t="shared" si="197"/>
        <v>Lower Range</v>
      </c>
      <c r="AN1141" s="78" t="s">
        <v>76</v>
      </c>
      <c r="AO1141" s="78"/>
      <c r="AP1141" s="78" t="s">
        <v>76</v>
      </c>
      <c r="AQ1141" s="49"/>
      <c r="AR1141" s="79"/>
      <c r="AS1141" s="79"/>
      <c r="AT1141" s="80"/>
      <c r="AU1141" s="52">
        <f t="shared" si="191"/>
        <v>0</v>
      </c>
    </row>
    <row r="1142" spans="1:47" ht="15" customHeight="1">
      <c r="A1142" s="53" t="s">
        <v>66</v>
      </c>
      <c r="B1142" s="54">
        <v>1131</v>
      </c>
      <c r="C1142" s="55" t="s">
        <v>82</v>
      </c>
      <c r="D1142" s="56" t="s">
        <v>83</v>
      </c>
      <c r="E1142" s="55" t="s">
        <v>256</v>
      </c>
      <c r="F1142" s="57">
        <v>41365</v>
      </c>
      <c r="G1142" s="58">
        <v>28356</v>
      </c>
      <c r="H1142" s="59">
        <f t="shared" si="192"/>
        <v>41.641095890410959</v>
      </c>
      <c r="I1142" s="60" t="s">
        <v>322</v>
      </c>
      <c r="J1142" s="61" t="s">
        <v>85</v>
      </c>
      <c r="K1142" s="62" t="s">
        <v>71</v>
      </c>
      <c r="L1142" s="63" t="s">
        <v>71</v>
      </c>
      <c r="M1142" s="64" t="str">
        <f t="shared" si="193"/>
        <v>3-2-2</v>
      </c>
      <c r="N1142" s="65">
        <v>42095</v>
      </c>
      <c r="O1142" s="66">
        <v>43191</v>
      </c>
      <c r="P1142" s="67">
        <v>9.9999999999999992E-2</v>
      </c>
      <c r="Q1142" s="68" t="s">
        <v>87</v>
      </c>
      <c r="R1142" s="68" t="s">
        <v>88</v>
      </c>
      <c r="S1142" s="68" t="s">
        <v>89</v>
      </c>
      <c r="T1142" s="69">
        <v>46</v>
      </c>
      <c r="U1142" s="68"/>
      <c r="V1142" s="70">
        <v>114348</v>
      </c>
      <c r="W1142" s="70">
        <v>0</v>
      </c>
      <c r="X1142" s="70">
        <v>0</v>
      </c>
      <c r="Y1142" s="70">
        <v>0</v>
      </c>
      <c r="Z1142" s="70">
        <v>0</v>
      </c>
      <c r="AA1142" s="70">
        <v>220271.99</v>
      </c>
      <c r="AB1142" s="71">
        <f t="shared" si="194"/>
        <v>220271.99</v>
      </c>
      <c r="AC1142" s="71">
        <f t="shared" si="187"/>
        <v>220271.99</v>
      </c>
      <c r="AD1142" s="72">
        <f t="shared" si="188"/>
        <v>365</v>
      </c>
      <c r="AE1142" s="73">
        <f>ROUND(VLOOKUP(Q1142,'[1]Average Cost'!$A$3:$V$26,HLOOKUP('[1]Master Sheet'!E1142,'[1]Average Cost'!$B$1:$V$2,2,0)),0)</f>
        <v>293696</v>
      </c>
      <c r="AF1142" s="74">
        <f t="shared" si="189"/>
        <v>0.74999996595118756</v>
      </c>
      <c r="AG1142" s="68" t="str">
        <f t="shared" si="195"/>
        <v>60%-80%</v>
      </c>
      <c r="AH1142" s="75">
        <v>512626</v>
      </c>
      <c r="AI1142" s="75">
        <v>449515</v>
      </c>
      <c r="AJ1142" s="75">
        <v>512626</v>
      </c>
      <c r="AK1142" s="76">
        <f t="shared" si="190"/>
        <v>0.42969336319265894</v>
      </c>
      <c r="AL1142" s="39" t="str">
        <f t="shared" si="196"/>
        <v>25% - 50%</v>
      </c>
      <c r="AM1142" s="77" t="str">
        <f t="shared" si="197"/>
        <v>Lower Range</v>
      </c>
      <c r="AN1142" s="78" t="s">
        <v>76</v>
      </c>
      <c r="AO1142" s="78"/>
      <c r="AP1142" s="78" t="s">
        <v>135</v>
      </c>
      <c r="AQ1142" s="49"/>
      <c r="AR1142" s="79"/>
      <c r="AS1142" s="79"/>
      <c r="AT1142" s="80"/>
      <c r="AU1142" s="52">
        <f t="shared" si="191"/>
        <v>0</v>
      </c>
    </row>
    <row r="1143" spans="1:47" ht="15" customHeight="1">
      <c r="A1143" s="53" t="s">
        <v>66</v>
      </c>
      <c r="B1143" s="54">
        <v>1132</v>
      </c>
      <c r="C1143" s="55" t="s">
        <v>82</v>
      </c>
      <c r="D1143" s="56" t="s">
        <v>83</v>
      </c>
      <c r="E1143" s="55" t="s">
        <v>372</v>
      </c>
      <c r="F1143" s="57">
        <v>38930</v>
      </c>
      <c r="G1143" s="58">
        <v>26846</v>
      </c>
      <c r="H1143" s="59">
        <f t="shared" si="192"/>
        <v>45.778082191780825</v>
      </c>
      <c r="I1143" s="60" t="s">
        <v>838</v>
      </c>
      <c r="J1143" s="61" t="s">
        <v>85</v>
      </c>
      <c r="K1143" s="62" t="s">
        <v>71</v>
      </c>
      <c r="L1143" s="63" t="s">
        <v>85</v>
      </c>
      <c r="M1143" s="64" t="str">
        <f t="shared" si="193"/>
        <v>3-2-3</v>
      </c>
      <c r="N1143" s="65" t="s">
        <v>86</v>
      </c>
      <c r="O1143" s="66">
        <v>43191</v>
      </c>
      <c r="P1143" s="67">
        <v>6.7499999999999991E-2</v>
      </c>
      <c r="Q1143" s="68" t="s">
        <v>87</v>
      </c>
      <c r="R1143" s="68" t="s">
        <v>88</v>
      </c>
      <c r="S1143" s="68" t="s">
        <v>89</v>
      </c>
      <c r="T1143" s="69">
        <v>46</v>
      </c>
      <c r="U1143" s="68"/>
      <c r="V1143" s="70">
        <v>112572</v>
      </c>
      <c r="W1143" s="70">
        <v>0</v>
      </c>
      <c r="X1143" s="70">
        <v>0</v>
      </c>
      <c r="Y1143" s="70">
        <v>0</v>
      </c>
      <c r="Z1143" s="70">
        <v>0</v>
      </c>
      <c r="AA1143" s="70">
        <v>281604.7</v>
      </c>
      <c r="AB1143" s="71">
        <f t="shared" si="194"/>
        <v>281604.7</v>
      </c>
      <c r="AC1143" s="71">
        <f t="shared" si="187"/>
        <v>281604.7</v>
      </c>
      <c r="AD1143" s="72">
        <f t="shared" si="188"/>
        <v>365</v>
      </c>
      <c r="AE1143" s="73">
        <f>ROUND(VLOOKUP(Q1143,'[1]Average Cost'!$A$3:$V$26,HLOOKUP('[1]Master Sheet'!E1143,'[1]Average Cost'!$B$1:$V$2,2,0)),0)</f>
        <v>293696</v>
      </c>
      <c r="AF1143" s="74">
        <f t="shared" si="189"/>
        <v>0.958830559490085</v>
      </c>
      <c r="AG1143" s="68" t="str">
        <f t="shared" si="195"/>
        <v>80%-100%</v>
      </c>
      <c r="AH1143" s="75">
        <v>512626</v>
      </c>
      <c r="AI1143" s="75">
        <v>449515</v>
      </c>
      <c r="AJ1143" s="75">
        <v>512626</v>
      </c>
      <c r="AK1143" s="76">
        <f t="shared" si="190"/>
        <v>0.54933752872464525</v>
      </c>
      <c r="AL1143" s="39" t="str">
        <f t="shared" si="196"/>
        <v>50% - 70%</v>
      </c>
      <c r="AM1143" s="77" t="str">
        <f t="shared" si="197"/>
        <v>Lower Range</v>
      </c>
      <c r="AN1143" s="78" t="s">
        <v>76</v>
      </c>
      <c r="AO1143" s="78"/>
      <c r="AP1143" s="78" t="s">
        <v>135</v>
      </c>
      <c r="AQ1143" s="49"/>
      <c r="AR1143" s="79"/>
      <c r="AS1143" s="79"/>
      <c r="AT1143" s="80"/>
      <c r="AU1143" s="52">
        <f t="shared" si="191"/>
        <v>0</v>
      </c>
    </row>
    <row r="1144" spans="1:47" ht="15" customHeight="1">
      <c r="A1144" s="53" t="s">
        <v>66</v>
      </c>
      <c r="B1144" s="54">
        <v>1133</v>
      </c>
      <c r="C1144" s="55" t="s">
        <v>104</v>
      </c>
      <c r="D1144" s="56" t="s">
        <v>145</v>
      </c>
      <c r="E1144" s="55" t="s">
        <v>137</v>
      </c>
      <c r="F1144" s="57">
        <v>42156</v>
      </c>
      <c r="G1144" s="58">
        <v>31394</v>
      </c>
      <c r="H1144" s="59">
        <f t="shared" si="192"/>
        <v>33.317808219178083</v>
      </c>
      <c r="I1144" s="60" t="s">
        <v>324</v>
      </c>
      <c r="J1144" s="61" t="s">
        <v>85</v>
      </c>
      <c r="K1144" s="62" t="s">
        <v>129</v>
      </c>
      <c r="L1144" s="63" t="s">
        <v>129</v>
      </c>
      <c r="M1144" s="64" t="str">
        <f t="shared" si="193"/>
        <v>3-1-1</v>
      </c>
      <c r="N1144" s="65" t="s">
        <v>86</v>
      </c>
      <c r="O1144" s="66">
        <v>43191</v>
      </c>
      <c r="P1144" s="67">
        <v>4.7750000000000001E-2</v>
      </c>
      <c r="Q1144" s="68" t="s">
        <v>87</v>
      </c>
      <c r="R1144" s="68" t="s">
        <v>88</v>
      </c>
      <c r="S1144" s="68" t="s">
        <v>89</v>
      </c>
      <c r="T1144" s="69">
        <v>45</v>
      </c>
      <c r="U1144" s="68"/>
      <c r="V1144" s="70">
        <v>100464</v>
      </c>
      <c r="W1144" s="70">
        <v>0</v>
      </c>
      <c r="X1144" s="70">
        <v>0</v>
      </c>
      <c r="Y1144" s="70">
        <v>0</v>
      </c>
      <c r="Z1144" s="70">
        <v>0</v>
      </c>
      <c r="AA1144" s="70">
        <v>233575.07</v>
      </c>
      <c r="AB1144" s="71">
        <f t="shared" si="194"/>
        <v>233575.07</v>
      </c>
      <c r="AC1144" s="71">
        <f t="shared" si="187"/>
        <v>233575.07</v>
      </c>
      <c r="AD1144" s="72">
        <f t="shared" si="188"/>
        <v>365</v>
      </c>
      <c r="AE1144" s="73">
        <f>ROUND(VLOOKUP(Q1144,'[1]Average Cost'!$A$3:$V$26,HLOOKUP('[1]Master Sheet'!E1144,'[1]Average Cost'!$B$1:$V$2,2,0)),0)</f>
        <v>233903</v>
      </c>
      <c r="AF1144" s="74">
        <f t="shared" si="189"/>
        <v>0.99859800857620473</v>
      </c>
      <c r="AG1144" s="68" t="str">
        <f t="shared" si="195"/>
        <v>80%-100%</v>
      </c>
      <c r="AH1144" s="75">
        <v>457695</v>
      </c>
      <c r="AI1144" s="75">
        <v>382087.75</v>
      </c>
      <c r="AJ1144" s="75">
        <v>457695</v>
      </c>
      <c r="AK1144" s="76">
        <f t="shared" si="190"/>
        <v>0.51032908377849884</v>
      </c>
      <c r="AL1144" s="39" t="str">
        <f t="shared" si="196"/>
        <v>50% - 70%</v>
      </c>
      <c r="AM1144" s="77" t="str">
        <f t="shared" si="197"/>
        <v>Lower Range</v>
      </c>
      <c r="AN1144" s="78" t="s">
        <v>76</v>
      </c>
      <c r="AO1144" s="78"/>
      <c r="AP1144" s="78" t="s">
        <v>76</v>
      </c>
      <c r="AQ1144" s="49"/>
      <c r="AR1144" s="79"/>
      <c r="AS1144" s="79"/>
      <c r="AT1144" s="80"/>
      <c r="AU1144" s="52">
        <f t="shared" si="191"/>
        <v>0</v>
      </c>
    </row>
    <row r="1145" spans="1:47" ht="15" customHeight="1">
      <c r="A1145" s="53" t="s">
        <v>66</v>
      </c>
      <c r="B1145" s="54">
        <v>1134</v>
      </c>
      <c r="C1145" s="55" t="s">
        <v>377</v>
      </c>
      <c r="D1145" s="56" t="s">
        <v>145</v>
      </c>
      <c r="E1145" s="55" t="s">
        <v>111</v>
      </c>
      <c r="F1145" s="57">
        <v>44625</v>
      </c>
      <c r="G1145" s="58">
        <v>33143</v>
      </c>
      <c r="H1145" s="59">
        <f t="shared" si="192"/>
        <v>28.526027397260275</v>
      </c>
      <c r="I1145" s="60" t="s">
        <v>242</v>
      </c>
      <c r="J1145" s="61">
        <v>0</v>
      </c>
      <c r="K1145" s="62">
        <v>0</v>
      </c>
      <c r="L1145" s="63" t="s">
        <v>71</v>
      </c>
      <c r="M1145" s="64" t="str">
        <f t="shared" si="193"/>
        <v>0-0-2</v>
      </c>
      <c r="N1145" s="81" t="s">
        <v>72</v>
      </c>
      <c r="O1145" s="62" t="s">
        <v>72</v>
      </c>
      <c r="P1145" s="67">
        <v>0</v>
      </c>
      <c r="Q1145" s="68" t="s">
        <v>113</v>
      </c>
      <c r="R1145" s="68" t="s">
        <v>114</v>
      </c>
      <c r="S1145" s="68" t="s">
        <v>115</v>
      </c>
      <c r="T1145" s="69">
        <v>45</v>
      </c>
      <c r="U1145" s="68"/>
      <c r="V1145" s="70">
        <v>91500</v>
      </c>
      <c r="W1145" s="70">
        <v>0</v>
      </c>
      <c r="X1145" s="70">
        <v>27000</v>
      </c>
      <c r="Y1145" s="70">
        <v>0</v>
      </c>
      <c r="Z1145" s="70">
        <v>9000</v>
      </c>
      <c r="AA1145" s="70">
        <v>220001.82</v>
      </c>
      <c r="AB1145" s="71">
        <f t="shared" si="194"/>
        <v>220001.82</v>
      </c>
      <c r="AC1145" s="71">
        <f t="shared" si="187"/>
        <v>220001.82</v>
      </c>
      <c r="AD1145" s="72">
        <f t="shared" si="188"/>
        <v>365</v>
      </c>
      <c r="AE1145" s="73">
        <f>ROUND(VLOOKUP(Q1145,'[1]Average Cost'!$A$3:$V$26,HLOOKUP('[1]Master Sheet'!E1145,'[1]Average Cost'!$B$1:$V$2,2,0)),0)</f>
        <v>313202</v>
      </c>
      <c r="AF1145" s="74">
        <f t="shared" si="189"/>
        <v>0.70242788998793115</v>
      </c>
      <c r="AG1145" s="68" t="str">
        <f t="shared" si="195"/>
        <v>60%-80%</v>
      </c>
      <c r="AH1145" s="75">
        <v>499185.67754499998</v>
      </c>
      <c r="AI1145" s="75">
        <v>499185.67754499998</v>
      </c>
      <c r="AJ1145" s="75">
        <v>334149</v>
      </c>
      <c r="AK1145" s="76">
        <f t="shared" si="190"/>
        <v>0.44072141869528608</v>
      </c>
      <c r="AL1145" s="39" t="str">
        <f t="shared" si="196"/>
        <v>25% - 50%</v>
      </c>
      <c r="AM1145" s="77" t="str">
        <f t="shared" si="197"/>
        <v>Lower Range</v>
      </c>
      <c r="AN1145" s="78" t="s">
        <v>76</v>
      </c>
      <c r="AO1145" s="78"/>
      <c r="AP1145" s="78" t="s">
        <v>76</v>
      </c>
      <c r="AQ1145" s="49"/>
      <c r="AR1145" s="79"/>
      <c r="AS1145" s="79"/>
      <c r="AT1145" s="80"/>
      <c r="AU1145" s="52">
        <f t="shared" si="191"/>
        <v>0</v>
      </c>
    </row>
    <row r="1146" spans="1:47" ht="15" customHeight="1">
      <c r="A1146" s="53" t="s">
        <v>66</v>
      </c>
      <c r="B1146" s="25">
        <v>1135</v>
      </c>
      <c r="C1146" s="55" t="s">
        <v>134</v>
      </c>
      <c r="D1146" s="56" t="s">
        <v>68</v>
      </c>
      <c r="E1146" s="55" t="s">
        <v>314</v>
      </c>
      <c r="F1146" s="57">
        <v>44394</v>
      </c>
      <c r="G1146" s="58">
        <v>29936</v>
      </c>
      <c r="H1146" s="59">
        <f t="shared" si="192"/>
        <v>37.31232876712329</v>
      </c>
      <c r="I1146" s="60" t="s">
        <v>189</v>
      </c>
      <c r="J1146" s="61">
        <v>0</v>
      </c>
      <c r="K1146" s="62" t="s">
        <v>71</v>
      </c>
      <c r="L1146" s="63" t="s">
        <v>85</v>
      </c>
      <c r="M1146" s="64" t="str">
        <f t="shared" si="193"/>
        <v>0-2-3</v>
      </c>
      <c r="N1146" s="81" t="s">
        <v>121</v>
      </c>
      <c r="O1146" s="66">
        <v>43191</v>
      </c>
      <c r="P1146" s="67">
        <v>1.8524700883234844E-2</v>
      </c>
      <c r="Q1146" s="68" t="s">
        <v>190</v>
      </c>
      <c r="R1146" s="68" t="s">
        <v>108</v>
      </c>
      <c r="S1146" s="68" t="s">
        <v>109</v>
      </c>
      <c r="T1146" s="69">
        <v>48</v>
      </c>
      <c r="U1146" s="68"/>
      <c r="V1146" s="70">
        <v>240744</v>
      </c>
      <c r="W1146" s="70">
        <v>0</v>
      </c>
      <c r="X1146" s="70">
        <v>0</v>
      </c>
      <c r="Y1146" s="70">
        <v>60180</v>
      </c>
      <c r="Z1146" s="70">
        <v>0</v>
      </c>
      <c r="AA1146" s="70">
        <v>673986</v>
      </c>
      <c r="AB1146" s="71">
        <f t="shared" si="194"/>
        <v>613806</v>
      </c>
      <c r="AC1146" s="71">
        <f t="shared" si="187"/>
        <v>613806</v>
      </c>
      <c r="AD1146" s="72">
        <f t="shared" si="188"/>
        <v>365</v>
      </c>
      <c r="AE1146" s="73">
        <f>ROUND(VLOOKUP(Q1146,'[1]Average Cost'!$A$3:$V$26,HLOOKUP('[1]Master Sheet'!E1146,'[1]Average Cost'!$B$1:$V$2,2,0)),0)</f>
        <v>673247</v>
      </c>
      <c r="AF1146" s="74">
        <f t="shared" si="189"/>
        <v>0.91170996677296745</v>
      </c>
      <c r="AG1146" s="68" t="str">
        <f t="shared" si="195"/>
        <v>80%-100%</v>
      </c>
      <c r="AH1146" s="75">
        <v>802902.29984999995</v>
      </c>
      <c r="AI1146" s="75">
        <v>802902.29984999995</v>
      </c>
      <c r="AJ1146" s="75">
        <v>842993</v>
      </c>
      <c r="AK1146" s="76">
        <f t="shared" si="190"/>
        <v>0.76448404757922928</v>
      </c>
      <c r="AL1146" s="39" t="str">
        <f t="shared" si="196"/>
        <v>70% - 90%</v>
      </c>
      <c r="AM1146" s="77" t="str">
        <f t="shared" si="197"/>
        <v>Lower Middle Range</v>
      </c>
      <c r="AN1146" s="78" t="s">
        <v>76</v>
      </c>
      <c r="AO1146" s="78"/>
      <c r="AP1146" s="78" t="s">
        <v>135</v>
      </c>
      <c r="AQ1146" s="49"/>
      <c r="AR1146" s="79"/>
      <c r="AS1146" s="79"/>
      <c r="AT1146" s="80"/>
      <c r="AU1146" s="52">
        <f t="shared" si="191"/>
        <v>0</v>
      </c>
    </row>
    <row r="1147" spans="1:47" ht="15" customHeight="1">
      <c r="A1147" s="53" t="s">
        <v>66</v>
      </c>
      <c r="B1147" s="54">
        <v>1136</v>
      </c>
      <c r="C1147" s="55" t="s">
        <v>167</v>
      </c>
      <c r="D1147" s="56" t="s">
        <v>83</v>
      </c>
      <c r="E1147" s="55" t="s">
        <v>302</v>
      </c>
      <c r="F1147" s="57">
        <v>44744</v>
      </c>
      <c r="G1147" s="58">
        <v>33029</v>
      </c>
      <c r="H1147" s="59">
        <f t="shared" si="192"/>
        <v>28.838356164383562</v>
      </c>
      <c r="I1147" s="60" t="s">
        <v>396</v>
      </c>
      <c r="J1147" s="61">
        <v>0</v>
      </c>
      <c r="K1147" s="62">
        <v>0</v>
      </c>
      <c r="L1147" s="63" t="s">
        <v>71</v>
      </c>
      <c r="M1147" s="64" t="str">
        <f t="shared" si="193"/>
        <v>0-0-2</v>
      </c>
      <c r="N1147" s="81" t="s">
        <v>72</v>
      </c>
      <c r="O1147" s="62" t="s">
        <v>72</v>
      </c>
      <c r="P1147" s="67">
        <v>0</v>
      </c>
      <c r="Q1147" s="68" t="s">
        <v>113</v>
      </c>
      <c r="R1147" s="68" t="s">
        <v>114</v>
      </c>
      <c r="S1147" s="68" t="s">
        <v>115</v>
      </c>
      <c r="T1147" s="69">
        <v>46</v>
      </c>
      <c r="U1147" s="68"/>
      <c r="V1147" s="70">
        <v>90000</v>
      </c>
      <c r="W1147" s="70">
        <v>0</v>
      </c>
      <c r="X1147" s="70">
        <v>0</v>
      </c>
      <c r="Y1147" s="70">
        <v>0</v>
      </c>
      <c r="Z1147" s="70">
        <v>0</v>
      </c>
      <c r="AA1147" s="70">
        <v>224564.25</v>
      </c>
      <c r="AB1147" s="71">
        <f t="shared" si="194"/>
        <v>224564.25</v>
      </c>
      <c r="AC1147" s="71">
        <f t="shared" si="187"/>
        <v>224564.25</v>
      </c>
      <c r="AD1147" s="72">
        <f t="shared" si="188"/>
        <v>273</v>
      </c>
      <c r="AE1147" s="73">
        <f>ROUND(VLOOKUP(Q1147,'[1]Average Cost'!$A$3:$V$26,HLOOKUP('[1]Master Sheet'!E1147,'[1]Average Cost'!$B$1:$V$2,2,0)),0)</f>
        <v>362968</v>
      </c>
      <c r="AF1147" s="74">
        <f t="shared" si="189"/>
        <v>0.61868883758347848</v>
      </c>
      <c r="AG1147" s="68" t="str">
        <f t="shared" si="195"/>
        <v>60%-80%</v>
      </c>
      <c r="AH1147" s="75">
        <v>587277.26769999997</v>
      </c>
      <c r="AI1147" s="75">
        <v>587277.26769999997</v>
      </c>
      <c r="AJ1147" s="75">
        <v>404172</v>
      </c>
      <c r="AK1147" s="76">
        <f t="shared" si="190"/>
        <v>0.38238198948084368</v>
      </c>
      <c r="AL1147" s="39" t="str">
        <f t="shared" si="196"/>
        <v>25% - 50%</v>
      </c>
      <c r="AM1147" s="77" t="str">
        <f t="shared" si="197"/>
        <v>Lower Range</v>
      </c>
      <c r="AN1147" s="78" t="s">
        <v>76</v>
      </c>
      <c r="AO1147" s="78"/>
      <c r="AP1147" s="78" t="s">
        <v>135</v>
      </c>
      <c r="AQ1147" s="49"/>
      <c r="AR1147" s="79"/>
      <c r="AS1147" s="79"/>
      <c r="AT1147" s="80"/>
      <c r="AU1147" s="52">
        <f t="shared" si="191"/>
        <v>0</v>
      </c>
    </row>
    <row r="1148" spans="1:47" ht="15" customHeight="1">
      <c r="A1148" s="53" t="s">
        <v>66</v>
      </c>
      <c r="B1148" s="54">
        <v>1137</v>
      </c>
      <c r="C1148" s="55" t="s">
        <v>152</v>
      </c>
      <c r="D1148" s="56" t="s">
        <v>83</v>
      </c>
      <c r="E1148" s="55" t="s">
        <v>111</v>
      </c>
      <c r="F1148" s="57">
        <v>42069</v>
      </c>
      <c r="G1148" s="58">
        <v>30585</v>
      </c>
      <c r="H1148" s="59">
        <f t="shared" si="192"/>
        <v>35.534246575342465</v>
      </c>
      <c r="I1148" s="60" t="s">
        <v>581</v>
      </c>
      <c r="J1148" s="61" t="s">
        <v>71</v>
      </c>
      <c r="K1148" s="62" t="s">
        <v>85</v>
      </c>
      <c r="L1148" s="63" t="s">
        <v>85</v>
      </c>
      <c r="M1148" s="64" t="str">
        <f t="shared" si="193"/>
        <v>2-3-3</v>
      </c>
      <c r="N1148" s="65">
        <v>42736</v>
      </c>
      <c r="O1148" s="66">
        <v>43191</v>
      </c>
      <c r="P1148" s="67">
        <v>7.7499999999999986E-2</v>
      </c>
      <c r="Q1148" s="68" t="s">
        <v>113</v>
      </c>
      <c r="R1148" s="68" t="s">
        <v>114</v>
      </c>
      <c r="S1148" s="68" t="s">
        <v>115</v>
      </c>
      <c r="T1148" s="69">
        <v>46</v>
      </c>
      <c r="U1148" s="68"/>
      <c r="V1148" s="70">
        <v>198324</v>
      </c>
      <c r="W1148" s="70">
        <v>0</v>
      </c>
      <c r="X1148" s="70">
        <v>31500</v>
      </c>
      <c r="Y1148" s="70">
        <v>0</v>
      </c>
      <c r="Z1148" s="70">
        <v>10500</v>
      </c>
      <c r="AA1148" s="70">
        <v>507771</v>
      </c>
      <c r="AB1148" s="71">
        <f t="shared" si="194"/>
        <v>507771</v>
      </c>
      <c r="AC1148" s="71">
        <f t="shared" si="187"/>
        <v>507771</v>
      </c>
      <c r="AD1148" s="72">
        <f t="shared" si="188"/>
        <v>365</v>
      </c>
      <c r="AE1148" s="73">
        <f>ROUND(VLOOKUP(Q1148,'[1]Average Cost'!$A$3:$V$26,HLOOKUP('[1]Master Sheet'!E1148,'[1]Average Cost'!$B$1:$V$2,2,0)),0)</f>
        <v>362968</v>
      </c>
      <c r="AF1148" s="74">
        <f t="shared" si="189"/>
        <v>1.3989415044852438</v>
      </c>
      <c r="AG1148" s="68" t="str">
        <f t="shared" si="195"/>
        <v>Greater than 100%</v>
      </c>
      <c r="AH1148" s="75">
        <v>587277.26769999997</v>
      </c>
      <c r="AI1148" s="75">
        <v>587277.26769999997</v>
      </c>
      <c r="AJ1148" s="75">
        <v>404172</v>
      </c>
      <c r="AK1148" s="76">
        <f t="shared" si="190"/>
        <v>0.86461885710070718</v>
      </c>
      <c r="AL1148" s="39" t="str">
        <f t="shared" si="196"/>
        <v>70% - 90%</v>
      </c>
      <c r="AM1148" s="77" t="str">
        <f t="shared" si="197"/>
        <v>Close to Market Reference</v>
      </c>
      <c r="AN1148" s="78" t="s">
        <v>76</v>
      </c>
      <c r="AO1148" s="78"/>
      <c r="AP1148" s="78" t="s">
        <v>76</v>
      </c>
      <c r="AQ1148" s="49"/>
      <c r="AR1148" s="79"/>
      <c r="AS1148" s="79"/>
      <c r="AT1148" s="80"/>
      <c r="AU1148" s="52">
        <f t="shared" si="191"/>
        <v>0</v>
      </c>
    </row>
    <row r="1149" spans="1:47" ht="15" customHeight="1">
      <c r="A1149" s="53" t="s">
        <v>66</v>
      </c>
      <c r="B1149" s="54">
        <v>1138</v>
      </c>
      <c r="C1149" s="55" t="s">
        <v>116</v>
      </c>
      <c r="D1149" s="56" t="s">
        <v>117</v>
      </c>
      <c r="E1149" s="55" t="s">
        <v>111</v>
      </c>
      <c r="F1149" s="57">
        <v>40179</v>
      </c>
      <c r="G1149" s="58">
        <v>23937</v>
      </c>
      <c r="H1149" s="59">
        <f t="shared" si="192"/>
        <v>53.747945205479454</v>
      </c>
      <c r="I1149" s="60" t="s">
        <v>194</v>
      </c>
      <c r="J1149" s="61" t="s">
        <v>85</v>
      </c>
      <c r="K1149" s="62" t="s">
        <v>71</v>
      </c>
      <c r="L1149" s="63" t="s">
        <v>85</v>
      </c>
      <c r="M1149" s="64" t="str">
        <f t="shared" si="193"/>
        <v>3-2-3</v>
      </c>
      <c r="N1149" s="65">
        <v>42095</v>
      </c>
      <c r="O1149" s="66">
        <v>43191</v>
      </c>
      <c r="P1149" s="67">
        <v>4.8749999999999995E-2</v>
      </c>
      <c r="Q1149" s="68" t="s">
        <v>113</v>
      </c>
      <c r="R1149" s="68" t="s">
        <v>114</v>
      </c>
      <c r="S1149" s="68" t="s">
        <v>115</v>
      </c>
      <c r="T1149" s="69">
        <v>50</v>
      </c>
      <c r="U1149" s="68"/>
      <c r="V1149" s="70">
        <v>459072</v>
      </c>
      <c r="W1149" s="70">
        <v>0</v>
      </c>
      <c r="X1149" s="70">
        <v>90000</v>
      </c>
      <c r="Y1149" s="70">
        <v>130956</v>
      </c>
      <c r="Z1149" s="70">
        <v>30000</v>
      </c>
      <c r="AA1149" s="70">
        <v>1452475</v>
      </c>
      <c r="AB1149" s="71">
        <f t="shared" si="194"/>
        <v>1321519</v>
      </c>
      <c r="AC1149" s="71">
        <f t="shared" si="187"/>
        <v>1321519</v>
      </c>
      <c r="AD1149" s="72">
        <f t="shared" si="188"/>
        <v>365</v>
      </c>
      <c r="AE1149" s="73">
        <f>ROUND(VLOOKUP(Q1149,'[1]Average Cost'!$A$3:$V$26,HLOOKUP('[1]Master Sheet'!E1149,'[1]Average Cost'!$B$1:$V$2,2,0)),0)</f>
        <v>1001963</v>
      </c>
      <c r="AF1149" s="74">
        <f t="shared" si="189"/>
        <v>1.3189299405267461</v>
      </c>
      <c r="AG1149" s="68" t="str">
        <f t="shared" si="195"/>
        <v>Greater than 100%</v>
      </c>
      <c r="AH1149" s="75">
        <v>1274506.9781249999</v>
      </c>
      <c r="AI1149" s="75">
        <v>1274506.9781249999</v>
      </c>
      <c r="AJ1149" s="75">
        <v>1169974</v>
      </c>
      <c r="AK1149" s="76">
        <f t="shared" si="190"/>
        <v>1.0368864374082614</v>
      </c>
      <c r="AL1149" s="39" t="str">
        <f t="shared" si="196"/>
        <v>90% - 110%</v>
      </c>
      <c r="AM1149" s="77" t="str">
        <f t="shared" si="197"/>
        <v>Upper Middle Range</v>
      </c>
      <c r="AN1149" s="78" t="s">
        <v>76</v>
      </c>
      <c r="AO1149" s="78"/>
      <c r="AP1149" s="78" t="s">
        <v>76</v>
      </c>
      <c r="AQ1149" s="49"/>
      <c r="AR1149" s="79"/>
      <c r="AS1149" s="79"/>
      <c r="AT1149" s="80"/>
      <c r="AU1149" s="52">
        <f t="shared" si="191"/>
        <v>0</v>
      </c>
    </row>
    <row r="1150" spans="1:47" ht="15" customHeight="1">
      <c r="A1150" s="53" t="s">
        <v>66</v>
      </c>
      <c r="B1150" s="54">
        <v>1139</v>
      </c>
      <c r="C1150" s="55" t="s">
        <v>167</v>
      </c>
      <c r="D1150" s="56" t="s">
        <v>83</v>
      </c>
      <c r="E1150" s="55" t="s">
        <v>79</v>
      </c>
      <c r="F1150" s="57">
        <v>40940</v>
      </c>
      <c r="G1150" s="58">
        <v>24489</v>
      </c>
      <c r="H1150" s="59">
        <f t="shared" si="192"/>
        <v>52.235616438356168</v>
      </c>
      <c r="I1150" s="60" t="s">
        <v>182</v>
      </c>
      <c r="J1150" s="61" t="s">
        <v>85</v>
      </c>
      <c r="K1150" s="62" t="s">
        <v>85</v>
      </c>
      <c r="L1150" s="63" t="s">
        <v>85</v>
      </c>
      <c r="M1150" s="64" t="str">
        <f t="shared" si="193"/>
        <v>3-3-3</v>
      </c>
      <c r="N1150" s="65" t="s">
        <v>86</v>
      </c>
      <c r="O1150" s="66">
        <v>43191</v>
      </c>
      <c r="P1150" s="67">
        <v>0.12000000000000013</v>
      </c>
      <c r="Q1150" s="68" t="s">
        <v>107</v>
      </c>
      <c r="R1150" s="68" t="s">
        <v>108</v>
      </c>
      <c r="S1150" s="68" t="s">
        <v>109</v>
      </c>
      <c r="T1150" s="69">
        <v>46</v>
      </c>
      <c r="U1150" s="68"/>
      <c r="V1150" s="70">
        <v>200280</v>
      </c>
      <c r="W1150" s="70">
        <v>0</v>
      </c>
      <c r="X1150" s="70">
        <v>0</v>
      </c>
      <c r="Y1150" s="70">
        <v>0</v>
      </c>
      <c r="Z1150" s="70">
        <v>0</v>
      </c>
      <c r="AA1150" s="70">
        <v>512648</v>
      </c>
      <c r="AB1150" s="71">
        <f t="shared" si="194"/>
        <v>512648</v>
      </c>
      <c r="AC1150" s="71">
        <f t="shared" si="187"/>
        <v>512648</v>
      </c>
      <c r="AD1150" s="72">
        <f t="shared" si="188"/>
        <v>365</v>
      </c>
      <c r="AE1150" s="73">
        <f>ROUND(VLOOKUP(Q1150,'[1]Average Cost'!$A$3:$V$26,HLOOKUP('[1]Master Sheet'!E1150,'[1]Average Cost'!$B$1:$V$2,2,0)),0)</f>
        <v>532955</v>
      </c>
      <c r="AF1150" s="74">
        <f t="shared" si="189"/>
        <v>0.96189734592976894</v>
      </c>
      <c r="AG1150" s="68" t="str">
        <f t="shared" si="195"/>
        <v>80%-100%</v>
      </c>
      <c r="AH1150" s="75">
        <v>614929.19200000004</v>
      </c>
      <c r="AI1150" s="75">
        <v>614929.19200000004</v>
      </c>
      <c r="AJ1150" s="75">
        <v>557251</v>
      </c>
      <c r="AK1150" s="76">
        <f t="shared" si="190"/>
        <v>0.83366996829774831</v>
      </c>
      <c r="AL1150" s="39" t="str">
        <f t="shared" si="196"/>
        <v>70% - 90%</v>
      </c>
      <c r="AM1150" s="77" t="str">
        <f t="shared" si="197"/>
        <v>Lower Middle Range</v>
      </c>
      <c r="AN1150" s="78" t="s">
        <v>118</v>
      </c>
      <c r="AO1150" s="78" t="s">
        <v>839</v>
      </c>
      <c r="AP1150" s="78" t="s">
        <v>135</v>
      </c>
      <c r="AQ1150" s="49"/>
      <c r="AR1150" s="79"/>
      <c r="AS1150" s="79"/>
      <c r="AT1150" s="80"/>
      <c r="AU1150" s="52">
        <f t="shared" si="191"/>
        <v>0</v>
      </c>
    </row>
    <row r="1151" spans="1:47" ht="15" customHeight="1">
      <c r="A1151" s="53" t="s">
        <v>66</v>
      </c>
      <c r="B1151" s="54">
        <v>1140</v>
      </c>
      <c r="C1151" s="55" t="s">
        <v>110</v>
      </c>
      <c r="D1151" s="56" t="s">
        <v>95</v>
      </c>
      <c r="E1151" s="55" t="s">
        <v>111</v>
      </c>
      <c r="F1151" s="57">
        <v>44821</v>
      </c>
      <c r="G1151" s="58">
        <v>32892</v>
      </c>
      <c r="H1151" s="59">
        <f t="shared" si="192"/>
        <v>29.213698630136985</v>
      </c>
      <c r="I1151" s="60" t="s">
        <v>330</v>
      </c>
      <c r="J1151" s="61">
        <v>0</v>
      </c>
      <c r="K1151" s="62">
        <v>0</v>
      </c>
      <c r="L1151" s="63" t="s">
        <v>71</v>
      </c>
      <c r="M1151" s="64" t="str">
        <f t="shared" si="193"/>
        <v>0-0-2</v>
      </c>
      <c r="N1151" s="81" t="s">
        <v>72</v>
      </c>
      <c r="O1151" s="62" t="s">
        <v>72</v>
      </c>
      <c r="P1151" s="67">
        <v>0</v>
      </c>
      <c r="Q1151" s="68" t="s">
        <v>125</v>
      </c>
      <c r="R1151" s="68" t="s">
        <v>126</v>
      </c>
      <c r="S1151" s="68" t="s">
        <v>127</v>
      </c>
      <c r="T1151" s="69">
        <v>47</v>
      </c>
      <c r="U1151" s="68"/>
      <c r="V1151" s="70">
        <v>232728</v>
      </c>
      <c r="W1151" s="70">
        <v>0</v>
      </c>
      <c r="X1151" s="70">
        <v>31500</v>
      </c>
      <c r="Y1151" s="70">
        <v>58176</v>
      </c>
      <c r="Z1151" s="70">
        <v>10500</v>
      </c>
      <c r="AA1151" s="70">
        <v>651950</v>
      </c>
      <c r="AB1151" s="71">
        <f t="shared" si="194"/>
        <v>593774</v>
      </c>
      <c r="AC1151" s="71">
        <f t="shared" si="187"/>
        <v>593774</v>
      </c>
      <c r="AD1151" s="72">
        <f t="shared" si="188"/>
        <v>196</v>
      </c>
      <c r="AE1151" s="73">
        <f>ROUND(VLOOKUP(Q1151,'[1]Average Cost'!$A$3:$V$26,HLOOKUP('[1]Master Sheet'!E1151,'[1]Average Cost'!$B$1:$V$2,2,0)),0)</f>
        <v>553813</v>
      </c>
      <c r="AF1151" s="74">
        <f t="shared" si="189"/>
        <v>1.0721561249013656</v>
      </c>
      <c r="AG1151" s="68" t="str">
        <f t="shared" si="195"/>
        <v>Greater than 100%</v>
      </c>
      <c r="AH1151" s="75">
        <v>666619.08750000002</v>
      </c>
      <c r="AI1151" s="75">
        <v>666619.08750000002</v>
      </c>
      <c r="AJ1151" s="75">
        <v>495248</v>
      </c>
      <c r="AK1151" s="76">
        <f t="shared" si="190"/>
        <v>0.89072456989914794</v>
      </c>
      <c r="AL1151" s="39" t="str">
        <f t="shared" si="196"/>
        <v>70% - 90%</v>
      </c>
      <c r="AM1151" s="77" t="str">
        <f t="shared" si="197"/>
        <v>Close to Market Reference</v>
      </c>
      <c r="AN1151" s="78" t="s">
        <v>76</v>
      </c>
      <c r="AO1151" s="78"/>
      <c r="AP1151" s="78" t="s">
        <v>135</v>
      </c>
      <c r="AQ1151" s="49"/>
      <c r="AR1151" s="79"/>
      <c r="AS1151" s="79"/>
      <c r="AT1151" s="80"/>
      <c r="AU1151" s="52">
        <f t="shared" si="191"/>
        <v>0</v>
      </c>
    </row>
    <row r="1152" spans="1:47" ht="15" customHeight="1">
      <c r="A1152" s="53" t="s">
        <v>66</v>
      </c>
      <c r="B1152" s="25">
        <v>1141</v>
      </c>
      <c r="C1152" s="55" t="s">
        <v>67</v>
      </c>
      <c r="D1152" s="56" t="s">
        <v>91</v>
      </c>
      <c r="E1152" s="55" t="s">
        <v>231</v>
      </c>
      <c r="F1152" s="57">
        <v>44758</v>
      </c>
      <c r="G1152" s="58">
        <v>29476</v>
      </c>
      <c r="H1152" s="59">
        <f t="shared" si="192"/>
        <v>38.57260273972603</v>
      </c>
      <c r="I1152" s="60" t="s">
        <v>248</v>
      </c>
      <c r="J1152" s="61">
        <v>0</v>
      </c>
      <c r="K1152" s="62">
        <v>0</v>
      </c>
      <c r="L1152" s="63" t="s">
        <v>85</v>
      </c>
      <c r="M1152" s="64" t="str">
        <f t="shared" si="193"/>
        <v>0-0-3</v>
      </c>
      <c r="N1152" s="81" t="s">
        <v>72</v>
      </c>
      <c r="O1152" s="62" t="s">
        <v>72</v>
      </c>
      <c r="P1152" s="67">
        <v>0</v>
      </c>
      <c r="Q1152" s="68" t="s">
        <v>177</v>
      </c>
      <c r="R1152" s="68" t="s">
        <v>178</v>
      </c>
      <c r="S1152" s="68" t="s">
        <v>179</v>
      </c>
      <c r="T1152" s="69">
        <v>49</v>
      </c>
      <c r="U1152" s="68"/>
      <c r="V1152" s="70">
        <v>472728</v>
      </c>
      <c r="W1152" s="70">
        <v>0</v>
      </c>
      <c r="X1152" s="70">
        <v>0</v>
      </c>
      <c r="Y1152" s="70">
        <v>118176</v>
      </c>
      <c r="Z1152" s="70">
        <v>0</v>
      </c>
      <c r="AA1152" s="70">
        <v>1311950</v>
      </c>
      <c r="AB1152" s="71">
        <f t="shared" si="194"/>
        <v>1193774</v>
      </c>
      <c r="AC1152" s="71">
        <f t="shared" si="187"/>
        <v>1193774</v>
      </c>
      <c r="AD1152" s="72">
        <f t="shared" si="188"/>
        <v>259</v>
      </c>
      <c r="AE1152" s="73">
        <f>ROUND(VLOOKUP(Q1152,'[1]Average Cost'!$A$3:$V$26,HLOOKUP('[1]Master Sheet'!E1152,'[1]Average Cost'!$B$1:$V$2,2,0)),0)</f>
        <v>1090263</v>
      </c>
      <c r="AF1152" s="74">
        <f t="shared" si="189"/>
        <v>1.0949413123255582</v>
      </c>
      <c r="AG1152" s="68" t="str">
        <f t="shared" si="195"/>
        <v>Greater than 100%</v>
      </c>
      <c r="AH1152" s="75">
        <v>1405865.719755</v>
      </c>
      <c r="AI1152" s="75">
        <v>1405865.719755</v>
      </c>
      <c r="AJ1152" s="75">
        <v>1020726</v>
      </c>
      <c r="AK1152" s="76">
        <f t="shared" si="190"/>
        <v>0.84913799605842788</v>
      </c>
      <c r="AL1152" s="39" t="str">
        <f t="shared" si="196"/>
        <v>70% - 90%</v>
      </c>
      <c r="AM1152" s="77" t="str">
        <f t="shared" si="197"/>
        <v>Lower Middle Range</v>
      </c>
      <c r="AN1152" s="78" t="s">
        <v>118</v>
      </c>
      <c r="AO1152" s="78" t="s">
        <v>840</v>
      </c>
      <c r="AP1152" s="78" t="s">
        <v>76</v>
      </c>
      <c r="AQ1152" s="49"/>
      <c r="AR1152" s="79"/>
      <c r="AS1152" s="79"/>
      <c r="AT1152" s="80"/>
      <c r="AU1152" s="52">
        <f t="shared" si="191"/>
        <v>0</v>
      </c>
    </row>
    <row r="1153" spans="1:47" ht="15" customHeight="1">
      <c r="A1153" s="53" t="s">
        <v>66</v>
      </c>
      <c r="B1153" s="54">
        <v>1142</v>
      </c>
      <c r="C1153" s="55" t="s">
        <v>67</v>
      </c>
      <c r="D1153" s="56" t="s">
        <v>68</v>
      </c>
      <c r="E1153" s="55" t="s">
        <v>310</v>
      </c>
      <c r="F1153" s="57">
        <v>44821</v>
      </c>
      <c r="G1153" s="58">
        <v>33903</v>
      </c>
      <c r="H1153" s="59">
        <f t="shared" si="192"/>
        <v>26.443835616438356</v>
      </c>
      <c r="I1153" s="60" t="s">
        <v>792</v>
      </c>
      <c r="J1153" s="61">
        <v>0</v>
      </c>
      <c r="K1153" s="62">
        <v>0</v>
      </c>
      <c r="L1153" s="63" t="s">
        <v>71</v>
      </c>
      <c r="M1153" s="64" t="str">
        <f t="shared" si="193"/>
        <v>0-0-2</v>
      </c>
      <c r="N1153" s="81" t="s">
        <v>72</v>
      </c>
      <c r="O1153" s="62" t="s">
        <v>72</v>
      </c>
      <c r="P1153" s="67">
        <v>0</v>
      </c>
      <c r="Q1153" s="68" t="s">
        <v>177</v>
      </c>
      <c r="R1153" s="68" t="s">
        <v>178</v>
      </c>
      <c r="S1153" s="68" t="s">
        <v>179</v>
      </c>
      <c r="T1153" s="69">
        <v>48</v>
      </c>
      <c r="U1153" s="68"/>
      <c r="V1153" s="70">
        <v>200004</v>
      </c>
      <c r="W1153" s="70">
        <v>0</v>
      </c>
      <c r="X1153" s="70">
        <v>0</v>
      </c>
      <c r="Y1153" s="70">
        <v>50004</v>
      </c>
      <c r="Z1153" s="70">
        <v>0</v>
      </c>
      <c r="AA1153" s="70">
        <v>561957</v>
      </c>
      <c r="AB1153" s="71">
        <f t="shared" si="194"/>
        <v>511953</v>
      </c>
      <c r="AC1153" s="71">
        <f t="shared" si="187"/>
        <v>511953</v>
      </c>
      <c r="AD1153" s="72">
        <f t="shared" si="188"/>
        <v>196</v>
      </c>
      <c r="AE1153" s="73">
        <f>ROUND(VLOOKUP(Q1153,'[1]Average Cost'!$A$3:$V$26,HLOOKUP('[1]Master Sheet'!E1153,'[1]Average Cost'!$B$1:$V$2,2,0)),0)</f>
        <v>876337</v>
      </c>
      <c r="AF1153" s="74">
        <f t="shared" si="189"/>
        <v>0.58419649061947632</v>
      </c>
      <c r="AG1153" s="68" t="str">
        <f t="shared" si="195"/>
        <v>Less than 60%</v>
      </c>
      <c r="AH1153" s="75">
        <v>1031401.0812</v>
      </c>
      <c r="AI1153" s="75">
        <v>1031401.0812</v>
      </c>
      <c r="AJ1153" s="75">
        <v>1020726</v>
      </c>
      <c r="AK1153" s="76">
        <f t="shared" si="190"/>
        <v>0.49636655354710324</v>
      </c>
      <c r="AL1153" s="39" t="str">
        <f t="shared" si="196"/>
        <v>25% - 50%</v>
      </c>
      <c r="AM1153" s="77" t="str">
        <f t="shared" si="197"/>
        <v>Lower Range</v>
      </c>
      <c r="AN1153" s="78" t="s">
        <v>76</v>
      </c>
      <c r="AO1153" s="78"/>
      <c r="AP1153" s="78" t="s">
        <v>76</v>
      </c>
      <c r="AQ1153" s="49"/>
      <c r="AR1153" s="79"/>
      <c r="AS1153" s="79"/>
      <c r="AT1153" s="80"/>
      <c r="AU1153" s="52">
        <f t="shared" si="191"/>
        <v>0</v>
      </c>
    </row>
    <row r="1154" spans="1:47" ht="15" customHeight="1">
      <c r="A1154" s="53" t="s">
        <v>66</v>
      </c>
      <c r="B1154" s="54">
        <v>1143</v>
      </c>
      <c r="C1154" s="55" t="s">
        <v>110</v>
      </c>
      <c r="D1154" s="56" t="s">
        <v>95</v>
      </c>
      <c r="E1154" s="55" t="s">
        <v>79</v>
      </c>
      <c r="F1154" s="57">
        <v>44380</v>
      </c>
      <c r="G1154" s="58">
        <v>34170</v>
      </c>
      <c r="H1154" s="59">
        <f t="shared" si="192"/>
        <v>25.712328767123289</v>
      </c>
      <c r="I1154" s="60" t="s">
        <v>100</v>
      </c>
      <c r="J1154" s="61">
        <v>0</v>
      </c>
      <c r="K1154" s="62" t="s">
        <v>71</v>
      </c>
      <c r="L1154" s="63" t="s">
        <v>81</v>
      </c>
      <c r="M1154" s="64" t="str">
        <f t="shared" si="193"/>
        <v>0-2-4</v>
      </c>
      <c r="N1154" s="81" t="s">
        <v>121</v>
      </c>
      <c r="O1154" s="66">
        <v>43191</v>
      </c>
      <c r="P1154" s="67">
        <v>4.5373271800766779E-2</v>
      </c>
      <c r="Q1154" s="68" t="s">
        <v>101</v>
      </c>
      <c r="R1154" s="68" t="s">
        <v>141</v>
      </c>
      <c r="S1154" s="68" t="s">
        <v>142</v>
      </c>
      <c r="T1154" s="69">
        <v>47</v>
      </c>
      <c r="U1154" s="68"/>
      <c r="V1154" s="70">
        <v>190056</v>
      </c>
      <c r="W1154" s="70">
        <v>0</v>
      </c>
      <c r="X1154" s="70">
        <v>0</v>
      </c>
      <c r="Y1154" s="70">
        <v>47520</v>
      </c>
      <c r="Z1154" s="70">
        <v>0</v>
      </c>
      <c r="AA1154" s="70">
        <v>534618</v>
      </c>
      <c r="AB1154" s="71">
        <f t="shared" si="194"/>
        <v>487098</v>
      </c>
      <c r="AC1154" s="71">
        <f t="shared" si="187"/>
        <v>487098</v>
      </c>
      <c r="AD1154" s="72">
        <f t="shared" si="188"/>
        <v>365</v>
      </c>
      <c r="AE1154" s="73">
        <f>ROUND(VLOOKUP(Q1154,'[1]Average Cost'!$A$3:$V$26,HLOOKUP('[1]Master Sheet'!E1154,'[1]Average Cost'!$B$1:$V$2,2,0)),0)</f>
        <v>523446</v>
      </c>
      <c r="AF1154" s="74">
        <f t="shared" si="189"/>
        <v>0.93056017239600641</v>
      </c>
      <c r="AG1154" s="68" t="str">
        <f t="shared" si="195"/>
        <v>80%-100%</v>
      </c>
      <c r="AH1154" s="75">
        <v>818934.83750000002</v>
      </c>
      <c r="AI1154" s="75">
        <v>818934.83750000002</v>
      </c>
      <c r="AJ1154" s="75">
        <v>703765</v>
      </c>
      <c r="AK1154" s="76">
        <f t="shared" si="190"/>
        <v>0.59479457668083391</v>
      </c>
      <c r="AL1154" s="39" t="str">
        <f t="shared" si="196"/>
        <v>50% - 70%</v>
      </c>
      <c r="AM1154" s="77" t="str">
        <f t="shared" si="197"/>
        <v>Lower Range</v>
      </c>
      <c r="AN1154" s="78" t="s">
        <v>76</v>
      </c>
      <c r="AO1154" s="78"/>
      <c r="AP1154" s="78" t="s">
        <v>76</v>
      </c>
      <c r="AQ1154" s="49"/>
      <c r="AR1154" s="79"/>
      <c r="AS1154" s="79"/>
      <c r="AT1154" s="80"/>
      <c r="AU1154" s="52">
        <f t="shared" si="191"/>
        <v>0</v>
      </c>
    </row>
    <row r="1155" spans="1:47" ht="15" customHeight="1">
      <c r="A1155" s="53" t="s">
        <v>66</v>
      </c>
      <c r="B1155" s="54">
        <v>1144</v>
      </c>
      <c r="C1155" s="55" t="s">
        <v>167</v>
      </c>
      <c r="D1155" s="56" t="s">
        <v>83</v>
      </c>
      <c r="E1155" s="55" t="s">
        <v>111</v>
      </c>
      <c r="F1155" s="57">
        <v>42156</v>
      </c>
      <c r="G1155" s="58">
        <v>31592</v>
      </c>
      <c r="H1155" s="59">
        <f t="shared" si="192"/>
        <v>32.775342465753425</v>
      </c>
      <c r="I1155" s="60" t="s">
        <v>677</v>
      </c>
      <c r="J1155" s="61" t="s">
        <v>85</v>
      </c>
      <c r="K1155" s="62" t="s">
        <v>71</v>
      </c>
      <c r="L1155" s="63" t="s">
        <v>71</v>
      </c>
      <c r="M1155" s="64" t="str">
        <f t="shared" si="193"/>
        <v>3-2-2</v>
      </c>
      <c r="N1155" s="65">
        <v>42826</v>
      </c>
      <c r="O1155" s="66">
        <v>43191</v>
      </c>
      <c r="P1155" s="67">
        <v>0.10799999999999996</v>
      </c>
      <c r="Q1155" s="68" t="s">
        <v>224</v>
      </c>
      <c r="R1155" s="68" t="s">
        <v>108</v>
      </c>
      <c r="S1155" s="68" t="s">
        <v>109</v>
      </c>
      <c r="T1155" s="69">
        <v>46</v>
      </c>
      <c r="U1155" s="68"/>
      <c r="V1155" s="70">
        <v>163980</v>
      </c>
      <c r="W1155" s="70">
        <v>0</v>
      </c>
      <c r="X1155" s="70">
        <v>18000</v>
      </c>
      <c r="Y1155" s="70">
        <v>0</v>
      </c>
      <c r="Z1155" s="70">
        <v>6000</v>
      </c>
      <c r="AA1155" s="70">
        <v>421910</v>
      </c>
      <c r="AB1155" s="71">
        <f t="shared" si="194"/>
        <v>421910</v>
      </c>
      <c r="AC1155" s="71">
        <f t="shared" si="187"/>
        <v>421910</v>
      </c>
      <c r="AD1155" s="72">
        <f t="shared" si="188"/>
        <v>365</v>
      </c>
      <c r="AE1155" s="73">
        <f>ROUND(VLOOKUP(Q1155,'[1]Average Cost'!$A$3:$V$26,HLOOKUP('[1]Master Sheet'!E1155,'[1]Average Cost'!$B$1:$V$2,2,0)),0)</f>
        <v>390927</v>
      </c>
      <c r="AF1155" s="74">
        <f t="shared" si="189"/>
        <v>1.0792552062149712</v>
      </c>
      <c r="AG1155" s="68" t="str">
        <f t="shared" si="195"/>
        <v>Greater than 100%</v>
      </c>
      <c r="AH1155" s="75">
        <v>589965</v>
      </c>
      <c r="AI1155" s="75">
        <v>577034.06099999999</v>
      </c>
      <c r="AJ1155" s="75">
        <v>589965</v>
      </c>
      <c r="AK1155" s="76">
        <f t="shared" si="190"/>
        <v>0.71514411871890704</v>
      </c>
      <c r="AL1155" s="39" t="str">
        <f t="shared" si="196"/>
        <v>70% - 90%</v>
      </c>
      <c r="AM1155" s="77" t="str">
        <f t="shared" si="197"/>
        <v>Lower Middle Range</v>
      </c>
      <c r="AN1155" s="78" t="s">
        <v>76</v>
      </c>
      <c r="AO1155" s="78"/>
      <c r="AP1155" s="78" t="s">
        <v>76</v>
      </c>
      <c r="AQ1155" s="49"/>
      <c r="AR1155" s="79"/>
      <c r="AS1155" s="79"/>
      <c r="AT1155" s="80"/>
      <c r="AU1155" s="52">
        <f t="shared" si="191"/>
        <v>0</v>
      </c>
    </row>
    <row r="1156" spans="1:47" ht="15" customHeight="1">
      <c r="A1156" s="53" t="s">
        <v>66</v>
      </c>
      <c r="B1156" s="54">
        <v>1145</v>
      </c>
      <c r="C1156" s="55" t="s">
        <v>437</v>
      </c>
      <c r="D1156" s="56" t="s">
        <v>117</v>
      </c>
      <c r="E1156" s="55" t="s">
        <v>96</v>
      </c>
      <c r="F1156" s="57">
        <v>44030</v>
      </c>
      <c r="G1156" s="58">
        <v>30344</v>
      </c>
      <c r="H1156" s="59">
        <f t="shared" si="192"/>
        <v>36.194520547945203</v>
      </c>
      <c r="I1156" s="60" t="s">
        <v>841</v>
      </c>
      <c r="J1156" s="61" t="s">
        <v>85</v>
      </c>
      <c r="K1156" s="62" t="s">
        <v>85</v>
      </c>
      <c r="L1156" s="63" t="s">
        <v>129</v>
      </c>
      <c r="M1156" s="64" t="str">
        <f t="shared" si="193"/>
        <v>3-3-1</v>
      </c>
      <c r="N1156" s="81" t="s">
        <v>121</v>
      </c>
      <c r="O1156" s="66">
        <v>43191</v>
      </c>
      <c r="P1156" s="67">
        <v>0.11</v>
      </c>
      <c r="Q1156" s="68" t="s">
        <v>436</v>
      </c>
      <c r="R1156" s="68" t="s">
        <v>178</v>
      </c>
      <c r="S1156" s="68" t="s">
        <v>179</v>
      </c>
      <c r="T1156" s="69">
        <v>50</v>
      </c>
      <c r="U1156" s="68"/>
      <c r="V1156" s="70">
        <v>379992</v>
      </c>
      <c r="W1156" s="70">
        <v>0</v>
      </c>
      <c r="X1156" s="70">
        <v>0</v>
      </c>
      <c r="Y1156" s="70">
        <v>97440</v>
      </c>
      <c r="Z1156" s="70">
        <v>0</v>
      </c>
      <c r="AA1156" s="70">
        <v>1083742</v>
      </c>
      <c r="AB1156" s="71">
        <f t="shared" si="194"/>
        <v>986302</v>
      </c>
      <c r="AC1156" s="71">
        <f t="shared" si="187"/>
        <v>986302</v>
      </c>
      <c r="AD1156" s="72">
        <f t="shared" si="188"/>
        <v>365</v>
      </c>
      <c r="AE1156" s="73">
        <f>ROUND(VLOOKUP(Q1156,'[1]Average Cost'!$A$3:$V$26,HLOOKUP('[1]Master Sheet'!E1156,'[1]Average Cost'!$B$1:$V$2,2,0)),0)</f>
        <v>1216988</v>
      </c>
      <c r="AF1156" s="74">
        <f t="shared" si="189"/>
        <v>0.81044513175150457</v>
      </c>
      <c r="AG1156" s="68" t="str">
        <f t="shared" si="195"/>
        <v>80%-100%</v>
      </c>
      <c r="AH1156" s="75">
        <v>1274585</v>
      </c>
      <c r="AI1156" s="75">
        <v>1263235.5</v>
      </c>
      <c r="AJ1156" s="75">
        <v>1274585</v>
      </c>
      <c r="AK1156" s="76">
        <f t="shared" si="190"/>
        <v>0.7738220675749361</v>
      </c>
      <c r="AL1156" s="39" t="str">
        <f t="shared" si="196"/>
        <v>70% - 90%</v>
      </c>
      <c r="AM1156" s="77" t="str">
        <f t="shared" si="197"/>
        <v>Lower Middle Range</v>
      </c>
      <c r="AN1156" s="78" t="s">
        <v>76</v>
      </c>
      <c r="AO1156" s="78"/>
      <c r="AP1156" s="78" t="s">
        <v>76</v>
      </c>
      <c r="AQ1156" s="49"/>
      <c r="AR1156" s="79"/>
      <c r="AS1156" s="79"/>
      <c r="AT1156" s="80"/>
      <c r="AU1156" s="52">
        <f t="shared" si="191"/>
        <v>0</v>
      </c>
    </row>
    <row r="1157" spans="1:47" ht="15" customHeight="1">
      <c r="A1157" s="53" t="s">
        <v>66</v>
      </c>
      <c r="B1157" s="54">
        <v>1146</v>
      </c>
      <c r="C1157" s="55" t="s">
        <v>67</v>
      </c>
      <c r="D1157" s="56" t="s">
        <v>68</v>
      </c>
      <c r="E1157" s="55" t="s">
        <v>206</v>
      </c>
      <c r="F1157" s="57">
        <v>42952</v>
      </c>
      <c r="G1157" s="58">
        <v>29110</v>
      </c>
      <c r="H1157" s="59">
        <f t="shared" si="192"/>
        <v>39.575342465753423</v>
      </c>
      <c r="I1157" s="60" t="s">
        <v>207</v>
      </c>
      <c r="J1157" s="61" t="s">
        <v>85</v>
      </c>
      <c r="K1157" s="62" t="s">
        <v>85</v>
      </c>
      <c r="L1157" s="63" t="s">
        <v>85</v>
      </c>
      <c r="M1157" s="64" t="str">
        <f t="shared" si="193"/>
        <v>3-3-3</v>
      </c>
      <c r="N1157" s="65">
        <v>42826</v>
      </c>
      <c r="O1157" s="66">
        <v>43191</v>
      </c>
      <c r="P1157" s="67">
        <v>0.21</v>
      </c>
      <c r="Q1157" s="68" t="s">
        <v>73</v>
      </c>
      <c r="R1157" s="38" t="s">
        <v>74</v>
      </c>
      <c r="S1157" s="38" t="s">
        <v>75</v>
      </c>
      <c r="T1157" s="69">
        <v>48</v>
      </c>
      <c r="U1157" s="68"/>
      <c r="V1157" s="70">
        <v>256200</v>
      </c>
      <c r="W1157" s="70">
        <v>0</v>
      </c>
      <c r="X1157" s="70">
        <v>0</v>
      </c>
      <c r="Y1157" s="70">
        <v>64044</v>
      </c>
      <c r="Z1157" s="70">
        <v>0</v>
      </c>
      <c r="AA1157" s="70">
        <v>716484</v>
      </c>
      <c r="AB1157" s="71">
        <f t="shared" si="194"/>
        <v>652440</v>
      </c>
      <c r="AC1157" s="71">
        <f t="shared" si="187"/>
        <v>652440</v>
      </c>
      <c r="AD1157" s="72">
        <f t="shared" si="188"/>
        <v>365</v>
      </c>
      <c r="AE1157" s="73">
        <f>ROUND(VLOOKUP(Q1157,'[1]Average Cost'!$A$3:$V$26,HLOOKUP('[1]Master Sheet'!E1157,'[1]Average Cost'!$B$1:$V$2,2,0)),0)</f>
        <v>646385</v>
      </c>
      <c r="AF1157" s="74">
        <f t="shared" si="189"/>
        <v>1.0093674822280838</v>
      </c>
      <c r="AG1157" s="68" t="str">
        <f t="shared" si="195"/>
        <v>Greater than 100%</v>
      </c>
      <c r="AH1157" s="75">
        <v>1040452</v>
      </c>
      <c r="AI1157" s="75">
        <v>1031401.0812</v>
      </c>
      <c r="AJ1157" s="75">
        <v>1040452</v>
      </c>
      <c r="AK1157" s="76">
        <f t="shared" si="190"/>
        <v>0.62707361800448269</v>
      </c>
      <c r="AL1157" s="39" t="str">
        <f t="shared" si="196"/>
        <v>50% - 70%</v>
      </c>
      <c r="AM1157" s="77" t="str">
        <f t="shared" si="197"/>
        <v>Lower Range</v>
      </c>
      <c r="AN1157" s="78" t="s">
        <v>118</v>
      </c>
      <c r="AO1157" s="78" t="s">
        <v>842</v>
      </c>
      <c r="AP1157" s="78" t="s">
        <v>135</v>
      </c>
      <c r="AQ1157" s="49"/>
      <c r="AR1157" s="79"/>
      <c r="AS1157" s="79"/>
      <c r="AT1157" s="80"/>
      <c r="AU1157" s="52">
        <f t="shared" si="191"/>
        <v>0</v>
      </c>
    </row>
    <row r="1158" spans="1:47" ht="15" customHeight="1">
      <c r="A1158" s="53" t="s">
        <v>66</v>
      </c>
      <c r="B1158" s="25">
        <v>1147</v>
      </c>
      <c r="C1158" s="55" t="s">
        <v>205</v>
      </c>
      <c r="D1158" s="56" t="s">
        <v>117</v>
      </c>
      <c r="E1158" s="55" t="s">
        <v>372</v>
      </c>
      <c r="F1158" s="57">
        <v>41853</v>
      </c>
      <c r="G1158" s="58">
        <v>31866</v>
      </c>
      <c r="H1158" s="59">
        <f t="shared" si="192"/>
        <v>32.024657534246572</v>
      </c>
      <c r="I1158" s="60" t="s">
        <v>284</v>
      </c>
      <c r="J1158" s="61" t="s">
        <v>81</v>
      </c>
      <c r="K1158" s="62" t="s">
        <v>71</v>
      </c>
      <c r="L1158" s="63" t="s">
        <v>81</v>
      </c>
      <c r="M1158" s="64" t="str">
        <f t="shared" si="193"/>
        <v>4-2-4</v>
      </c>
      <c r="N1158" s="65">
        <v>42095</v>
      </c>
      <c r="O1158" s="66">
        <v>43191</v>
      </c>
      <c r="P1158" s="67">
        <v>0.15</v>
      </c>
      <c r="Q1158" s="68" t="s">
        <v>73</v>
      </c>
      <c r="R1158" s="38" t="s">
        <v>74</v>
      </c>
      <c r="S1158" s="38" t="s">
        <v>75</v>
      </c>
      <c r="T1158" s="69">
        <v>50</v>
      </c>
      <c r="U1158" s="68"/>
      <c r="V1158" s="70">
        <v>378876</v>
      </c>
      <c r="W1158" s="70">
        <v>0</v>
      </c>
      <c r="X1158" s="70">
        <v>0</v>
      </c>
      <c r="Y1158" s="70">
        <v>97152</v>
      </c>
      <c r="Z1158" s="70">
        <v>0</v>
      </c>
      <c r="AA1158" s="70">
        <v>1080590</v>
      </c>
      <c r="AB1158" s="71">
        <f t="shared" si="194"/>
        <v>983438</v>
      </c>
      <c r="AC1158" s="71">
        <f t="shared" si="187"/>
        <v>983438</v>
      </c>
      <c r="AD1158" s="72">
        <f t="shared" si="188"/>
        <v>365</v>
      </c>
      <c r="AE1158" s="73">
        <f>ROUND(VLOOKUP(Q1158,'[1]Average Cost'!$A$3:$V$26,HLOOKUP('[1]Master Sheet'!E1158,'[1]Average Cost'!$B$1:$V$2,2,0)),0)</f>
        <v>1206158</v>
      </c>
      <c r="AF1158" s="74">
        <f t="shared" si="189"/>
        <v>0.8153475746958524</v>
      </c>
      <c r="AG1158" s="68" t="str">
        <f t="shared" si="195"/>
        <v>80%-100%</v>
      </c>
      <c r="AH1158" s="75">
        <v>1653959.6702999999</v>
      </c>
      <c r="AI1158" s="75">
        <v>1653959.6702999999</v>
      </c>
      <c r="AJ1158" s="75">
        <v>1268031</v>
      </c>
      <c r="AK1158" s="76">
        <f t="shared" si="190"/>
        <v>0.59459611842991389</v>
      </c>
      <c r="AL1158" s="39" t="str">
        <f t="shared" si="196"/>
        <v>50% - 70%</v>
      </c>
      <c r="AM1158" s="77" t="str">
        <f t="shared" si="197"/>
        <v>Lower Range</v>
      </c>
      <c r="AN1158" s="78" t="s">
        <v>76</v>
      </c>
      <c r="AO1158" s="78"/>
      <c r="AP1158" s="78" t="s">
        <v>76</v>
      </c>
      <c r="AQ1158" s="49"/>
      <c r="AR1158" s="79"/>
      <c r="AS1158" s="79"/>
      <c r="AT1158" s="80"/>
      <c r="AU1158" s="52">
        <f t="shared" si="191"/>
        <v>0</v>
      </c>
    </row>
    <row r="1159" spans="1:47" ht="15" customHeight="1">
      <c r="A1159" s="53" t="s">
        <v>66</v>
      </c>
      <c r="B1159" s="54">
        <v>1148</v>
      </c>
      <c r="C1159" s="55" t="s">
        <v>67</v>
      </c>
      <c r="D1159" s="56" t="s">
        <v>68</v>
      </c>
      <c r="E1159" s="55" t="s">
        <v>603</v>
      </c>
      <c r="F1159" s="57">
        <v>44409</v>
      </c>
      <c r="G1159" s="58">
        <v>30735</v>
      </c>
      <c r="H1159" s="59">
        <f t="shared" si="192"/>
        <v>35.123287671232873</v>
      </c>
      <c r="I1159" s="60" t="s">
        <v>188</v>
      </c>
      <c r="J1159" s="61">
        <v>0</v>
      </c>
      <c r="K1159" s="62" t="s">
        <v>71</v>
      </c>
      <c r="L1159" s="63" t="s">
        <v>81</v>
      </c>
      <c r="M1159" s="64" t="str">
        <f t="shared" si="193"/>
        <v>0-2-4</v>
      </c>
      <c r="N1159" s="81" t="s">
        <v>121</v>
      </c>
      <c r="O1159" s="66">
        <v>43191</v>
      </c>
      <c r="P1159" s="67">
        <v>5.3041095890410964E-2</v>
      </c>
      <c r="Q1159" s="68" t="s">
        <v>73</v>
      </c>
      <c r="R1159" s="38" t="s">
        <v>74</v>
      </c>
      <c r="S1159" s="38" t="s">
        <v>75</v>
      </c>
      <c r="T1159" s="69">
        <v>48</v>
      </c>
      <c r="U1159" s="68"/>
      <c r="V1159" s="70">
        <v>239328</v>
      </c>
      <c r="W1159" s="70">
        <v>0</v>
      </c>
      <c r="X1159" s="70">
        <v>0</v>
      </c>
      <c r="Y1159" s="70">
        <v>59832</v>
      </c>
      <c r="Z1159" s="70">
        <v>0</v>
      </c>
      <c r="AA1159" s="70">
        <v>670100</v>
      </c>
      <c r="AB1159" s="71">
        <f t="shared" si="194"/>
        <v>610268</v>
      </c>
      <c r="AC1159" s="71">
        <f t="shared" si="187"/>
        <v>610268</v>
      </c>
      <c r="AD1159" s="72">
        <f t="shared" si="188"/>
        <v>365</v>
      </c>
      <c r="AE1159" s="73">
        <f>ROUND(VLOOKUP(Q1159,'[1]Average Cost'!$A$3:$V$26,HLOOKUP('[1]Master Sheet'!E1159,'[1]Average Cost'!$B$1:$V$2,2,0)),0)</f>
        <v>646385</v>
      </c>
      <c r="AF1159" s="74">
        <f t="shared" si="189"/>
        <v>0.94412463160500326</v>
      </c>
      <c r="AG1159" s="68" t="str">
        <f t="shared" si="195"/>
        <v>80%-100%</v>
      </c>
      <c r="AH1159" s="75">
        <v>1040452</v>
      </c>
      <c r="AI1159" s="75">
        <v>1031401.0812</v>
      </c>
      <c r="AJ1159" s="75">
        <v>1040452</v>
      </c>
      <c r="AK1159" s="76">
        <f t="shared" si="190"/>
        <v>0.5865412340021452</v>
      </c>
      <c r="AL1159" s="39" t="str">
        <f t="shared" si="196"/>
        <v>50% - 70%</v>
      </c>
      <c r="AM1159" s="77" t="str">
        <f t="shared" si="197"/>
        <v>Lower Range</v>
      </c>
      <c r="AN1159" s="78" t="s">
        <v>118</v>
      </c>
      <c r="AO1159" s="78" t="s">
        <v>843</v>
      </c>
      <c r="AP1159" s="78" t="s">
        <v>76</v>
      </c>
      <c r="AQ1159" s="49"/>
      <c r="AR1159" s="79"/>
      <c r="AS1159" s="79"/>
      <c r="AT1159" s="80"/>
      <c r="AU1159" s="52">
        <f t="shared" si="191"/>
        <v>0</v>
      </c>
    </row>
    <row r="1160" spans="1:47" ht="15" customHeight="1">
      <c r="A1160" s="53" t="s">
        <v>66</v>
      </c>
      <c r="B1160" s="54">
        <v>1149</v>
      </c>
      <c r="C1160" s="55" t="s">
        <v>205</v>
      </c>
      <c r="D1160" s="56" t="s">
        <v>117</v>
      </c>
      <c r="E1160" s="55" t="s">
        <v>105</v>
      </c>
      <c r="F1160" s="57">
        <v>41841</v>
      </c>
      <c r="G1160" s="58">
        <v>29879</v>
      </c>
      <c r="H1160" s="59">
        <f t="shared" si="192"/>
        <v>37.468493150684928</v>
      </c>
      <c r="I1160" s="60" t="s">
        <v>70</v>
      </c>
      <c r="J1160" s="61" t="s">
        <v>85</v>
      </c>
      <c r="K1160" s="62" t="s">
        <v>85</v>
      </c>
      <c r="L1160" s="63" t="s">
        <v>85</v>
      </c>
      <c r="M1160" s="64" t="str">
        <f t="shared" si="193"/>
        <v>3-3-3</v>
      </c>
      <c r="N1160" s="65">
        <v>42736</v>
      </c>
      <c r="O1160" s="66">
        <v>43191</v>
      </c>
      <c r="P1160" s="67">
        <v>0.21</v>
      </c>
      <c r="Q1160" s="68" t="s">
        <v>73</v>
      </c>
      <c r="R1160" s="38" t="s">
        <v>74</v>
      </c>
      <c r="S1160" s="38" t="s">
        <v>75</v>
      </c>
      <c r="T1160" s="69">
        <v>50</v>
      </c>
      <c r="U1160" s="68"/>
      <c r="V1160" s="70">
        <v>445428</v>
      </c>
      <c r="W1160" s="70">
        <v>0</v>
      </c>
      <c r="X1160" s="70">
        <v>0</v>
      </c>
      <c r="Y1160" s="70">
        <v>114216</v>
      </c>
      <c r="Z1160" s="70">
        <v>0</v>
      </c>
      <c r="AA1160" s="70">
        <v>1268285</v>
      </c>
      <c r="AB1160" s="71">
        <f t="shared" si="194"/>
        <v>1154069</v>
      </c>
      <c r="AC1160" s="71">
        <f t="shared" si="187"/>
        <v>1154069</v>
      </c>
      <c r="AD1160" s="72">
        <f t="shared" si="188"/>
        <v>365</v>
      </c>
      <c r="AE1160" s="73">
        <f>ROUND(VLOOKUP(Q1160,'[1]Average Cost'!$A$3:$V$26,HLOOKUP('[1]Master Sheet'!E1160,'[1]Average Cost'!$B$1:$V$2,2,0)),0)</f>
        <v>1206158</v>
      </c>
      <c r="AF1160" s="74">
        <f t="shared" si="189"/>
        <v>0.95681411556363261</v>
      </c>
      <c r="AG1160" s="68" t="str">
        <f t="shared" si="195"/>
        <v>80%-100%</v>
      </c>
      <c r="AH1160" s="75">
        <v>1653959.6702999999</v>
      </c>
      <c r="AI1160" s="75">
        <v>1653959.6702999999</v>
      </c>
      <c r="AJ1160" s="75">
        <v>1268031</v>
      </c>
      <c r="AK1160" s="76">
        <f t="shared" si="190"/>
        <v>0.69776126995325816</v>
      </c>
      <c r="AL1160" s="39" t="str">
        <f t="shared" si="196"/>
        <v>50% - 70%</v>
      </c>
      <c r="AM1160" s="77" t="str">
        <f t="shared" si="197"/>
        <v>Lower Range</v>
      </c>
      <c r="AN1160" s="78" t="s">
        <v>118</v>
      </c>
      <c r="AO1160" s="78" t="s">
        <v>844</v>
      </c>
      <c r="AP1160" s="78" t="s">
        <v>76</v>
      </c>
      <c r="AQ1160" s="49"/>
      <c r="AR1160" s="79"/>
      <c r="AS1160" s="79"/>
      <c r="AT1160" s="80"/>
      <c r="AU1160" s="52">
        <f t="shared" si="191"/>
        <v>0</v>
      </c>
    </row>
    <row r="1161" spans="1:47" ht="15" customHeight="1">
      <c r="A1161" s="53" t="s">
        <v>66</v>
      </c>
      <c r="B1161" s="54">
        <v>1150</v>
      </c>
      <c r="C1161" s="55" t="s">
        <v>67</v>
      </c>
      <c r="D1161" s="56" t="s">
        <v>68</v>
      </c>
      <c r="E1161" s="55" t="s">
        <v>845</v>
      </c>
      <c r="F1161" s="57">
        <v>44409</v>
      </c>
      <c r="G1161" s="58">
        <v>31017</v>
      </c>
      <c r="H1161" s="59">
        <f t="shared" si="192"/>
        <v>34.350684931506848</v>
      </c>
      <c r="I1161" s="60" t="s">
        <v>277</v>
      </c>
      <c r="J1161" s="61">
        <v>0</v>
      </c>
      <c r="K1161" s="62" t="s">
        <v>71</v>
      </c>
      <c r="L1161" s="63" t="s">
        <v>85</v>
      </c>
      <c r="M1161" s="64" t="str">
        <f t="shared" si="193"/>
        <v>0-2-3</v>
      </c>
      <c r="N1161" s="81" t="s">
        <v>121</v>
      </c>
      <c r="O1161" s="66">
        <v>43191</v>
      </c>
      <c r="P1161" s="67">
        <v>6.6301369863013715E-2</v>
      </c>
      <c r="Q1161" s="68" t="s">
        <v>73</v>
      </c>
      <c r="R1161" s="38" t="s">
        <v>74</v>
      </c>
      <c r="S1161" s="38" t="s">
        <v>75</v>
      </c>
      <c r="T1161" s="69">
        <v>48</v>
      </c>
      <c r="U1161" s="68"/>
      <c r="V1161" s="70">
        <v>193872</v>
      </c>
      <c r="W1161" s="70">
        <v>34824</v>
      </c>
      <c r="X1161" s="70">
        <v>0</v>
      </c>
      <c r="Y1161" s="70">
        <v>48468</v>
      </c>
      <c r="Z1161" s="70">
        <v>0</v>
      </c>
      <c r="AA1161" s="70">
        <v>579923</v>
      </c>
      <c r="AB1161" s="71">
        <f t="shared" si="194"/>
        <v>531455</v>
      </c>
      <c r="AC1161" s="71">
        <f t="shared" si="187"/>
        <v>496631</v>
      </c>
      <c r="AD1161" s="72">
        <f t="shared" si="188"/>
        <v>365</v>
      </c>
      <c r="AE1161" s="73">
        <f>ROUND(VLOOKUP(Q1161,'[1]Average Cost'!$A$3:$V$26,HLOOKUP('[1]Master Sheet'!E1161,'[1]Average Cost'!$B$1:$V$2,2,0)),0)</f>
        <v>646385</v>
      </c>
      <c r="AF1161" s="74">
        <f t="shared" si="189"/>
        <v>0.82219575021078772</v>
      </c>
      <c r="AG1161" s="68" t="str">
        <f t="shared" si="195"/>
        <v>80%-100%</v>
      </c>
      <c r="AH1161" s="75">
        <v>1040452</v>
      </c>
      <c r="AI1161" s="75">
        <v>1031401.0812</v>
      </c>
      <c r="AJ1161" s="75">
        <v>1040452</v>
      </c>
      <c r="AK1161" s="76">
        <f t="shared" si="190"/>
        <v>0.51079242483074661</v>
      </c>
      <c r="AL1161" s="39" t="str">
        <f t="shared" si="196"/>
        <v>50% - 70%</v>
      </c>
      <c r="AM1161" s="77" t="str">
        <f t="shared" si="197"/>
        <v>Lower Range</v>
      </c>
      <c r="AN1161" s="78" t="s">
        <v>76</v>
      </c>
      <c r="AO1161" s="78"/>
      <c r="AP1161" s="78" t="s">
        <v>76</v>
      </c>
      <c r="AQ1161" s="49"/>
      <c r="AR1161" s="79"/>
      <c r="AS1161" s="79"/>
      <c r="AT1161" s="80"/>
      <c r="AU1161" s="52">
        <f t="shared" si="191"/>
        <v>0</v>
      </c>
    </row>
    <row r="1162" spans="1:47" ht="15" customHeight="1">
      <c r="A1162" s="53" t="s">
        <v>66</v>
      </c>
      <c r="B1162" s="54">
        <v>1151</v>
      </c>
      <c r="C1162" s="55" t="s">
        <v>197</v>
      </c>
      <c r="D1162" s="56" t="s">
        <v>78</v>
      </c>
      <c r="E1162" s="55" t="s">
        <v>175</v>
      </c>
      <c r="F1162" s="57">
        <v>40634</v>
      </c>
      <c r="G1162" s="58">
        <v>28743</v>
      </c>
      <c r="H1162" s="59">
        <f t="shared" si="192"/>
        <v>40.580821917808223</v>
      </c>
      <c r="I1162" s="60" t="s">
        <v>537</v>
      </c>
      <c r="J1162" s="61" t="s">
        <v>81</v>
      </c>
      <c r="K1162" s="62" t="s">
        <v>85</v>
      </c>
      <c r="L1162" s="63" t="s">
        <v>81</v>
      </c>
      <c r="M1162" s="64" t="str">
        <f t="shared" si="193"/>
        <v>4-3-4</v>
      </c>
      <c r="N1162" s="65">
        <v>42736</v>
      </c>
      <c r="O1162" s="66">
        <v>43191</v>
      </c>
      <c r="P1162" s="67">
        <v>0.10500000000000001</v>
      </c>
      <c r="Q1162" s="68" t="s">
        <v>538</v>
      </c>
      <c r="R1162" s="68" t="s">
        <v>126</v>
      </c>
      <c r="S1162" s="68" t="s">
        <v>127</v>
      </c>
      <c r="T1162" s="69">
        <v>51</v>
      </c>
      <c r="U1162" s="68"/>
      <c r="V1162" s="70">
        <v>457608</v>
      </c>
      <c r="W1162" s="70">
        <v>0</v>
      </c>
      <c r="X1162" s="70">
        <v>0</v>
      </c>
      <c r="Y1162" s="70">
        <v>185520</v>
      </c>
      <c r="Z1162" s="70">
        <v>0</v>
      </c>
      <c r="AA1162" s="70">
        <v>1438249</v>
      </c>
      <c r="AB1162" s="71">
        <f t="shared" si="194"/>
        <v>1252729</v>
      </c>
      <c r="AC1162" s="71">
        <f t="shared" si="187"/>
        <v>1252729</v>
      </c>
      <c r="AD1162" s="72">
        <f t="shared" si="188"/>
        <v>365</v>
      </c>
      <c r="AE1162" s="73">
        <f>ROUND(VLOOKUP(Q1162,'[1]Average Cost'!$A$3:$V$26,HLOOKUP('[1]Master Sheet'!E1162,'[1]Average Cost'!$B$1:$V$2,2,0)),0)</f>
        <v>1422312</v>
      </c>
      <c r="AF1162" s="74">
        <f t="shared" si="189"/>
        <v>0.88076947955160334</v>
      </c>
      <c r="AG1162" s="68" t="str">
        <f t="shared" si="195"/>
        <v>80%-100%</v>
      </c>
      <c r="AH1162" s="75">
        <v>1651738.8309000002</v>
      </c>
      <c r="AI1162" s="75">
        <v>1651738.8309000002</v>
      </c>
      <c r="AJ1162" s="75">
        <v>1447584</v>
      </c>
      <c r="AK1162" s="76">
        <f t="shared" si="190"/>
        <v>0.75843043498433249</v>
      </c>
      <c r="AL1162" s="39" t="str">
        <f t="shared" si="196"/>
        <v>70% - 90%</v>
      </c>
      <c r="AM1162" s="77" t="str">
        <f t="shared" si="197"/>
        <v>Lower Middle Range</v>
      </c>
      <c r="AN1162" s="78" t="s">
        <v>118</v>
      </c>
      <c r="AO1162" s="78" t="s">
        <v>846</v>
      </c>
      <c r="AP1162" s="78" t="s">
        <v>135</v>
      </c>
      <c r="AQ1162" s="49"/>
      <c r="AR1162" s="79"/>
      <c r="AS1162" s="79"/>
      <c r="AT1162" s="80"/>
      <c r="AU1162" s="52">
        <f t="shared" si="191"/>
        <v>0</v>
      </c>
    </row>
    <row r="1163" spans="1:47" ht="15" customHeight="1">
      <c r="A1163" s="53" t="s">
        <v>66</v>
      </c>
      <c r="B1163" s="54">
        <v>1152</v>
      </c>
      <c r="C1163" s="55" t="s">
        <v>265</v>
      </c>
      <c r="D1163" s="56" t="s">
        <v>331</v>
      </c>
      <c r="E1163" s="55" t="s">
        <v>79</v>
      </c>
      <c r="F1163" s="57">
        <v>41752</v>
      </c>
      <c r="G1163" s="58">
        <v>27222</v>
      </c>
      <c r="H1163" s="59">
        <f t="shared" si="192"/>
        <v>44.747945205479454</v>
      </c>
      <c r="I1163" s="60" t="s">
        <v>537</v>
      </c>
      <c r="J1163" s="61" t="s">
        <v>85</v>
      </c>
      <c r="K1163" s="62" t="s">
        <v>71</v>
      </c>
      <c r="L1163" s="63" t="s">
        <v>71</v>
      </c>
      <c r="M1163" s="64" t="str">
        <f t="shared" si="193"/>
        <v>3-2-2</v>
      </c>
      <c r="N1163" s="65" t="s">
        <v>86</v>
      </c>
      <c r="O1163" s="66">
        <v>43191</v>
      </c>
      <c r="P1163" s="67">
        <v>7.7499999999999999E-2</v>
      </c>
      <c r="Q1163" s="68" t="s">
        <v>538</v>
      </c>
      <c r="R1163" s="68" t="s">
        <v>126</v>
      </c>
      <c r="S1163" s="68" t="s">
        <v>127</v>
      </c>
      <c r="T1163" s="69">
        <v>55</v>
      </c>
      <c r="U1163" s="68"/>
      <c r="V1163" s="70">
        <v>586716</v>
      </c>
      <c r="W1163" s="70">
        <v>0</v>
      </c>
      <c r="X1163" s="70">
        <v>0</v>
      </c>
      <c r="Y1163" s="70">
        <v>231600</v>
      </c>
      <c r="Z1163" s="70">
        <v>0</v>
      </c>
      <c r="AA1163" s="70">
        <v>1791524</v>
      </c>
      <c r="AB1163" s="71">
        <f t="shared" si="194"/>
        <v>1559924</v>
      </c>
      <c r="AC1163" s="71">
        <f t="shared" si="187"/>
        <v>1559924</v>
      </c>
      <c r="AD1163" s="72">
        <f t="shared" si="188"/>
        <v>365</v>
      </c>
      <c r="AE1163" s="73">
        <f>ROUND(VLOOKUP(Q1163,'[1]Average Cost'!$A$3:$V$26,HLOOKUP('[1]Master Sheet'!E1163,'[1]Average Cost'!$B$1:$V$2,2,0)),0)</f>
        <v>1775587</v>
      </c>
      <c r="AF1163" s="74">
        <f t="shared" si="189"/>
        <v>0.87853988568287555</v>
      </c>
      <c r="AG1163" s="68" t="str">
        <f t="shared" si="195"/>
        <v>80%-100%</v>
      </c>
      <c r="AH1163" s="75">
        <v>3424508.4750000001</v>
      </c>
      <c r="AI1163" s="75">
        <v>3424508.4750000001</v>
      </c>
      <c r="AJ1163" s="75">
        <v>2870092</v>
      </c>
      <c r="AK1163" s="76">
        <f t="shared" si="190"/>
        <v>0.45551763454169869</v>
      </c>
      <c r="AL1163" s="39" t="str">
        <f t="shared" si="196"/>
        <v>25% - 50%</v>
      </c>
      <c r="AM1163" s="77" t="str">
        <f t="shared" si="197"/>
        <v>Lower Range</v>
      </c>
      <c r="AN1163" s="78" t="s">
        <v>76</v>
      </c>
      <c r="AO1163" s="78"/>
      <c r="AP1163" s="78" t="s">
        <v>76</v>
      </c>
      <c r="AQ1163" s="49"/>
      <c r="AR1163" s="79"/>
      <c r="AS1163" s="79"/>
      <c r="AT1163" s="80"/>
      <c r="AU1163" s="52">
        <f t="shared" si="191"/>
        <v>0</v>
      </c>
    </row>
    <row r="1164" spans="1:47" ht="15" customHeight="1">
      <c r="A1164" s="53" t="s">
        <v>66</v>
      </c>
      <c r="B1164" s="25">
        <v>1153</v>
      </c>
      <c r="C1164" s="55" t="s">
        <v>104</v>
      </c>
      <c r="D1164" s="56" t="s">
        <v>145</v>
      </c>
      <c r="E1164" s="55" t="s">
        <v>105</v>
      </c>
      <c r="F1164" s="57">
        <v>42156</v>
      </c>
      <c r="G1164" s="58">
        <v>28130</v>
      </c>
      <c r="H1164" s="59">
        <f t="shared" si="192"/>
        <v>42.260273972602739</v>
      </c>
      <c r="I1164" s="60" t="s">
        <v>236</v>
      </c>
      <c r="J1164" s="61" t="s">
        <v>85</v>
      </c>
      <c r="K1164" s="62" t="s">
        <v>85</v>
      </c>
      <c r="L1164" s="63" t="s">
        <v>81</v>
      </c>
      <c r="M1164" s="64" t="str">
        <f t="shared" si="193"/>
        <v>3-3-4</v>
      </c>
      <c r="N1164" s="65">
        <v>42736</v>
      </c>
      <c r="O1164" s="66">
        <v>43191</v>
      </c>
      <c r="P1164" s="67">
        <v>0.12249999999999998</v>
      </c>
      <c r="Q1164" s="68" t="s">
        <v>87</v>
      </c>
      <c r="R1164" s="68" t="s">
        <v>88</v>
      </c>
      <c r="S1164" s="68" t="s">
        <v>89</v>
      </c>
      <c r="T1164" s="69">
        <v>45</v>
      </c>
      <c r="U1164" s="68"/>
      <c r="V1164" s="70">
        <v>112368</v>
      </c>
      <c r="W1164" s="70">
        <v>0</v>
      </c>
      <c r="X1164" s="70">
        <v>0</v>
      </c>
      <c r="Y1164" s="70">
        <v>0</v>
      </c>
      <c r="Z1164" s="70">
        <v>0</v>
      </c>
      <c r="AA1164" s="70">
        <v>190110.38</v>
      </c>
      <c r="AB1164" s="71">
        <f t="shared" si="194"/>
        <v>190110.38</v>
      </c>
      <c r="AC1164" s="71">
        <f t="shared" ref="AC1164:AC1227" si="198">AB1164-W1164</f>
        <v>190110.38</v>
      </c>
      <c r="AD1164" s="72">
        <f t="shared" ref="AD1164:AD1227" si="199">IF(($AE$10-F1164)+1&gt;365,365,($AE$10-F1164)+1)</f>
        <v>365</v>
      </c>
      <c r="AE1164" s="73">
        <f>ROUND(VLOOKUP(Q1164,'[1]Average Cost'!$A$3:$V$26,HLOOKUP('[1]Master Sheet'!E1164,'[1]Average Cost'!$B$1:$V$2,2,0)),0)</f>
        <v>233903</v>
      </c>
      <c r="AF1164" s="74">
        <f t="shared" ref="AF1164:AF1227" si="200">AB1164/AE1164</f>
        <v>0.81277444068695148</v>
      </c>
      <c r="AG1164" s="68" t="str">
        <f t="shared" si="195"/>
        <v>80%-100%</v>
      </c>
      <c r="AH1164" s="75">
        <v>457695</v>
      </c>
      <c r="AI1164" s="75">
        <v>382087.75</v>
      </c>
      <c r="AJ1164" s="75">
        <v>457695</v>
      </c>
      <c r="AK1164" s="76">
        <f t="shared" ref="AK1164:AK1227" si="201">AB1164/AH1164</f>
        <v>0.41536477348452572</v>
      </c>
      <c r="AL1164" s="39" t="str">
        <f t="shared" si="196"/>
        <v>25% - 50%</v>
      </c>
      <c r="AM1164" s="77" t="str">
        <f t="shared" si="197"/>
        <v>Lower Range</v>
      </c>
      <c r="AN1164" s="78" t="s">
        <v>76</v>
      </c>
      <c r="AO1164" s="78"/>
      <c r="AP1164" s="78" t="s">
        <v>76</v>
      </c>
      <c r="AQ1164" s="49"/>
      <c r="AR1164" s="79"/>
      <c r="AS1164" s="79"/>
      <c r="AT1164" s="80"/>
      <c r="AU1164" s="52">
        <f t="shared" ref="AU1164:AU1227" si="202">AT1164/AH1164</f>
        <v>0</v>
      </c>
    </row>
    <row r="1165" spans="1:47" ht="15" customHeight="1">
      <c r="A1165" s="53" t="s">
        <v>66</v>
      </c>
      <c r="B1165" s="54">
        <v>1154</v>
      </c>
      <c r="C1165" s="55" t="s">
        <v>163</v>
      </c>
      <c r="D1165" s="56" t="s">
        <v>95</v>
      </c>
      <c r="E1165" s="55" t="s">
        <v>92</v>
      </c>
      <c r="F1165" s="57">
        <v>44695</v>
      </c>
      <c r="G1165" s="58">
        <v>33729</v>
      </c>
      <c r="H1165" s="59">
        <f t="shared" ref="H1165:H1228" si="203">($I$10-G1165)/365</f>
        <v>26.920547945205481</v>
      </c>
      <c r="I1165" s="60" t="s">
        <v>93</v>
      </c>
      <c r="J1165" s="61">
        <v>0</v>
      </c>
      <c r="K1165" s="62">
        <v>0</v>
      </c>
      <c r="L1165" s="63" t="s">
        <v>85</v>
      </c>
      <c r="M1165" s="64" t="str">
        <f t="shared" ref="M1165:M1228" si="204">LEFT(J1165,1)&amp;"-"&amp;LEFT(K1165,1)&amp;"-"&amp;LEFT(L1165,1)</f>
        <v>0-0-3</v>
      </c>
      <c r="N1165" s="81" t="s">
        <v>72</v>
      </c>
      <c r="O1165" s="62" t="s">
        <v>72</v>
      </c>
      <c r="P1165" s="67">
        <v>0</v>
      </c>
      <c r="Q1165" s="68" t="s">
        <v>87</v>
      </c>
      <c r="R1165" s="68" t="s">
        <v>88</v>
      </c>
      <c r="S1165" s="68" t="s">
        <v>89</v>
      </c>
      <c r="T1165" s="69">
        <v>47</v>
      </c>
      <c r="U1165" s="68"/>
      <c r="V1165" s="70">
        <v>209088</v>
      </c>
      <c r="W1165" s="70">
        <v>0</v>
      </c>
      <c r="X1165" s="70">
        <v>0</v>
      </c>
      <c r="Y1165" s="70">
        <v>52272</v>
      </c>
      <c r="Z1165" s="70">
        <v>0</v>
      </c>
      <c r="AA1165" s="70">
        <v>586945</v>
      </c>
      <c r="AB1165" s="71">
        <f t="shared" ref="AB1165:AB1228" si="205">AA1165-Y1165</f>
        <v>534673</v>
      </c>
      <c r="AC1165" s="71">
        <f t="shared" si="198"/>
        <v>534673</v>
      </c>
      <c r="AD1165" s="72">
        <f t="shared" si="199"/>
        <v>322</v>
      </c>
      <c r="AE1165" s="73">
        <f>ROUND(VLOOKUP(Q1165,'[1]Average Cost'!$A$3:$V$26,HLOOKUP('[1]Master Sheet'!E1165,'[1]Average Cost'!$B$1:$V$2,2,0)),0)</f>
        <v>436990</v>
      </c>
      <c r="AF1165" s="74">
        <f t="shared" si="200"/>
        <v>1.2235360076889632</v>
      </c>
      <c r="AG1165" s="68" t="str">
        <f t="shared" ref="AG1165:AG1228" si="206">IF(AF1165&lt;60%,"Less than 60%",IF(AF1165&lt;80%,"60%-80%",IF(AF1165&lt;100%,"80%-100%","Greater than 100%")))</f>
        <v>Greater than 100%</v>
      </c>
      <c r="AH1165" s="75">
        <v>752202.61250000005</v>
      </c>
      <c r="AI1165" s="75">
        <v>752202.61250000005</v>
      </c>
      <c r="AJ1165" s="75">
        <v>532918</v>
      </c>
      <c r="AK1165" s="76">
        <f t="shared" si="201"/>
        <v>0.71080981522116149</v>
      </c>
      <c r="AL1165" s="39" t="str">
        <f t="shared" ref="AL1165:AL1228" si="207">IF(AK1165&lt;50%,"25% - 50%",IF(AK1165&lt;70%,"50% - 70%",IF(AK1165&lt;90%,"70% - 90%",IF(AK1165&lt;110%,"90% - 110%",IF(AK1165&lt;130%,"110% - 130%","&gt;130%")))))</f>
        <v>70% - 90%</v>
      </c>
      <c r="AM1165" s="77" t="str">
        <f t="shared" ref="AM1165:AM1228" si="208">IF(AK1165&lt;70%,"Lower Range",IF(AK1165&lt;85%,"Lower Middle Range",IF(AK1165&lt;100%,"Close to Market Reference",IF(AK1165&lt;115%,"Upper Middle Range","Upper Range"))))</f>
        <v>Lower Middle Range</v>
      </c>
      <c r="AN1165" s="78" t="s">
        <v>76</v>
      </c>
      <c r="AO1165" s="78"/>
      <c r="AP1165" s="78" t="s">
        <v>135</v>
      </c>
      <c r="AQ1165" s="49"/>
      <c r="AR1165" s="79"/>
      <c r="AS1165" s="79"/>
      <c r="AT1165" s="80"/>
      <c r="AU1165" s="52">
        <f t="shared" si="202"/>
        <v>0</v>
      </c>
    </row>
    <row r="1166" spans="1:47" ht="15" customHeight="1">
      <c r="A1166" s="53" t="s">
        <v>66</v>
      </c>
      <c r="B1166" s="54">
        <v>1155</v>
      </c>
      <c r="C1166" s="55" t="s">
        <v>215</v>
      </c>
      <c r="D1166" s="56" t="s">
        <v>68</v>
      </c>
      <c r="E1166" s="55" t="s">
        <v>256</v>
      </c>
      <c r="F1166" s="57">
        <v>40544</v>
      </c>
      <c r="G1166" s="58">
        <v>25620</v>
      </c>
      <c r="H1166" s="59">
        <f t="shared" si="203"/>
        <v>49.136986301369866</v>
      </c>
      <c r="I1166" s="60" t="s">
        <v>322</v>
      </c>
      <c r="J1166" s="61" t="s">
        <v>71</v>
      </c>
      <c r="K1166" s="62" t="s">
        <v>71</v>
      </c>
      <c r="L1166" s="63" t="s">
        <v>71</v>
      </c>
      <c r="M1166" s="64" t="str">
        <f t="shared" si="204"/>
        <v>2-2-2</v>
      </c>
      <c r="N1166" s="65">
        <v>42826</v>
      </c>
      <c r="O1166" s="66">
        <v>43191</v>
      </c>
      <c r="P1166" s="67">
        <v>8.8536135832943924E-2</v>
      </c>
      <c r="Q1166" s="68" t="s">
        <v>87</v>
      </c>
      <c r="R1166" s="68" t="s">
        <v>88</v>
      </c>
      <c r="S1166" s="68" t="s">
        <v>89</v>
      </c>
      <c r="T1166" s="69">
        <v>48</v>
      </c>
      <c r="U1166" s="68"/>
      <c r="V1166" s="70">
        <v>132672</v>
      </c>
      <c r="W1166" s="70">
        <v>0</v>
      </c>
      <c r="X1166" s="70">
        <v>0</v>
      </c>
      <c r="Y1166" s="70">
        <v>33168</v>
      </c>
      <c r="Z1166" s="70">
        <v>0</v>
      </c>
      <c r="AA1166" s="70">
        <v>376796</v>
      </c>
      <c r="AB1166" s="71">
        <f t="shared" si="205"/>
        <v>343628</v>
      </c>
      <c r="AC1166" s="71">
        <f t="shared" si="198"/>
        <v>343628</v>
      </c>
      <c r="AD1166" s="72">
        <f t="shared" si="199"/>
        <v>365</v>
      </c>
      <c r="AE1166" s="73">
        <f>ROUND(VLOOKUP(Q1166,'[1]Average Cost'!$A$3:$V$26,HLOOKUP('[1]Master Sheet'!E1166,'[1]Average Cost'!$B$1:$V$2,2,0)),0)</f>
        <v>494548</v>
      </c>
      <c r="AF1166" s="74">
        <f t="shared" si="200"/>
        <v>0.69483245306825625</v>
      </c>
      <c r="AG1166" s="68" t="str">
        <f t="shared" si="206"/>
        <v>60%-80%</v>
      </c>
      <c r="AH1166" s="75">
        <v>884944.25</v>
      </c>
      <c r="AI1166" s="75">
        <v>884944.25</v>
      </c>
      <c r="AJ1166" s="75">
        <v>648969</v>
      </c>
      <c r="AK1166" s="76">
        <f t="shared" si="201"/>
        <v>0.38830468699016918</v>
      </c>
      <c r="AL1166" s="39" t="str">
        <f t="shared" si="207"/>
        <v>25% - 50%</v>
      </c>
      <c r="AM1166" s="77" t="str">
        <f t="shared" si="208"/>
        <v>Lower Range</v>
      </c>
      <c r="AN1166" s="78" t="s">
        <v>76</v>
      </c>
      <c r="AO1166" s="78"/>
      <c r="AP1166" s="78" t="s">
        <v>76</v>
      </c>
      <c r="AQ1166" s="49"/>
      <c r="AR1166" s="79"/>
      <c r="AS1166" s="79"/>
      <c r="AT1166" s="80"/>
      <c r="AU1166" s="52">
        <f t="shared" si="202"/>
        <v>0</v>
      </c>
    </row>
    <row r="1167" spans="1:47" ht="15" customHeight="1">
      <c r="A1167" s="53" t="s">
        <v>66</v>
      </c>
      <c r="B1167" s="54">
        <v>1156</v>
      </c>
      <c r="C1167" s="55" t="s">
        <v>116</v>
      </c>
      <c r="D1167" s="56" t="s">
        <v>117</v>
      </c>
      <c r="E1167" s="55" t="s">
        <v>302</v>
      </c>
      <c r="F1167" s="57">
        <v>40634</v>
      </c>
      <c r="G1167" s="58">
        <v>27845</v>
      </c>
      <c r="H1167" s="59">
        <f t="shared" si="203"/>
        <v>43.041095890410958</v>
      </c>
      <c r="I1167" s="60" t="s">
        <v>748</v>
      </c>
      <c r="J1167" s="61" t="s">
        <v>81</v>
      </c>
      <c r="K1167" s="62" t="s">
        <v>81</v>
      </c>
      <c r="L1167" s="63" t="s">
        <v>85</v>
      </c>
      <c r="M1167" s="64" t="str">
        <f t="shared" si="204"/>
        <v>4-4-3</v>
      </c>
      <c r="N1167" s="65">
        <v>42095</v>
      </c>
      <c r="O1167" s="66">
        <v>43191</v>
      </c>
      <c r="P1167" s="67">
        <v>0.14499999999999999</v>
      </c>
      <c r="Q1167" s="68" t="s">
        <v>113</v>
      </c>
      <c r="R1167" s="68" t="s">
        <v>114</v>
      </c>
      <c r="S1167" s="68" t="s">
        <v>115</v>
      </c>
      <c r="T1167" s="69">
        <v>50</v>
      </c>
      <c r="U1167" s="68"/>
      <c r="V1167" s="70">
        <v>346596</v>
      </c>
      <c r="W1167" s="70">
        <v>53796</v>
      </c>
      <c r="X1167" s="70">
        <v>0</v>
      </c>
      <c r="Y1167" s="70">
        <v>93672</v>
      </c>
      <c r="Z1167" s="70">
        <v>0</v>
      </c>
      <c r="AA1167" s="70">
        <v>1096176</v>
      </c>
      <c r="AB1167" s="71">
        <f t="shared" si="205"/>
        <v>1002504</v>
      </c>
      <c r="AC1167" s="71">
        <f t="shared" si="198"/>
        <v>948708</v>
      </c>
      <c r="AD1167" s="72">
        <f t="shared" si="199"/>
        <v>365</v>
      </c>
      <c r="AE1167" s="73">
        <f>ROUND(VLOOKUP(Q1167,'[1]Average Cost'!$A$3:$V$26,HLOOKUP('[1]Master Sheet'!E1167,'[1]Average Cost'!$B$1:$V$2,2,0)),0)</f>
        <v>1001963</v>
      </c>
      <c r="AF1167" s="74">
        <f t="shared" si="200"/>
        <v>1.0005399400975885</v>
      </c>
      <c r="AG1167" s="68" t="str">
        <f t="shared" si="206"/>
        <v>Greater than 100%</v>
      </c>
      <c r="AH1167" s="75">
        <v>1187090.8668750001</v>
      </c>
      <c r="AI1167" s="75">
        <v>1187090.8668750001</v>
      </c>
      <c r="AJ1167" s="75">
        <v>1169974</v>
      </c>
      <c r="AK1167" s="76">
        <f t="shared" si="201"/>
        <v>0.84450485466127589</v>
      </c>
      <c r="AL1167" s="39" t="str">
        <f t="shared" si="207"/>
        <v>70% - 90%</v>
      </c>
      <c r="AM1167" s="77" t="str">
        <f t="shared" si="208"/>
        <v>Lower Middle Range</v>
      </c>
      <c r="AN1167" s="78" t="s">
        <v>118</v>
      </c>
      <c r="AO1167" s="78" t="s">
        <v>847</v>
      </c>
      <c r="AP1167" s="78" t="s">
        <v>76</v>
      </c>
      <c r="AQ1167" s="49"/>
      <c r="AR1167" s="79"/>
      <c r="AS1167" s="79"/>
      <c r="AT1167" s="80"/>
      <c r="AU1167" s="52">
        <f t="shared" si="202"/>
        <v>0</v>
      </c>
    </row>
    <row r="1168" spans="1:47" ht="15" customHeight="1">
      <c r="A1168" s="53" t="s">
        <v>66</v>
      </c>
      <c r="B1168" s="54">
        <v>1157</v>
      </c>
      <c r="C1168" s="55" t="s">
        <v>167</v>
      </c>
      <c r="D1168" s="56" t="s">
        <v>83</v>
      </c>
      <c r="E1168" s="55" t="s">
        <v>111</v>
      </c>
      <c r="F1168" s="57">
        <v>41791</v>
      </c>
      <c r="G1168" s="58">
        <v>31917</v>
      </c>
      <c r="H1168" s="59">
        <f t="shared" si="203"/>
        <v>31.884931506849316</v>
      </c>
      <c r="I1168" s="60" t="s">
        <v>194</v>
      </c>
      <c r="J1168" s="61" t="s">
        <v>71</v>
      </c>
      <c r="K1168" s="62" t="s">
        <v>85</v>
      </c>
      <c r="L1168" s="63" t="s">
        <v>85</v>
      </c>
      <c r="M1168" s="64" t="str">
        <f t="shared" si="204"/>
        <v>2-3-3</v>
      </c>
      <c r="N1168" s="65">
        <v>42095</v>
      </c>
      <c r="O1168" s="66">
        <v>43191</v>
      </c>
      <c r="P1168" s="67">
        <v>8.5000000000000006E-2</v>
      </c>
      <c r="Q1168" s="68" t="s">
        <v>113</v>
      </c>
      <c r="R1168" s="68" t="s">
        <v>114</v>
      </c>
      <c r="S1168" s="68" t="s">
        <v>115</v>
      </c>
      <c r="T1168" s="69">
        <v>46</v>
      </c>
      <c r="U1168" s="68"/>
      <c r="V1168" s="70">
        <v>152916</v>
      </c>
      <c r="W1168" s="70">
        <v>0</v>
      </c>
      <c r="X1168" s="70">
        <v>31500</v>
      </c>
      <c r="Y1168" s="70">
        <v>0</v>
      </c>
      <c r="Z1168" s="70">
        <v>10500</v>
      </c>
      <c r="AA1168" s="70">
        <v>394238</v>
      </c>
      <c r="AB1168" s="71">
        <f t="shared" si="205"/>
        <v>394238</v>
      </c>
      <c r="AC1168" s="71">
        <f t="shared" si="198"/>
        <v>394238</v>
      </c>
      <c r="AD1168" s="72">
        <f t="shared" si="199"/>
        <v>365</v>
      </c>
      <c r="AE1168" s="73">
        <f>ROUND(VLOOKUP(Q1168,'[1]Average Cost'!$A$3:$V$26,HLOOKUP('[1]Master Sheet'!E1168,'[1]Average Cost'!$B$1:$V$2,2,0)),0)</f>
        <v>362968</v>
      </c>
      <c r="AF1168" s="74">
        <f t="shared" si="200"/>
        <v>1.086150845253576</v>
      </c>
      <c r="AG1168" s="68" t="str">
        <f t="shared" si="206"/>
        <v>Greater than 100%</v>
      </c>
      <c r="AH1168" s="75">
        <v>593188.87150000001</v>
      </c>
      <c r="AI1168" s="75">
        <v>593188.87150000001</v>
      </c>
      <c r="AJ1168" s="75">
        <v>404172</v>
      </c>
      <c r="AK1168" s="76">
        <f t="shared" si="201"/>
        <v>0.66460788281999994</v>
      </c>
      <c r="AL1168" s="39" t="str">
        <f t="shared" si="207"/>
        <v>50% - 70%</v>
      </c>
      <c r="AM1168" s="77" t="str">
        <f t="shared" si="208"/>
        <v>Lower Range</v>
      </c>
      <c r="AN1168" s="78" t="s">
        <v>76</v>
      </c>
      <c r="AO1168" s="78"/>
      <c r="AP1168" s="78" t="s">
        <v>135</v>
      </c>
      <c r="AQ1168" s="49"/>
      <c r="AR1168" s="79"/>
      <c r="AS1168" s="79"/>
      <c r="AT1168" s="80"/>
      <c r="AU1168" s="52">
        <f t="shared" si="202"/>
        <v>0</v>
      </c>
    </row>
    <row r="1169" spans="1:47" ht="15" customHeight="1">
      <c r="A1169" s="53" t="s">
        <v>66</v>
      </c>
      <c r="B1169" s="54">
        <v>1158</v>
      </c>
      <c r="C1169" s="55" t="s">
        <v>167</v>
      </c>
      <c r="D1169" s="56" t="s">
        <v>83</v>
      </c>
      <c r="E1169" s="55" t="s">
        <v>302</v>
      </c>
      <c r="F1169" s="57">
        <v>43509</v>
      </c>
      <c r="G1169" s="58">
        <v>32840</v>
      </c>
      <c r="H1169" s="59">
        <f t="shared" si="203"/>
        <v>29.356164383561644</v>
      </c>
      <c r="I1169" s="60" t="s">
        <v>303</v>
      </c>
      <c r="J1169" s="61">
        <v>0</v>
      </c>
      <c r="K1169" s="62" t="s">
        <v>71</v>
      </c>
      <c r="L1169" s="63" t="s">
        <v>85</v>
      </c>
      <c r="M1169" s="64" t="str">
        <f t="shared" si="204"/>
        <v>0-2-3</v>
      </c>
      <c r="N1169" s="65">
        <v>42826</v>
      </c>
      <c r="O1169" s="66">
        <v>43191</v>
      </c>
      <c r="P1169" s="67">
        <v>0.13999999999999996</v>
      </c>
      <c r="Q1169" s="68" t="s">
        <v>122</v>
      </c>
      <c r="R1169" s="68" t="s">
        <v>108</v>
      </c>
      <c r="S1169" s="68" t="s">
        <v>109</v>
      </c>
      <c r="T1169" s="69">
        <v>46</v>
      </c>
      <c r="U1169" s="68"/>
      <c r="V1169" s="70">
        <v>118224</v>
      </c>
      <c r="W1169" s="70">
        <v>0</v>
      </c>
      <c r="X1169" s="70">
        <v>0</v>
      </c>
      <c r="Y1169" s="70">
        <v>0</v>
      </c>
      <c r="Z1169" s="70">
        <v>0</v>
      </c>
      <c r="AA1169" s="70">
        <v>307527</v>
      </c>
      <c r="AB1169" s="71">
        <f t="shared" si="205"/>
        <v>307527</v>
      </c>
      <c r="AC1169" s="71">
        <f t="shared" si="198"/>
        <v>307527</v>
      </c>
      <c r="AD1169" s="72">
        <f t="shared" si="199"/>
        <v>365</v>
      </c>
      <c r="AE1169" s="73">
        <f>ROUND(VLOOKUP(Q1169,'[1]Average Cost'!$A$3:$V$26,HLOOKUP('[1]Master Sheet'!E1169,'[1]Average Cost'!$B$1:$V$2,2,0)),0)</f>
        <v>316818</v>
      </c>
      <c r="AF1169" s="74">
        <f t="shared" si="200"/>
        <v>0.97067401473401127</v>
      </c>
      <c r="AG1169" s="68" t="str">
        <f t="shared" si="206"/>
        <v>80%-100%</v>
      </c>
      <c r="AH1169" s="75">
        <v>653998.02339999995</v>
      </c>
      <c r="AI1169" s="75">
        <v>653998.02339999995</v>
      </c>
      <c r="AJ1169" s="75">
        <v>593177</v>
      </c>
      <c r="AK1169" s="76">
        <f t="shared" si="201"/>
        <v>0.47022619181818159</v>
      </c>
      <c r="AL1169" s="39" t="str">
        <f t="shared" si="207"/>
        <v>25% - 50%</v>
      </c>
      <c r="AM1169" s="77" t="str">
        <f t="shared" si="208"/>
        <v>Lower Range</v>
      </c>
      <c r="AN1169" s="78" t="s">
        <v>118</v>
      </c>
      <c r="AO1169" s="78" t="s">
        <v>848</v>
      </c>
      <c r="AP1169" s="78" t="s">
        <v>135</v>
      </c>
      <c r="AQ1169" s="49"/>
      <c r="AR1169" s="79"/>
      <c r="AS1169" s="79"/>
      <c r="AT1169" s="80"/>
      <c r="AU1169" s="52">
        <f t="shared" si="202"/>
        <v>0</v>
      </c>
    </row>
    <row r="1170" spans="1:47" ht="15" customHeight="1">
      <c r="A1170" s="53" t="s">
        <v>66</v>
      </c>
      <c r="B1170" s="25">
        <v>1159</v>
      </c>
      <c r="C1170" s="55" t="s">
        <v>67</v>
      </c>
      <c r="D1170" s="56" t="s">
        <v>68</v>
      </c>
      <c r="E1170" s="55" t="s">
        <v>461</v>
      </c>
      <c r="F1170" s="57">
        <v>44229</v>
      </c>
      <c r="G1170" s="58">
        <v>29219</v>
      </c>
      <c r="H1170" s="59">
        <f t="shared" si="203"/>
        <v>39.276712328767125</v>
      </c>
      <c r="I1170" s="60" t="s">
        <v>380</v>
      </c>
      <c r="J1170" s="61">
        <v>0</v>
      </c>
      <c r="K1170" s="62" t="s">
        <v>71</v>
      </c>
      <c r="L1170" s="63" t="s">
        <v>71</v>
      </c>
      <c r="M1170" s="64" t="str">
        <f t="shared" si="204"/>
        <v>0-2-2</v>
      </c>
      <c r="N1170" s="81" t="s">
        <v>121</v>
      </c>
      <c r="O1170" s="66">
        <v>43191</v>
      </c>
      <c r="P1170" s="67">
        <v>5.2499999999999998E-2</v>
      </c>
      <c r="Q1170" s="68" t="s">
        <v>177</v>
      </c>
      <c r="R1170" s="68" t="s">
        <v>178</v>
      </c>
      <c r="S1170" s="68" t="s">
        <v>179</v>
      </c>
      <c r="T1170" s="69">
        <v>48</v>
      </c>
      <c r="U1170" s="68"/>
      <c r="V1170" s="70">
        <v>382728</v>
      </c>
      <c r="W1170" s="70">
        <v>70056</v>
      </c>
      <c r="X1170" s="70">
        <v>0</v>
      </c>
      <c r="Y1170" s="70">
        <v>95676</v>
      </c>
      <c r="Z1170" s="70">
        <v>0</v>
      </c>
      <c r="AA1170" s="70">
        <v>1134509</v>
      </c>
      <c r="AB1170" s="71">
        <f t="shared" si="205"/>
        <v>1038833</v>
      </c>
      <c r="AC1170" s="71">
        <f t="shared" si="198"/>
        <v>968777</v>
      </c>
      <c r="AD1170" s="72">
        <f t="shared" si="199"/>
        <v>365</v>
      </c>
      <c r="AE1170" s="73">
        <f>ROUND(VLOOKUP(Q1170,'[1]Average Cost'!$A$3:$V$26,HLOOKUP('[1]Master Sheet'!E1170,'[1]Average Cost'!$B$1:$V$2,2,0)),0)</f>
        <v>876337</v>
      </c>
      <c r="AF1170" s="74">
        <f t="shared" si="200"/>
        <v>1.1854263827728373</v>
      </c>
      <c r="AG1170" s="68" t="str">
        <f t="shared" si="206"/>
        <v>Greater than 100%</v>
      </c>
      <c r="AH1170" s="75">
        <v>1031401.0812</v>
      </c>
      <c r="AI1170" s="75">
        <v>1031401.0812</v>
      </c>
      <c r="AJ1170" s="75">
        <v>1020726</v>
      </c>
      <c r="AK1170" s="76">
        <f t="shared" si="201"/>
        <v>1.0072056534896718</v>
      </c>
      <c r="AL1170" s="39" t="str">
        <f t="shared" si="207"/>
        <v>90% - 110%</v>
      </c>
      <c r="AM1170" s="77" t="str">
        <f t="shared" si="208"/>
        <v>Upper Middle Range</v>
      </c>
      <c r="AN1170" s="78" t="s">
        <v>76</v>
      </c>
      <c r="AO1170" s="78"/>
      <c r="AP1170" s="78" t="s">
        <v>135</v>
      </c>
      <c r="AQ1170" s="49"/>
      <c r="AR1170" s="79"/>
      <c r="AS1170" s="79"/>
      <c r="AT1170" s="80"/>
      <c r="AU1170" s="52">
        <f t="shared" si="202"/>
        <v>0</v>
      </c>
    </row>
    <row r="1171" spans="1:47" ht="15" customHeight="1">
      <c r="A1171" s="53" t="s">
        <v>66</v>
      </c>
      <c r="B1171" s="54">
        <v>1160</v>
      </c>
      <c r="C1171" s="55" t="s">
        <v>134</v>
      </c>
      <c r="D1171" s="56" t="s">
        <v>68</v>
      </c>
      <c r="E1171" s="55" t="s">
        <v>79</v>
      </c>
      <c r="F1171" s="57">
        <v>38406</v>
      </c>
      <c r="G1171" s="58">
        <v>26181</v>
      </c>
      <c r="H1171" s="59">
        <f t="shared" si="203"/>
        <v>47.6</v>
      </c>
      <c r="I1171" s="60" t="s">
        <v>223</v>
      </c>
      <c r="J1171" s="61" t="s">
        <v>71</v>
      </c>
      <c r="K1171" s="62" t="s">
        <v>71</v>
      </c>
      <c r="L1171" s="63" t="s">
        <v>71</v>
      </c>
      <c r="M1171" s="64" t="str">
        <f t="shared" si="204"/>
        <v>2-2-2</v>
      </c>
      <c r="N1171" s="65" t="s">
        <v>86</v>
      </c>
      <c r="O1171" s="66">
        <v>43191</v>
      </c>
      <c r="P1171" s="67">
        <v>7.3472157261738447E-2</v>
      </c>
      <c r="Q1171" s="68" t="s">
        <v>224</v>
      </c>
      <c r="R1171" s="68" t="s">
        <v>108</v>
      </c>
      <c r="S1171" s="68" t="s">
        <v>109</v>
      </c>
      <c r="T1171" s="69">
        <v>48</v>
      </c>
      <c r="U1171" s="68"/>
      <c r="V1171" s="70">
        <v>257052</v>
      </c>
      <c r="W1171" s="70">
        <v>0</v>
      </c>
      <c r="X1171" s="70">
        <v>0</v>
      </c>
      <c r="Y1171" s="70">
        <v>64260</v>
      </c>
      <c r="Z1171" s="70">
        <v>0</v>
      </c>
      <c r="AA1171" s="70">
        <v>718847</v>
      </c>
      <c r="AB1171" s="71">
        <f t="shared" si="205"/>
        <v>654587</v>
      </c>
      <c r="AC1171" s="71">
        <f t="shared" si="198"/>
        <v>654587</v>
      </c>
      <c r="AD1171" s="72">
        <f t="shared" si="199"/>
        <v>365</v>
      </c>
      <c r="AE1171" s="73">
        <f>ROUND(VLOOKUP(Q1171,'[1]Average Cost'!$A$3:$V$26,HLOOKUP('[1]Master Sheet'!E1171,'[1]Average Cost'!$B$1:$V$2,2,0)),0)</f>
        <v>603973</v>
      </c>
      <c r="AF1171" s="74">
        <f t="shared" si="200"/>
        <v>1.0838017593501696</v>
      </c>
      <c r="AG1171" s="68" t="str">
        <f t="shared" si="206"/>
        <v>Greater than 100%</v>
      </c>
      <c r="AH1171" s="75">
        <v>861414.83519999997</v>
      </c>
      <c r="AI1171" s="75">
        <v>861414.83519999997</v>
      </c>
      <c r="AJ1171" s="75">
        <v>798942</v>
      </c>
      <c r="AK1171" s="76">
        <f t="shared" si="201"/>
        <v>0.75989752352943929</v>
      </c>
      <c r="AL1171" s="39" t="str">
        <f t="shared" si="207"/>
        <v>70% - 90%</v>
      </c>
      <c r="AM1171" s="77" t="str">
        <f t="shared" si="208"/>
        <v>Lower Middle Range</v>
      </c>
      <c r="AN1171" s="78" t="s">
        <v>76</v>
      </c>
      <c r="AO1171" s="78"/>
      <c r="AP1171" s="78" t="s">
        <v>76</v>
      </c>
      <c r="AQ1171" s="49"/>
      <c r="AR1171" s="79"/>
      <c r="AS1171" s="79"/>
      <c r="AT1171" s="80"/>
      <c r="AU1171" s="52">
        <f t="shared" si="202"/>
        <v>0</v>
      </c>
    </row>
    <row r="1172" spans="1:47" ht="15" customHeight="1">
      <c r="A1172" s="53" t="s">
        <v>66</v>
      </c>
      <c r="B1172" s="54">
        <v>1161</v>
      </c>
      <c r="C1172" s="55" t="s">
        <v>725</v>
      </c>
      <c r="D1172" s="56" t="s">
        <v>117</v>
      </c>
      <c r="E1172" s="55" t="s">
        <v>79</v>
      </c>
      <c r="F1172" s="57">
        <v>44765</v>
      </c>
      <c r="G1172" s="58">
        <v>27569</v>
      </c>
      <c r="H1172" s="59">
        <f t="shared" si="203"/>
        <v>43.797260273972604</v>
      </c>
      <c r="I1172" s="60" t="s">
        <v>849</v>
      </c>
      <c r="J1172" s="61">
        <v>0</v>
      </c>
      <c r="K1172" s="62">
        <v>0</v>
      </c>
      <c r="L1172" s="63" t="s">
        <v>85</v>
      </c>
      <c r="M1172" s="64" t="str">
        <f t="shared" si="204"/>
        <v>0-0-3</v>
      </c>
      <c r="N1172" s="81" t="s">
        <v>72</v>
      </c>
      <c r="O1172" s="62" t="s">
        <v>72</v>
      </c>
      <c r="P1172" s="67">
        <v>0</v>
      </c>
      <c r="Q1172" s="68" t="s">
        <v>363</v>
      </c>
      <c r="R1172" s="68" t="s">
        <v>102</v>
      </c>
      <c r="S1172" s="68" t="s">
        <v>103</v>
      </c>
      <c r="T1172" s="69">
        <v>50</v>
      </c>
      <c r="U1172" s="68"/>
      <c r="V1172" s="70">
        <v>523632</v>
      </c>
      <c r="W1172" s="70">
        <v>0</v>
      </c>
      <c r="X1172" s="70">
        <v>0</v>
      </c>
      <c r="Y1172" s="70">
        <v>130908</v>
      </c>
      <c r="Z1172" s="70">
        <v>0</v>
      </c>
      <c r="AA1172" s="70">
        <v>1451952</v>
      </c>
      <c r="AB1172" s="71">
        <f t="shared" si="205"/>
        <v>1321044</v>
      </c>
      <c r="AC1172" s="71">
        <f t="shared" si="198"/>
        <v>1321044</v>
      </c>
      <c r="AD1172" s="72">
        <f t="shared" si="199"/>
        <v>252</v>
      </c>
      <c r="AE1172" s="73">
        <f>ROUND(VLOOKUP(Q1172,'[1]Average Cost'!$A$3:$V$26,HLOOKUP('[1]Master Sheet'!E1172,'[1]Average Cost'!$B$1:$V$2,2,0)),0)</f>
        <v>1370008</v>
      </c>
      <c r="AF1172" s="74">
        <f t="shared" si="200"/>
        <v>0.96426006271496223</v>
      </c>
      <c r="AG1172" s="68" t="str">
        <f t="shared" si="206"/>
        <v>80%-100%</v>
      </c>
      <c r="AH1172" s="75">
        <v>1402811</v>
      </c>
      <c r="AI1172" s="75">
        <v>1402811</v>
      </c>
      <c r="AJ1172" s="75">
        <v>1315347</v>
      </c>
      <c r="AK1172" s="76">
        <f t="shared" si="201"/>
        <v>0.94171203390905833</v>
      </c>
      <c r="AL1172" s="39" t="str">
        <f t="shared" si="207"/>
        <v>90% - 110%</v>
      </c>
      <c r="AM1172" s="77" t="str">
        <f t="shared" si="208"/>
        <v>Close to Market Reference</v>
      </c>
      <c r="AN1172" s="78" t="s">
        <v>76</v>
      </c>
      <c r="AO1172" s="78"/>
      <c r="AP1172" s="78" t="s">
        <v>76</v>
      </c>
      <c r="AQ1172" s="49"/>
      <c r="AR1172" s="79"/>
      <c r="AS1172" s="79"/>
      <c r="AT1172" s="80"/>
      <c r="AU1172" s="52">
        <f t="shared" si="202"/>
        <v>0</v>
      </c>
    </row>
    <row r="1173" spans="1:47" ht="15" customHeight="1">
      <c r="A1173" s="53" t="s">
        <v>66</v>
      </c>
      <c r="B1173" s="54">
        <v>1162</v>
      </c>
      <c r="C1173" s="55" t="s">
        <v>82</v>
      </c>
      <c r="D1173" s="56" t="s">
        <v>95</v>
      </c>
      <c r="E1173" s="55" t="s">
        <v>149</v>
      </c>
      <c r="F1173" s="57">
        <v>39887</v>
      </c>
      <c r="G1173" s="58">
        <v>28772</v>
      </c>
      <c r="H1173" s="59">
        <f t="shared" si="203"/>
        <v>40.5013698630137</v>
      </c>
      <c r="I1173" s="60" t="s">
        <v>415</v>
      </c>
      <c r="J1173" s="61" t="s">
        <v>71</v>
      </c>
      <c r="K1173" s="62" t="s">
        <v>71</v>
      </c>
      <c r="L1173" s="63" t="s">
        <v>71</v>
      </c>
      <c r="M1173" s="64" t="str">
        <f t="shared" si="204"/>
        <v>2-2-2</v>
      </c>
      <c r="N1173" s="65">
        <v>42095</v>
      </c>
      <c r="O1173" s="66">
        <v>43191</v>
      </c>
      <c r="P1173" s="67">
        <v>5.8194290381784086E-2</v>
      </c>
      <c r="Q1173" s="68" t="s">
        <v>151</v>
      </c>
      <c r="R1173" s="68" t="s">
        <v>126</v>
      </c>
      <c r="S1173" s="68" t="s">
        <v>127</v>
      </c>
      <c r="T1173" s="69">
        <v>47</v>
      </c>
      <c r="U1173" s="68"/>
      <c r="V1173" s="70">
        <v>228948</v>
      </c>
      <c r="W1173" s="70">
        <v>0</v>
      </c>
      <c r="X1173" s="70">
        <v>0</v>
      </c>
      <c r="Y1173" s="70">
        <v>57240</v>
      </c>
      <c r="Z1173" s="70">
        <v>0</v>
      </c>
      <c r="AA1173" s="70">
        <v>641571</v>
      </c>
      <c r="AB1173" s="71">
        <f t="shared" si="205"/>
        <v>584331</v>
      </c>
      <c r="AC1173" s="71">
        <f t="shared" si="198"/>
        <v>584331</v>
      </c>
      <c r="AD1173" s="72">
        <f t="shared" si="199"/>
        <v>365</v>
      </c>
      <c r="AE1173" s="73">
        <f>ROUND(VLOOKUP(Q1173,'[1]Average Cost'!$A$3:$V$26,HLOOKUP('[1]Master Sheet'!E1173,'[1]Average Cost'!$B$1:$V$2,2,0)),0)</f>
        <v>527218</v>
      </c>
      <c r="AF1173" s="74">
        <f t="shared" si="200"/>
        <v>1.1083290024240446</v>
      </c>
      <c r="AG1173" s="68" t="str">
        <f t="shared" si="206"/>
        <v>Greater than 100%</v>
      </c>
      <c r="AH1173" s="75">
        <v>696432.82198750007</v>
      </c>
      <c r="AI1173" s="75">
        <v>696432.82198750007</v>
      </c>
      <c r="AJ1173" s="75">
        <v>495248</v>
      </c>
      <c r="AK1173" s="76">
        <f t="shared" si="201"/>
        <v>0.83903426368162737</v>
      </c>
      <c r="AL1173" s="39" t="str">
        <f t="shared" si="207"/>
        <v>70% - 90%</v>
      </c>
      <c r="AM1173" s="77" t="str">
        <f t="shared" si="208"/>
        <v>Lower Middle Range</v>
      </c>
      <c r="AN1173" s="78" t="s">
        <v>76</v>
      </c>
      <c r="AO1173" s="78"/>
      <c r="AP1173" s="78" t="s">
        <v>76</v>
      </c>
      <c r="AQ1173" s="49"/>
      <c r="AR1173" s="79"/>
      <c r="AS1173" s="79"/>
      <c r="AT1173" s="80"/>
      <c r="AU1173" s="52">
        <f t="shared" si="202"/>
        <v>0</v>
      </c>
    </row>
    <row r="1174" spans="1:47" ht="15" customHeight="1">
      <c r="A1174" s="53" t="s">
        <v>66</v>
      </c>
      <c r="B1174" s="54">
        <v>1163</v>
      </c>
      <c r="C1174" s="55" t="s">
        <v>116</v>
      </c>
      <c r="D1174" s="56" t="s">
        <v>117</v>
      </c>
      <c r="E1174" s="55" t="s">
        <v>149</v>
      </c>
      <c r="F1174" s="57">
        <v>40330</v>
      </c>
      <c r="G1174" s="58">
        <v>29931</v>
      </c>
      <c r="H1174" s="59">
        <f t="shared" si="203"/>
        <v>37.326027397260276</v>
      </c>
      <c r="I1174" s="60" t="s">
        <v>100</v>
      </c>
      <c r="J1174" s="61" t="s">
        <v>85</v>
      </c>
      <c r="K1174" s="62" t="s">
        <v>85</v>
      </c>
      <c r="L1174" s="63" t="s">
        <v>71</v>
      </c>
      <c r="M1174" s="64" t="str">
        <f t="shared" si="204"/>
        <v>3-3-2</v>
      </c>
      <c r="N1174" s="65">
        <v>43191</v>
      </c>
      <c r="O1174" s="66">
        <v>43191</v>
      </c>
      <c r="P1174" s="67">
        <v>0.12749999999999997</v>
      </c>
      <c r="Q1174" s="68" t="s">
        <v>101</v>
      </c>
      <c r="R1174" s="68" t="s">
        <v>141</v>
      </c>
      <c r="S1174" s="68" t="s">
        <v>142</v>
      </c>
      <c r="T1174" s="69">
        <v>50</v>
      </c>
      <c r="U1174" s="68"/>
      <c r="V1174" s="70">
        <v>312168</v>
      </c>
      <c r="W1174" s="70">
        <v>0</v>
      </c>
      <c r="X1174" s="70">
        <v>0</v>
      </c>
      <c r="Y1174" s="70">
        <v>78036</v>
      </c>
      <c r="Z1174" s="70">
        <v>0</v>
      </c>
      <c r="AA1174" s="70">
        <v>870404</v>
      </c>
      <c r="AB1174" s="71">
        <f t="shared" si="205"/>
        <v>792368</v>
      </c>
      <c r="AC1174" s="71">
        <f t="shared" si="198"/>
        <v>792368</v>
      </c>
      <c r="AD1174" s="72">
        <f t="shared" si="199"/>
        <v>365</v>
      </c>
      <c r="AE1174" s="73">
        <f>ROUND(VLOOKUP(Q1174,'[1]Average Cost'!$A$3:$V$26,HLOOKUP('[1]Master Sheet'!E1174,'[1]Average Cost'!$B$1:$V$2,2,0)),0)</f>
        <v>1021496</v>
      </c>
      <c r="AF1174" s="74">
        <f t="shared" si="200"/>
        <v>0.77569368847259312</v>
      </c>
      <c r="AG1174" s="68" t="str">
        <f t="shared" si="206"/>
        <v>60%-80%</v>
      </c>
      <c r="AH1174" s="75">
        <v>1698319.4215500001</v>
      </c>
      <c r="AI1174" s="75">
        <v>1698319.4215500001</v>
      </c>
      <c r="AJ1174" s="75">
        <v>1356038</v>
      </c>
      <c r="AK1174" s="76">
        <f t="shared" si="201"/>
        <v>0.46656005339492135</v>
      </c>
      <c r="AL1174" s="39" t="str">
        <f t="shared" si="207"/>
        <v>25% - 50%</v>
      </c>
      <c r="AM1174" s="77" t="str">
        <f t="shared" si="208"/>
        <v>Lower Range</v>
      </c>
      <c r="AN1174" s="78" t="s">
        <v>76</v>
      </c>
      <c r="AO1174" s="78"/>
      <c r="AP1174" s="78" t="s">
        <v>135</v>
      </c>
      <c r="AQ1174" s="49"/>
      <c r="AR1174" s="79"/>
      <c r="AS1174" s="79"/>
      <c r="AT1174" s="80"/>
      <c r="AU1174" s="52">
        <f t="shared" si="202"/>
        <v>0</v>
      </c>
    </row>
    <row r="1175" spans="1:47" ht="15" customHeight="1">
      <c r="A1175" s="53" t="s">
        <v>66</v>
      </c>
      <c r="B1175" s="54">
        <v>1164</v>
      </c>
      <c r="C1175" s="55" t="s">
        <v>116</v>
      </c>
      <c r="D1175" s="56" t="s">
        <v>117</v>
      </c>
      <c r="E1175" s="55" t="s">
        <v>79</v>
      </c>
      <c r="F1175" s="57">
        <v>42119</v>
      </c>
      <c r="G1175" s="58">
        <v>27729</v>
      </c>
      <c r="H1175" s="59">
        <f t="shared" si="203"/>
        <v>43.358904109589041</v>
      </c>
      <c r="I1175" s="60" t="s">
        <v>477</v>
      </c>
      <c r="J1175" s="61" t="s">
        <v>85</v>
      </c>
      <c r="K1175" s="62" t="s">
        <v>85</v>
      </c>
      <c r="L1175" s="63" t="s">
        <v>85</v>
      </c>
      <c r="M1175" s="64" t="str">
        <f t="shared" si="204"/>
        <v>3-3-3</v>
      </c>
      <c r="N1175" s="65">
        <v>42095</v>
      </c>
      <c r="O1175" s="66">
        <v>43191</v>
      </c>
      <c r="P1175" s="67">
        <v>6.7499999999999991E-2</v>
      </c>
      <c r="Q1175" s="68" t="s">
        <v>478</v>
      </c>
      <c r="R1175" s="68" t="s">
        <v>108</v>
      </c>
      <c r="S1175" s="68" t="s">
        <v>109</v>
      </c>
      <c r="T1175" s="69">
        <v>50</v>
      </c>
      <c r="U1175" s="68"/>
      <c r="V1175" s="70">
        <v>420612</v>
      </c>
      <c r="W1175" s="70">
        <v>0</v>
      </c>
      <c r="X1175" s="70">
        <v>0</v>
      </c>
      <c r="Y1175" s="70">
        <v>113676</v>
      </c>
      <c r="Z1175" s="70">
        <v>0</v>
      </c>
      <c r="AA1175" s="70">
        <v>1262409</v>
      </c>
      <c r="AB1175" s="71">
        <f t="shared" si="205"/>
        <v>1148733</v>
      </c>
      <c r="AC1175" s="71">
        <f t="shared" si="198"/>
        <v>1148733</v>
      </c>
      <c r="AD1175" s="72">
        <f t="shared" si="199"/>
        <v>365</v>
      </c>
      <c r="AE1175" s="73">
        <f>ROUND(VLOOKUP(Q1175,'[1]Average Cost'!$A$3:$V$26,HLOOKUP('[1]Master Sheet'!E1175,'[1]Average Cost'!$B$1:$V$2,2,0)),0)</f>
        <v>1125293</v>
      </c>
      <c r="AF1175" s="74">
        <f t="shared" si="200"/>
        <v>1.0208301304637992</v>
      </c>
      <c r="AG1175" s="68" t="str">
        <f t="shared" si="206"/>
        <v>Greater than 100%</v>
      </c>
      <c r="AH1175" s="75">
        <v>1112062</v>
      </c>
      <c r="AI1175" s="75">
        <v>1103106</v>
      </c>
      <c r="AJ1175" s="75">
        <v>1112062</v>
      </c>
      <c r="AK1175" s="76">
        <f t="shared" si="201"/>
        <v>1.0329756794135578</v>
      </c>
      <c r="AL1175" s="39" t="str">
        <f t="shared" si="207"/>
        <v>90% - 110%</v>
      </c>
      <c r="AM1175" s="77" t="str">
        <f t="shared" si="208"/>
        <v>Upper Middle Range</v>
      </c>
      <c r="AN1175" s="78" t="s">
        <v>76</v>
      </c>
      <c r="AO1175" s="78"/>
      <c r="AP1175" s="78" t="s">
        <v>135</v>
      </c>
      <c r="AQ1175" s="49"/>
      <c r="AR1175" s="79"/>
      <c r="AS1175" s="79"/>
      <c r="AT1175" s="80"/>
      <c r="AU1175" s="52">
        <f t="shared" si="202"/>
        <v>0</v>
      </c>
    </row>
    <row r="1176" spans="1:47" ht="15" customHeight="1">
      <c r="A1176" s="53" t="s">
        <v>66</v>
      </c>
      <c r="B1176" s="25">
        <v>1165</v>
      </c>
      <c r="C1176" s="55" t="s">
        <v>104</v>
      </c>
      <c r="D1176" s="56" t="s">
        <v>83</v>
      </c>
      <c r="E1176" s="55" t="s">
        <v>79</v>
      </c>
      <c r="F1176" s="57">
        <v>40695</v>
      </c>
      <c r="G1176" s="58">
        <v>29022</v>
      </c>
      <c r="H1176" s="59">
        <f t="shared" si="203"/>
        <v>39.816438356164383</v>
      </c>
      <c r="I1176" s="60" t="s">
        <v>196</v>
      </c>
      <c r="J1176" s="61" t="s">
        <v>71</v>
      </c>
      <c r="K1176" s="62" t="s">
        <v>71</v>
      </c>
      <c r="L1176" s="63" t="s">
        <v>71</v>
      </c>
      <c r="M1176" s="64" t="str">
        <f t="shared" si="204"/>
        <v>2-2-2</v>
      </c>
      <c r="N1176" s="65" t="s">
        <v>86</v>
      </c>
      <c r="O1176" s="66">
        <v>43191</v>
      </c>
      <c r="P1176" s="67">
        <v>0.2</v>
      </c>
      <c r="Q1176" s="68" t="s">
        <v>73</v>
      </c>
      <c r="R1176" s="38" t="s">
        <v>74</v>
      </c>
      <c r="S1176" s="38" t="s">
        <v>75</v>
      </c>
      <c r="T1176" s="69">
        <v>46</v>
      </c>
      <c r="U1176" s="68"/>
      <c r="V1176" s="70">
        <v>141360</v>
      </c>
      <c r="W1176" s="70">
        <v>0</v>
      </c>
      <c r="X1176" s="70">
        <v>0</v>
      </c>
      <c r="Y1176" s="70">
        <v>0</v>
      </c>
      <c r="Z1176" s="70">
        <v>0</v>
      </c>
      <c r="AA1176" s="70">
        <v>365355</v>
      </c>
      <c r="AB1176" s="71">
        <f t="shared" si="205"/>
        <v>365355</v>
      </c>
      <c r="AC1176" s="71">
        <f t="shared" si="198"/>
        <v>365355</v>
      </c>
      <c r="AD1176" s="72">
        <f t="shared" si="199"/>
        <v>365</v>
      </c>
      <c r="AE1176" s="73">
        <f>ROUND(VLOOKUP(Q1176,'[1]Average Cost'!$A$3:$V$26,HLOOKUP('[1]Master Sheet'!E1176,'[1]Average Cost'!$B$1:$V$2,2,0)),0)</f>
        <v>480167</v>
      </c>
      <c r="AF1176" s="74">
        <f t="shared" si="200"/>
        <v>0.76089152315756814</v>
      </c>
      <c r="AG1176" s="68" t="str">
        <f t="shared" si="206"/>
        <v>60%-80%</v>
      </c>
      <c r="AH1176" s="75">
        <v>499780.75</v>
      </c>
      <c r="AI1176" s="75">
        <v>499780.75</v>
      </c>
      <c r="AJ1176" s="75">
        <v>638569</v>
      </c>
      <c r="AK1176" s="76">
        <f t="shared" si="201"/>
        <v>0.73103055689920027</v>
      </c>
      <c r="AL1176" s="39" t="str">
        <f t="shared" si="207"/>
        <v>70% - 90%</v>
      </c>
      <c r="AM1176" s="77" t="str">
        <f t="shared" si="208"/>
        <v>Lower Middle Range</v>
      </c>
      <c r="AN1176" s="78" t="s">
        <v>76</v>
      </c>
      <c r="AO1176" s="78"/>
      <c r="AP1176" s="78" t="s">
        <v>135</v>
      </c>
      <c r="AQ1176" s="49"/>
      <c r="AR1176" s="79"/>
      <c r="AS1176" s="79"/>
      <c r="AT1176" s="80"/>
      <c r="AU1176" s="52">
        <f t="shared" si="202"/>
        <v>0</v>
      </c>
    </row>
    <row r="1177" spans="1:47" ht="15" customHeight="1">
      <c r="A1177" s="53" t="s">
        <v>66</v>
      </c>
      <c r="B1177" s="54">
        <v>1166</v>
      </c>
      <c r="C1177" s="55" t="s">
        <v>90</v>
      </c>
      <c r="D1177" s="56" t="s">
        <v>91</v>
      </c>
      <c r="E1177" s="55" t="s">
        <v>164</v>
      </c>
      <c r="F1177" s="57">
        <v>41349</v>
      </c>
      <c r="G1177" s="58">
        <v>30249</v>
      </c>
      <c r="H1177" s="59">
        <f t="shared" si="203"/>
        <v>36.454794520547942</v>
      </c>
      <c r="I1177" s="60" t="s">
        <v>277</v>
      </c>
      <c r="J1177" s="61" t="s">
        <v>81</v>
      </c>
      <c r="K1177" s="62" t="s">
        <v>85</v>
      </c>
      <c r="L1177" s="63" t="s">
        <v>71</v>
      </c>
      <c r="M1177" s="64" t="str">
        <f t="shared" si="204"/>
        <v>4-3-2</v>
      </c>
      <c r="N1177" s="65">
        <v>42826</v>
      </c>
      <c r="O1177" s="66">
        <v>43191</v>
      </c>
      <c r="P1177" s="67">
        <v>0.15</v>
      </c>
      <c r="Q1177" s="68" t="s">
        <v>73</v>
      </c>
      <c r="R1177" s="38" t="s">
        <v>74</v>
      </c>
      <c r="S1177" s="38" t="s">
        <v>75</v>
      </c>
      <c r="T1177" s="69">
        <v>49</v>
      </c>
      <c r="U1177" s="68"/>
      <c r="V1177" s="70">
        <v>290772</v>
      </c>
      <c r="W1177" s="70">
        <v>41556</v>
      </c>
      <c r="X1177" s="70">
        <v>0</v>
      </c>
      <c r="Y1177" s="70">
        <v>72696</v>
      </c>
      <c r="Z1177" s="70">
        <v>0</v>
      </c>
      <c r="AA1177" s="70">
        <v>853120</v>
      </c>
      <c r="AB1177" s="71">
        <f t="shared" si="205"/>
        <v>780424</v>
      </c>
      <c r="AC1177" s="71">
        <f t="shared" si="198"/>
        <v>738868</v>
      </c>
      <c r="AD1177" s="72">
        <f t="shared" si="199"/>
        <v>365</v>
      </c>
      <c r="AE1177" s="73">
        <f>ROUND(VLOOKUP(Q1177,'[1]Average Cost'!$A$3:$V$26,HLOOKUP('[1]Master Sheet'!E1177,'[1]Average Cost'!$B$1:$V$2,2,0)),0)</f>
        <v>914168</v>
      </c>
      <c r="AF1177" s="74">
        <f t="shared" si="200"/>
        <v>0.85369866370295178</v>
      </c>
      <c r="AG1177" s="68" t="str">
        <f t="shared" si="206"/>
        <v>80%-100%</v>
      </c>
      <c r="AH1177" s="75">
        <v>1405865.719755</v>
      </c>
      <c r="AI1177" s="75">
        <v>1405865.719755</v>
      </c>
      <c r="AJ1177" s="75">
        <v>1138428</v>
      </c>
      <c r="AK1177" s="76">
        <f t="shared" si="201"/>
        <v>0.55511987313838507</v>
      </c>
      <c r="AL1177" s="39" t="str">
        <f t="shared" si="207"/>
        <v>50% - 70%</v>
      </c>
      <c r="AM1177" s="77" t="str">
        <f t="shared" si="208"/>
        <v>Lower Range</v>
      </c>
      <c r="AN1177" s="78" t="s">
        <v>76</v>
      </c>
      <c r="AO1177" s="78"/>
      <c r="AP1177" s="78" t="s">
        <v>76</v>
      </c>
      <c r="AQ1177" s="49"/>
      <c r="AR1177" s="79"/>
      <c r="AS1177" s="79"/>
      <c r="AT1177" s="80"/>
      <c r="AU1177" s="52">
        <f t="shared" si="202"/>
        <v>0</v>
      </c>
    </row>
    <row r="1178" spans="1:47" ht="15" customHeight="1">
      <c r="A1178" s="53" t="s">
        <v>66</v>
      </c>
      <c r="B1178" s="54">
        <v>1167</v>
      </c>
      <c r="C1178" s="55" t="s">
        <v>197</v>
      </c>
      <c r="D1178" s="56" t="s">
        <v>78</v>
      </c>
      <c r="E1178" s="55" t="s">
        <v>111</v>
      </c>
      <c r="F1178" s="57">
        <v>41264</v>
      </c>
      <c r="G1178" s="58">
        <v>31057</v>
      </c>
      <c r="H1178" s="59">
        <f t="shared" si="203"/>
        <v>34.241095890410961</v>
      </c>
      <c r="I1178" s="60" t="s">
        <v>542</v>
      </c>
      <c r="J1178" s="61" t="s">
        <v>85</v>
      </c>
      <c r="K1178" s="62" t="s">
        <v>85</v>
      </c>
      <c r="L1178" s="63" t="s">
        <v>85</v>
      </c>
      <c r="M1178" s="64" t="str">
        <f t="shared" si="204"/>
        <v>3-3-3</v>
      </c>
      <c r="N1178" s="65">
        <v>42826</v>
      </c>
      <c r="O1178" s="66">
        <v>43191</v>
      </c>
      <c r="P1178" s="67">
        <v>7.7499999999999999E-2</v>
      </c>
      <c r="Q1178" s="68" t="s">
        <v>113</v>
      </c>
      <c r="R1178" s="68" t="s">
        <v>114</v>
      </c>
      <c r="S1178" s="68" t="s">
        <v>115</v>
      </c>
      <c r="T1178" s="69">
        <v>51</v>
      </c>
      <c r="U1178" s="68"/>
      <c r="V1178" s="70">
        <v>497304</v>
      </c>
      <c r="W1178" s="70">
        <v>0</v>
      </c>
      <c r="X1178" s="70">
        <v>90000</v>
      </c>
      <c r="Y1178" s="70">
        <v>213132</v>
      </c>
      <c r="Z1178" s="70">
        <v>30000</v>
      </c>
      <c r="AA1178" s="70">
        <v>1649929</v>
      </c>
      <c r="AB1178" s="71">
        <f t="shared" si="205"/>
        <v>1436797</v>
      </c>
      <c r="AC1178" s="71">
        <f t="shared" si="198"/>
        <v>1436797</v>
      </c>
      <c r="AD1178" s="72">
        <f t="shared" si="199"/>
        <v>365</v>
      </c>
      <c r="AE1178" s="73">
        <f>ROUND(VLOOKUP(Q1178,'[1]Average Cost'!$A$3:$V$26,HLOOKUP('[1]Master Sheet'!E1178,'[1]Average Cost'!$B$1:$V$2,2,0)),0)</f>
        <v>1326659</v>
      </c>
      <c r="AF1178" s="74">
        <f t="shared" si="200"/>
        <v>1.0830190727232847</v>
      </c>
      <c r="AG1178" s="68" t="str">
        <f t="shared" si="206"/>
        <v>Greater than 100%</v>
      </c>
      <c r="AH1178" s="75">
        <v>1659111.5808325</v>
      </c>
      <c r="AI1178" s="75">
        <v>1659111.5808325</v>
      </c>
      <c r="AJ1178" s="75">
        <v>1371427</v>
      </c>
      <c r="AK1178" s="76">
        <f t="shared" si="201"/>
        <v>0.86600384000637964</v>
      </c>
      <c r="AL1178" s="39" t="str">
        <f t="shared" si="207"/>
        <v>70% - 90%</v>
      </c>
      <c r="AM1178" s="77" t="str">
        <f t="shared" si="208"/>
        <v>Close to Market Reference</v>
      </c>
      <c r="AN1178" s="78" t="s">
        <v>76</v>
      </c>
      <c r="AO1178" s="78"/>
      <c r="AP1178" s="78" t="s">
        <v>76</v>
      </c>
      <c r="AQ1178" s="49"/>
      <c r="AR1178" s="79"/>
      <c r="AS1178" s="79"/>
      <c r="AT1178" s="80"/>
      <c r="AU1178" s="52">
        <f t="shared" si="202"/>
        <v>0</v>
      </c>
    </row>
    <row r="1179" spans="1:47" ht="15" customHeight="1">
      <c r="A1179" s="53" t="s">
        <v>66</v>
      </c>
      <c r="B1179" s="54">
        <v>1168</v>
      </c>
      <c r="C1179" s="55" t="s">
        <v>110</v>
      </c>
      <c r="D1179" s="56" t="s">
        <v>95</v>
      </c>
      <c r="E1179" s="55" t="s">
        <v>79</v>
      </c>
      <c r="F1179" s="57">
        <v>44380</v>
      </c>
      <c r="G1179" s="58">
        <v>32163</v>
      </c>
      <c r="H1179" s="59">
        <f t="shared" si="203"/>
        <v>31.210958904109589</v>
      </c>
      <c r="I1179" s="60" t="s">
        <v>217</v>
      </c>
      <c r="J1179" s="61">
        <v>0</v>
      </c>
      <c r="K1179" s="62" t="s">
        <v>81</v>
      </c>
      <c r="L1179" s="63" t="s">
        <v>81</v>
      </c>
      <c r="M1179" s="64" t="str">
        <f t="shared" si="204"/>
        <v>0-4-4</v>
      </c>
      <c r="N1179" s="65">
        <v>43191</v>
      </c>
      <c r="O1179" s="66">
        <v>43191</v>
      </c>
      <c r="P1179" s="67">
        <v>0.10795890410958903</v>
      </c>
      <c r="Q1179" s="68" t="s">
        <v>218</v>
      </c>
      <c r="R1179" s="68" t="s">
        <v>219</v>
      </c>
      <c r="S1179" s="68" t="s">
        <v>220</v>
      </c>
      <c r="T1179" s="69">
        <v>47</v>
      </c>
      <c r="U1179" s="68"/>
      <c r="V1179" s="70">
        <v>177276</v>
      </c>
      <c r="W1179" s="70">
        <v>0</v>
      </c>
      <c r="X1179" s="70">
        <v>0</v>
      </c>
      <c r="Y1179" s="70">
        <v>44316</v>
      </c>
      <c r="Z1179" s="70">
        <v>0</v>
      </c>
      <c r="AA1179" s="70">
        <v>499469</v>
      </c>
      <c r="AB1179" s="71">
        <f t="shared" si="205"/>
        <v>455153</v>
      </c>
      <c r="AC1179" s="71">
        <f t="shared" si="198"/>
        <v>455153</v>
      </c>
      <c r="AD1179" s="72">
        <f t="shared" si="199"/>
        <v>365</v>
      </c>
      <c r="AE1179" s="73">
        <f>ROUND(VLOOKUP(Q1179,'[1]Average Cost'!$A$3:$V$26,HLOOKUP('[1]Master Sheet'!E1179,'[1]Average Cost'!$B$1:$V$2,2,0)),0)</f>
        <v>647213</v>
      </c>
      <c r="AF1179" s="74">
        <f t="shared" si="200"/>
        <v>0.70325070726329664</v>
      </c>
      <c r="AG1179" s="68" t="str">
        <f t="shared" si="206"/>
        <v>60%-80%</v>
      </c>
      <c r="AH1179" s="75">
        <v>818934.83750000002</v>
      </c>
      <c r="AI1179" s="75">
        <v>818934.83750000002</v>
      </c>
      <c r="AJ1179" s="75">
        <v>545020</v>
      </c>
      <c r="AK1179" s="76">
        <f t="shared" si="201"/>
        <v>0.55578658906423672</v>
      </c>
      <c r="AL1179" s="39" t="str">
        <f t="shared" si="207"/>
        <v>50% - 70%</v>
      </c>
      <c r="AM1179" s="77" t="str">
        <f t="shared" si="208"/>
        <v>Lower Range</v>
      </c>
      <c r="AN1179" s="78" t="s">
        <v>118</v>
      </c>
      <c r="AO1179" s="78" t="s">
        <v>850</v>
      </c>
      <c r="AP1179" s="78" t="s">
        <v>135</v>
      </c>
      <c r="AQ1179" s="49"/>
      <c r="AR1179" s="79"/>
      <c r="AS1179" s="79"/>
      <c r="AT1179" s="80"/>
      <c r="AU1179" s="52">
        <f t="shared" si="202"/>
        <v>0</v>
      </c>
    </row>
    <row r="1180" spans="1:47" ht="15" customHeight="1">
      <c r="A1180" s="53" t="s">
        <v>66</v>
      </c>
      <c r="B1180" s="54">
        <v>1169</v>
      </c>
      <c r="C1180" s="55" t="s">
        <v>94</v>
      </c>
      <c r="D1180" s="56" t="s">
        <v>95</v>
      </c>
      <c r="E1180" s="55" t="s">
        <v>244</v>
      </c>
      <c r="F1180" s="57">
        <v>44352</v>
      </c>
      <c r="G1180" s="58">
        <v>29782</v>
      </c>
      <c r="H1180" s="59">
        <f t="shared" si="203"/>
        <v>37.734246575342468</v>
      </c>
      <c r="I1180" s="60" t="s">
        <v>635</v>
      </c>
      <c r="J1180" s="61">
        <v>0</v>
      </c>
      <c r="K1180" s="62" t="s">
        <v>129</v>
      </c>
      <c r="L1180" s="63" t="s">
        <v>71</v>
      </c>
      <c r="M1180" s="64" t="str">
        <f t="shared" si="204"/>
        <v>0-1-2</v>
      </c>
      <c r="N1180" s="81" t="s">
        <v>121</v>
      </c>
      <c r="O1180" s="66">
        <v>43191</v>
      </c>
      <c r="P1180" s="67">
        <v>1.8525249002623954E-2</v>
      </c>
      <c r="Q1180" s="68" t="s">
        <v>87</v>
      </c>
      <c r="R1180" s="68" t="s">
        <v>88</v>
      </c>
      <c r="S1180" s="68" t="s">
        <v>89</v>
      </c>
      <c r="T1180" s="69">
        <v>47</v>
      </c>
      <c r="U1180" s="68"/>
      <c r="V1180" s="70">
        <v>176292</v>
      </c>
      <c r="W1180" s="70">
        <v>0</v>
      </c>
      <c r="X1180" s="70">
        <v>0</v>
      </c>
      <c r="Y1180" s="70">
        <v>44076</v>
      </c>
      <c r="Z1180" s="70">
        <v>0</v>
      </c>
      <c r="AA1180" s="70">
        <v>496772</v>
      </c>
      <c r="AB1180" s="71">
        <f t="shared" si="205"/>
        <v>452696</v>
      </c>
      <c r="AC1180" s="71">
        <f t="shared" si="198"/>
        <v>452696</v>
      </c>
      <c r="AD1180" s="72">
        <f t="shared" si="199"/>
        <v>365</v>
      </c>
      <c r="AE1180" s="73">
        <f>ROUND(VLOOKUP(Q1180,'[1]Average Cost'!$A$3:$V$26,HLOOKUP('[1]Master Sheet'!E1180,'[1]Average Cost'!$B$1:$V$2,2,0)),0)</f>
        <v>436990</v>
      </c>
      <c r="AF1180" s="74">
        <f t="shared" si="200"/>
        <v>1.0359413258884642</v>
      </c>
      <c r="AG1180" s="68" t="str">
        <f t="shared" si="206"/>
        <v>Greater than 100%</v>
      </c>
      <c r="AH1180" s="75">
        <v>752202.61250000005</v>
      </c>
      <c r="AI1180" s="75">
        <v>752202.61250000005</v>
      </c>
      <c r="AJ1180" s="75">
        <v>532918</v>
      </c>
      <c r="AK1180" s="76">
        <f t="shared" si="201"/>
        <v>0.6018272104844623</v>
      </c>
      <c r="AL1180" s="39" t="str">
        <f t="shared" si="207"/>
        <v>50% - 70%</v>
      </c>
      <c r="AM1180" s="77" t="str">
        <f t="shared" si="208"/>
        <v>Lower Range</v>
      </c>
      <c r="AN1180" s="78" t="s">
        <v>76</v>
      </c>
      <c r="AO1180" s="78"/>
      <c r="AP1180" s="78" t="s">
        <v>76</v>
      </c>
      <c r="AQ1180" s="49"/>
      <c r="AR1180" s="79"/>
      <c r="AS1180" s="79"/>
      <c r="AT1180" s="80"/>
      <c r="AU1180" s="52">
        <f t="shared" si="202"/>
        <v>0</v>
      </c>
    </row>
    <row r="1181" spans="1:47" ht="15" customHeight="1">
      <c r="A1181" s="53" t="s">
        <v>66</v>
      </c>
      <c r="B1181" s="54">
        <v>1170</v>
      </c>
      <c r="C1181" s="55" t="s">
        <v>595</v>
      </c>
      <c r="D1181" s="56" t="s">
        <v>173</v>
      </c>
      <c r="E1181" s="55" t="s">
        <v>137</v>
      </c>
      <c r="F1181" s="57">
        <v>42567</v>
      </c>
      <c r="G1181" s="58">
        <v>29570</v>
      </c>
      <c r="H1181" s="59">
        <f t="shared" si="203"/>
        <v>38.315068493150683</v>
      </c>
      <c r="I1181" s="60" t="s">
        <v>602</v>
      </c>
      <c r="J1181" s="61" t="s">
        <v>71</v>
      </c>
      <c r="K1181" s="62" t="s">
        <v>129</v>
      </c>
      <c r="L1181" s="63" t="s">
        <v>129</v>
      </c>
      <c r="M1181" s="64" t="str">
        <f t="shared" si="204"/>
        <v>2-1-1</v>
      </c>
      <c r="N1181" s="65" t="s">
        <v>86</v>
      </c>
      <c r="O1181" s="66">
        <v>43191</v>
      </c>
      <c r="P1181" s="67">
        <v>1.8749999999999999E-2</v>
      </c>
      <c r="Q1181" s="68" t="s">
        <v>87</v>
      </c>
      <c r="R1181" s="68" t="s">
        <v>88</v>
      </c>
      <c r="S1181" s="68" t="s">
        <v>89</v>
      </c>
      <c r="T1181" s="69">
        <v>44</v>
      </c>
      <c r="U1181" s="68"/>
      <c r="V1181" s="70">
        <v>102804</v>
      </c>
      <c r="W1181" s="70">
        <v>0</v>
      </c>
      <c r="X1181" s="70">
        <v>0</v>
      </c>
      <c r="Y1181" s="70">
        <v>0</v>
      </c>
      <c r="Z1181" s="70">
        <v>0</v>
      </c>
      <c r="AA1181" s="70">
        <v>268975.52</v>
      </c>
      <c r="AB1181" s="71">
        <f t="shared" si="205"/>
        <v>268975.52</v>
      </c>
      <c r="AC1181" s="71">
        <f t="shared" si="198"/>
        <v>268975.52</v>
      </c>
      <c r="AD1181" s="72">
        <f t="shared" si="199"/>
        <v>365</v>
      </c>
      <c r="AE1181" s="73">
        <f>ROUND(VLOOKUP(Q1181,'[1]Average Cost'!$A$3:$V$26,HLOOKUP('[1]Master Sheet'!E1181,'[1]Average Cost'!$B$1:$V$2,2,0)),0)</f>
        <v>224868</v>
      </c>
      <c r="AF1181" s="74">
        <f t="shared" si="200"/>
        <v>1.196148496006546</v>
      </c>
      <c r="AG1181" s="68" t="str">
        <f t="shared" si="206"/>
        <v>Greater than 100%</v>
      </c>
      <c r="AH1181" s="75">
        <v>399424</v>
      </c>
      <c r="AI1181" s="75">
        <v>365184</v>
      </c>
      <c r="AJ1181" s="75">
        <v>399424</v>
      </c>
      <c r="AK1181" s="76">
        <f t="shared" si="201"/>
        <v>0.67340850825188281</v>
      </c>
      <c r="AL1181" s="39" t="str">
        <f t="shared" si="207"/>
        <v>50% - 70%</v>
      </c>
      <c r="AM1181" s="77" t="str">
        <f t="shared" si="208"/>
        <v>Lower Range</v>
      </c>
      <c r="AN1181" s="78" t="s">
        <v>76</v>
      </c>
      <c r="AO1181" s="78"/>
      <c r="AP1181" s="78" t="s">
        <v>76</v>
      </c>
      <c r="AQ1181" s="49"/>
      <c r="AR1181" s="79"/>
      <c r="AS1181" s="79"/>
      <c r="AT1181" s="80"/>
      <c r="AU1181" s="52">
        <f t="shared" si="202"/>
        <v>0</v>
      </c>
    </row>
    <row r="1182" spans="1:47" ht="15" customHeight="1">
      <c r="A1182" s="53" t="s">
        <v>66</v>
      </c>
      <c r="B1182" s="25">
        <v>1171</v>
      </c>
      <c r="C1182" s="55" t="s">
        <v>170</v>
      </c>
      <c r="D1182" s="56" t="s">
        <v>95</v>
      </c>
      <c r="E1182" s="55" t="s">
        <v>79</v>
      </c>
      <c r="F1182" s="57">
        <v>43160</v>
      </c>
      <c r="G1182" s="58">
        <v>30117</v>
      </c>
      <c r="H1182" s="59">
        <f t="shared" si="203"/>
        <v>36.816438356164383</v>
      </c>
      <c r="I1182" s="60" t="s">
        <v>189</v>
      </c>
      <c r="J1182" s="61" t="s">
        <v>71</v>
      </c>
      <c r="K1182" s="62" t="s">
        <v>85</v>
      </c>
      <c r="L1182" s="63" t="s">
        <v>81</v>
      </c>
      <c r="M1182" s="64" t="str">
        <f t="shared" si="204"/>
        <v>2-3-4</v>
      </c>
      <c r="N1182" s="65">
        <v>42736</v>
      </c>
      <c r="O1182" s="66">
        <v>43191</v>
      </c>
      <c r="P1182" s="67">
        <v>0.15000000000000005</v>
      </c>
      <c r="Q1182" s="68" t="s">
        <v>190</v>
      </c>
      <c r="R1182" s="68" t="s">
        <v>108</v>
      </c>
      <c r="S1182" s="68" t="s">
        <v>109</v>
      </c>
      <c r="T1182" s="69">
        <v>47</v>
      </c>
      <c r="U1182" s="68"/>
      <c r="V1182" s="70">
        <v>169128</v>
      </c>
      <c r="W1182" s="70">
        <v>120000</v>
      </c>
      <c r="X1182" s="70">
        <v>0</v>
      </c>
      <c r="Y1182" s="70">
        <v>42288</v>
      </c>
      <c r="Z1182" s="70">
        <v>0</v>
      </c>
      <c r="AA1182" s="70">
        <v>597063</v>
      </c>
      <c r="AB1182" s="71">
        <f t="shared" si="205"/>
        <v>554775</v>
      </c>
      <c r="AC1182" s="71">
        <f t="shared" si="198"/>
        <v>434775</v>
      </c>
      <c r="AD1182" s="72">
        <f t="shared" si="199"/>
        <v>365</v>
      </c>
      <c r="AE1182" s="73">
        <f>ROUND(VLOOKUP(Q1182,'[1]Average Cost'!$A$3:$V$26,HLOOKUP('[1]Master Sheet'!E1182,'[1]Average Cost'!$B$1:$V$2,2,0)),0)</f>
        <v>546974</v>
      </c>
      <c r="AF1182" s="74">
        <f t="shared" si="200"/>
        <v>1.0142621038659974</v>
      </c>
      <c r="AG1182" s="68" t="str">
        <f t="shared" si="206"/>
        <v>Greater than 100%</v>
      </c>
      <c r="AH1182" s="75">
        <v>682466.95487249992</v>
      </c>
      <c r="AI1182" s="75">
        <v>682466.95487249992</v>
      </c>
      <c r="AJ1182" s="75">
        <v>678774</v>
      </c>
      <c r="AK1182" s="76">
        <f t="shared" si="201"/>
        <v>0.8128965014923607</v>
      </c>
      <c r="AL1182" s="39" t="str">
        <f t="shared" si="207"/>
        <v>70% - 90%</v>
      </c>
      <c r="AM1182" s="77" t="str">
        <f t="shared" si="208"/>
        <v>Lower Middle Range</v>
      </c>
      <c r="AN1182" s="78" t="s">
        <v>76</v>
      </c>
      <c r="AO1182" s="78"/>
      <c r="AP1182" s="78" t="s">
        <v>76</v>
      </c>
      <c r="AQ1182" s="49"/>
      <c r="AR1182" s="79"/>
      <c r="AS1182" s="79"/>
      <c r="AT1182" s="80"/>
      <c r="AU1182" s="52">
        <f t="shared" si="202"/>
        <v>0</v>
      </c>
    </row>
    <row r="1183" spans="1:47" ht="15" customHeight="1">
      <c r="A1183" s="53" t="s">
        <v>66</v>
      </c>
      <c r="B1183" s="54">
        <v>1172</v>
      </c>
      <c r="C1183" s="55" t="s">
        <v>116</v>
      </c>
      <c r="D1183" s="56" t="s">
        <v>117</v>
      </c>
      <c r="E1183" s="55" t="s">
        <v>111</v>
      </c>
      <c r="F1183" s="57">
        <v>44409</v>
      </c>
      <c r="G1183" s="58">
        <v>31820</v>
      </c>
      <c r="H1183" s="59">
        <f t="shared" si="203"/>
        <v>32.150684931506852</v>
      </c>
      <c r="I1183" s="60" t="s">
        <v>449</v>
      </c>
      <c r="J1183" s="61">
        <v>0</v>
      </c>
      <c r="K1183" s="62" t="s">
        <v>71</v>
      </c>
      <c r="L1183" s="63" t="s">
        <v>85</v>
      </c>
      <c r="M1183" s="64" t="str">
        <f t="shared" si="204"/>
        <v>0-2-3</v>
      </c>
      <c r="N1183" s="81" t="s">
        <v>121</v>
      </c>
      <c r="O1183" s="66">
        <v>43191</v>
      </c>
      <c r="P1183" s="67">
        <v>8.278437251584303E-2</v>
      </c>
      <c r="Q1183" s="68" t="s">
        <v>113</v>
      </c>
      <c r="R1183" s="68" t="s">
        <v>114</v>
      </c>
      <c r="S1183" s="68" t="s">
        <v>115</v>
      </c>
      <c r="T1183" s="69">
        <v>50</v>
      </c>
      <c r="U1183" s="68"/>
      <c r="V1183" s="70">
        <v>342324</v>
      </c>
      <c r="W1183" s="70">
        <v>0</v>
      </c>
      <c r="X1183" s="70">
        <v>90000</v>
      </c>
      <c r="Y1183" s="70">
        <v>85584</v>
      </c>
      <c r="Z1183" s="70">
        <v>30000</v>
      </c>
      <c r="AA1183" s="70">
        <v>953354</v>
      </c>
      <c r="AB1183" s="71">
        <f t="shared" si="205"/>
        <v>867770</v>
      </c>
      <c r="AC1183" s="71">
        <f t="shared" si="198"/>
        <v>867770</v>
      </c>
      <c r="AD1183" s="72">
        <f t="shared" si="199"/>
        <v>365</v>
      </c>
      <c r="AE1183" s="73">
        <f>ROUND(VLOOKUP(Q1183,'[1]Average Cost'!$A$3:$V$26,HLOOKUP('[1]Master Sheet'!E1183,'[1]Average Cost'!$B$1:$V$2,2,0)),0)</f>
        <v>1001963</v>
      </c>
      <c r="AF1183" s="74">
        <f t="shared" si="200"/>
        <v>0.86606990477692292</v>
      </c>
      <c r="AG1183" s="68" t="str">
        <f t="shared" si="206"/>
        <v>80%-100%</v>
      </c>
      <c r="AH1183" s="75">
        <v>1274506.9781249999</v>
      </c>
      <c r="AI1183" s="75">
        <v>1274506.9781249999</v>
      </c>
      <c r="AJ1183" s="75">
        <v>1169974</v>
      </c>
      <c r="AK1183" s="76">
        <f t="shared" si="201"/>
        <v>0.68086720190157457</v>
      </c>
      <c r="AL1183" s="39" t="str">
        <f t="shared" si="207"/>
        <v>50% - 70%</v>
      </c>
      <c r="AM1183" s="77" t="str">
        <f t="shared" si="208"/>
        <v>Lower Range</v>
      </c>
      <c r="AN1183" s="78" t="s">
        <v>76</v>
      </c>
      <c r="AO1183" s="78"/>
      <c r="AP1183" s="78" t="s">
        <v>135</v>
      </c>
      <c r="AQ1183" s="49"/>
      <c r="AR1183" s="79"/>
      <c r="AS1183" s="79"/>
      <c r="AT1183" s="80"/>
      <c r="AU1183" s="52">
        <f t="shared" si="202"/>
        <v>0</v>
      </c>
    </row>
    <row r="1184" spans="1:47" ht="15" customHeight="1">
      <c r="A1184" s="53" t="s">
        <v>66</v>
      </c>
      <c r="B1184" s="54">
        <v>1173</v>
      </c>
      <c r="C1184" s="55" t="s">
        <v>134</v>
      </c>
      <c r="D1184" s="56" t="s">
        <v>68</v>
      </c>
      <c r="E1184" s="55" t="s">
        <v>111</v>
      </c>
      <c r="F1184" s="57">
        <v>44506</v>
      </c>
      <c r="G1184" s="58">
        <v>31634</v>
      </c>
      <c r="H1184" s="59">
        <f t="shared" si="203"/>
        <v>32.660273972602738</v>
      </c>
      <c r="I1184" s="60" t="s">
        <v>326</v>
      </c>
      <c r="J1184" s="61">
        <v>0</v>
      </c>
      <c r="K1184" s="62">
        <v>0</v>
      </c>
      <c r="L1184" s="63" t="s">
        <v>71</v>
      </c>
      <c r="M1184" s="64" t="str">
        <f t="shared" si="204"/>
        <v>0-0-2</v>
      </c>
      <c r="N1184" s="81" t="s">
        <v>121</v>
      </c>
      <c r="O1184" s="62" t="s">
        <v>98</v>
      </c>
      <c r="P1184" s="67">
        <v>0</v>
      </c>
      <c r="Q1184" s="68" t="s">
        <v>327</v>
      </c>
      <c r="R1184" s="68" t="s">
        <v>114</v>
      </c>
      <c r="S1184" s="68" t="s">
        <v>115</v>
      </c>
      <c r="T1184" s="69">
        <v>48</v>
      </c>
      <c r="U1184" s="68"/>
      <c r="V1184" s="70">
        <v>166668</v>
      </c>
      <c r="W1184" s="70">
        <v>0</v>
      </c>
      <c r="X1184" s="70">
        <v>45000</v>
      </c>
      <c r="Y1184" s="70">
        <v>41664</v>
      </c>
      <c r="Z1184" s="70">
        <v>15000</v>
      </c>
      <c r="AA1184" s="70">
        <v>470290</v>
      </c>
      <c r="AB1184" s="71">
        <f t="shared" si="205"/>
        <v>428626</v>
      </c>
      <c r="AC1184" s="71">
        <f t="shared" si="198"/>
        <v>428626</v>
      </c>
      <c r="AD1184" s="72">
        <f t="shared" si="199"/>
        <v>365</v>
      </c>
      <c r="AE1184" s="73">
        <f>ROUND(VLOOKUP(Q1184,'[1]Average Cost'!$A$3:$V$26,HLOOKUP('[1]Master Sheet'!E1184,'[1]Average Cost'!$B$1:$V$2,2,0)),0)</f>
        <v>543727</v>
      </c>
      <c r="AF1184" s="74">
        <f t="shared" si="200"/>
        <v>0.788311045800558</v>
      </c>
      <c r="AG1184" s="68" t="str">
        <f t="shared" si="206"/>
        <v>60%-80%</v>
      </c>
      <c r="AH1184" s="75">
        <v>1022416.0583</v>
      </c>
      <c r="AI1184" s="75">
        <v>1022416.0583</v>
      </c>
      <c r="AJ1184" s="75">
        <v>938353</v>
      </c>
      <c r="AK1184" s="76">
        <f t="shared" si="201"/>
        <v>0.41922854841764567</v>
      </c>
      <c r="AL1184" s="39" t="str">
        <f t="shared" si="207"/>
        <v>25% - 50%</v>
      </c>
      <c r="AM1184" s="77" t="str">
        <f t="shared" si="208"/>
        <v>Lower Range</v>
      </c>
      <c r="AN1184" s="78" t="s">
        <v>76</v>
      </c>
      <c r="AO1184" s="78"/>
      <c r="AP1184" s="78" t="s">
        <v>76</v>
      </c>
      <c r="AQ1184" s="49"/>
      <c r="AR1184" s="79"/>
      <c r="AS1184" s="79"/>
      <c r="AT1184" s="80"/>
      <c r="AU1184" s="52">
        <f t="shared" si="202"/>
        <v>0</v>
      </c>
    </row>
    <row r="1185" spans="1:47" ht="15" customHeight="1">
      <c r="A1185" s="53" t="s">
        <v>66</v>
      </c>
      <c r="B1185" s="54">
        <v>1174</v>
      </c>
      <c r="C1185" s="55" t="s">
        <v>136</v>
      </c>
      <c r="D1185" s="56" t="s">
        <v>91</v>
      </c>
      <c r="E1185" s="55" t="s">
        <v>111</v>
      </c>
      <c r="F1185" s="57">
        <v>44170</v>
      </c>
      <c r="G1185" s="58">
        <v>28872</v>
      </c>
      <c r="H1185" s="59">
        <f t="shared" si="203"/>
        <v>40.227397260273975</v>
      </c>
      <c r="I1185" s="60" t="s">
        <v>376</v>
      </c>
      <c r="J1185" s="61">
        <v>0</v>
      </c>
      <c r="K1185" s="62" t="s">
        <v>85</v>
      </c>
      <c r="L1185" s="63" t="s">
        <v>71</v>
      </c>
      <c r="M1185" s="64" t="str">
        <f t="shared" si="204"/>
        <v>0-3-2</v>
      </c>
      <c r="N1185" s="65">
        <v>43191</v>
      </c>
      <c r="O1185" s="66">
        <v>43191</v>
      </c>
      <c r="P1185" s="67">
        <v>6.25E-2</v>
      </c>
      <c r="Q1185" s="68" t="s">
        <v>125</v>
      </c>
      <c r="R1185" s="68" t="s">
        <v>126</v>
      </c>
      <c r="S1185" s="68" t="s">
        <v>127</v>
      </c>
      <c r="T1185" s="69">
        <v>49</v>
      </c>
      <c r="U1185" s="68"/>
      <c r="V1185" s="70">
        <v>332268</v>
      </c>
      <c r="W1185" s="70">
        <v>0</v>
      </c>
      <c r="X1185" s="70">
        <v>67500</v>
      </c>
      <c r="Y1185" s="70">
        <v>83064</v>
      </c>
      <c r="Z1185" s="70">
        <v>22500</v>
      </c>
      <c r="AA1185" s="70">
        <v>925699</v>
      </c>
      <c r="AB1185" s="71">
        <f t="shared" si="205"/>
        <v>842635</v>
      </c>
      <c r="AC1185" s="71">
        <f t="shared" si="198"/>
        <v>842635</v>
      </c>
      <c r="AD1185" s="72">
        <f t="shared" si="199"/>
        <v>365</v>
      </c>
      <c r="AE1185" s="73">
        <f>ROUND(VLOOKUP(Q1185,'[1]Average Cost'!$A$3:$V$26,HLOOKUP('[1]Master Sheet'!E1185,'[1]Average Cost'!$B$1:$V$2,2,0)),0)</f>
        <v>1029983</v>
      </c>
      <c r="AF1185" s="74">
        <f t="shared" si="200"/>
        <v>0.81810573572573531</v>
      </c>
      <c r="AG1185" s="68" t="str">
        <f t="shared" si="206"/>
        <v>80%-100%</v>
      </c>
      <c r="AH1185" s="75">
        <v>1072534.66809375</v>
      </c>
      <c r="AI1185" s="75">
        <v>1072534.66809375</v>
      </c>
      <c r="AJ1185" s="75">
        <v>865511</v>
      </c>
      <c r="AK1185" s="76">
        <f t="shared" si="201"/>
        <v>0.78564826393690568</v>
      </c>
      <c r="AL1185" s="39" t="str">
        <f t="shared" si="207"/>
        <v>70% - 90%</v>
      </c>
      <c r="AM1185" s="77" t="str">
        <f t="shared" si="208"/>
        <v>Lower Middle Range</v>
      </c>
      <c r="AN1185" s="78" t="s">
        <v>76</v>
      </c>
      <c r="AO1185" s="78"/>
      <c r="AP1185" s="78" t="s">
        <v>135</v>
      </c>
      <c r="AQ1185" s="49"/>
      <c r="AR1185" s="79"/>
      <c r="AS1185" s="79"/>
      <c r="AT1185" s="80"/>
      <c r="AU1185" s="52">
        <f t="shared" si="202"/>
        <v>0</v>
      </c>
    </row>
    <row r="1186" spans="1:47" ht="15" customHeight="1">
      <c r="A1186" s="53" t="s">
        <v>66</v>
      </c>
      <c r="B1186" s="54">
        <v>1175</v>
      </c>
      <c r="C1186" s="55" t="s">
        <v>144</v>
      </c>
      <c r="D1186" s="56" t="s">
        <v>145</v>
      </c>
      <c r="E1186" s="55" t="s">
        <v>111</v>
      </c>
      <c r="F1186" s="57">
        <v>44472</v>
      </c>
      <c r="G1186" s="58">
        <v>33648</v>
      </c>
      <c r="H1186" s="59">
        <f t="shared" si="203"/>
        <v>27.142465753424659</v>
      </c>
      <c r="I1186" s="60" t="s">
        <v>760</v>
      </c>
      <c r="J1186" s="61">
        <v>0</v>
      </c>
      <c r="K1186" s="62">
        <v>0</v>
      </c>
      <c r="L1186" s="63" t="s">
        <v>71</v>
      </c>
      <c r="M1186" s="64" t="str">
        <f t="shared" si="204"/>
        <v>0-0-2</v>
      </c>
      <c r="N1186" s="81" t="s">
        <v>121</v>
      </c>
      <c r="O1186" s="62" t="s">
        <v>72</v>
      </c>
      <c r="P1186" s="67">
        <v>0</v>
      </c>
      <c r="Q1186" s="68" t="s">
        <v>125</v>
      </c>
      <c r="R1186" s="68" t="s">
        <v>126</v>
      </c>
      <c r="S1186" s="68" t="s">
        <v>127</v>
      </c>
      <c r="T1186" s="69">
        <v>45</v>
      </c>
      <c r="U1186" s="68"/>
      <c r="V1186" s="70">
        <v>123996</v>
      </c>
      <c r="W1186" s="70">
        <v>0</v>
      </c>
      <c r="X1186" s="70">
        <v>13500</v>
      </c>
      <c r="Y1186" s="70">
        <v>0</v>
      </c>
      <c r="Z1186" s="70">
        <v>4500</v>
      </c>
      <c r="AA1186" s="70">
        <v>321961</v>
      </c>
      <c r="AB1186" s="71">
        <f t="shared" si="205"/>
        <v>321961</v>
      </c>
      <c r="AC1186" s="71">
        <f t="shared" si="198"/>
        <v>321961</v>
      </c>
      <c r="AD1186" s="72">
        <f t="shared" si="199"/>
        <v>365</v>
      </c>
      <c r="AE1186" s="73">
        <f>ROUND(VLOOKUP(Q1186,'[1]Average Cost'!$A$3:$V$26,HLOOKUP('[1]Master Sheet'!E1186,'[1]Average Cost'!$B$1:$V$2,2,0)),0)</f>
        <v>274452</v>
      </c>
      <c r="AF1186" s="74">
        <f t="shared" si="200"/>
        <v>1.1731049509568157</v>
      </c>
      <c r="AG1186" s="68" t="str">
        <f t="shared" si="206"/>
        <v>Greater than 100%</v>
      </c>
      <c r="AH1186" s="75">
        <v>469627.65854499995</v>
      </c>
      <c r="AI1186" s="75">
        <v>469627.65854499995</v>
      </c>
      <c r="AJ1186" s="75">
        <v>366996</v>
      </c>
      <c r="AK1186" s="76">
        <f t="shared" si="201"/>
        <v>0.68556652092744985</v>
      </c>
      <c r="AL1186" s="39" t="str">
        <f t="shared" si="207"/>
        <v>50% - 70%</v>
      </c>
      <c r="AM1186" s="77" t="str">
        <f t="shared" si="208"/>
        <v>Lower Range</v>
      </c>
      <c r="AN1186" s="78" t="s">
        <v>76</v>
      </c>
      <c r="AO1186" s="78"/>
      <c r="AP1186" s="78" t="s">
        <v>135</v>
      </c>
      <c r="AQ1186" s="49"/>
      <c r="AR1186" s="79"/>
      <c r="AS1186" s="79"/>
      <c r="AT1186" s="80"/>
      <c r="AU1186" s="52">
        <f t="shared" si="202"/>
        <v>0</v>
      </c>
    </row>
    <row r="1187" spans="1:47" ht="15" customHeight="1">
      <c r="A1187" s="53" t="s">
        <v>66</v>
      </c>
      <c r="B1187" s="54">
        <v>1176</v>
      </c>
      <c r="C1187" s="55" t="s">
        <v>134</v>
      </c>
      <c r="D1187" s="56" t="s">
        <v>68</v>
      </c>
      <c r="E1187" s="55" t="s">
        <v>273</v>
      </c>
      <c r="F1187" s="57">
        <v>41861</v>
      </c>
      <c r="G1187" s="58">
        <v>27258</v>
      </c>
      <c r="H1187" s="59">
        <f t="shared" si="203"/>
        <v>44.649315068493152</v>
      </c>
      <c r="I1187" s="60" t="s">
        <v>365</v>
      </c>
      <c r="J1187" s="61" t="s">
        <v>85</v>
      </c>
      <c r="K1187" s="62" t="s">
        <v>85</v>
      </c>
      <c r="L1187" s="63" t="s">
        <v>81</v>
      </c>
      <c r="M1187" s="64" t="str">
        <f t="shared" si="204"/>
        <v>3-3-4</v>
      </c>
      <c r="N1187" s="65">
        <v>42826</v>
      </c>
      <c r="O1187" s="66">
        <v>43191</v>
      </c>
      <c r="P1187" s="67">
        <v>0.15277845418220859</v>
      </c>
      <c r="Q1187" s="68" t="s">
        <v>73</v>
      </c>
      <c r="R1187" s="38" t="s">
        <v>74</v>
      </c>
      <c r="S1187" s="38" t="s">
        <v>75</v>
      </c>
      <c r="T1187" s="69">
        <v>48</v>
      </c>
      <c r="U1187" s="68"/>
      <c r="V1187" s="70">
        <v>227232</v>
      </c>
      <c r="W1187" s="70">
        <v>0</v>
      </c>
      <c r="X1187" s="70">
        <v>0</v>
      </c>
      <c r="Y1187" s="70">
        <v>56808</v>
      </c>
      <c r="Z1187" s="70">
        <v>0</v>
      </c>
      <c r="AA1187" s="70">
        <v>636843</v>
      </c>
      <c r="AB1187" s="71">
        <f t="shared" si="205"/>
        <v>580035</v>
      </c>
      <c r="AC1187" s="71">
        <f t="shared" si="198"/>
        <v>580035</v>
      </c>
      <c r="AD1187" s="72">
        <f t="shared" si="199"/>
        <v>365</v>
      </c>
      <c r="AE1187" s="73">
        <f>ROUND(VLOOKUP(Q1187,'[1]Average Cost'!$A$3:$V$26,HLOOKUP('[1]Master Sheet'!E1187,'[1]Average Cost'!$B$1:$V$2,2,0)),0)</f>
        <v>646385</v>
      </c>
      <c r="AF1187" s="74">
        <f t="shared" si="200"/>
        <v>0.8973521972199231</v>
      </c>
      <c r="AG1187" s="68" t="str">
        <f t="shared" si="206"/>
        <v>80%-100%</v>
      </c>
      <c r="AH1187" s="75">
        <v>742193</v>
      </c>
      <c r="AI1187" s="75">
        <v>742193</v>
      </c>
      <c r="AJ1187" s="75">
        <v>1040452</v>
      </c>
      <c r="AK1187" s="76">
        <f t="shared" si="201"/>
        <v>0.781515050667414</v>
      </c>
      <c r="AL1187" s="39" t="str">
        <f t="shared" si="207"/>
        <v>70% - 90%</v>
      </c>
      <c r="AM1187" s="77" t="str">
        <f t="shared" si="208"/>
        <v>Lower Middle Range</v>
      </c>
      <c r="AN1187" s="78" t="s">
        <v>76</v>
      </c>
      <c r="AO1187" s="78"/>
      <c r="AP1187" s="78" t="s">
        <v>76</v>
      </c>
      <c r="AQ1187" s="49"/>
      <c r="AR1187" s="79"/>
      <c r="AS1187" s="79"/>
      <c r="AT1187" s="80"/>
      <c r="AU1187" s="52">
        <f t="shared" si="202"/>
        <v>0</v>
      </c>
    </row>
    <row r="1188" spans="1:47" ht="15" customHeight="1">
      <c r="A1188" s="53" t="s">
        <v>66</v>
      </c>
      <c r="B1188" s="25">
        <v>1177</v>
      </c>
      <c r="C1188" s="55" t="s">
        <v>67</v>
      </c>
      <c r="D1188" s="56" t="s">
        <v>68</v>
      </c>
      <c r="E1188" s="55" t="s">
        <v>209</v>
      </c>
      <c r="F1188" s="57">
        <v>44517</v>
      </c>
      <c r="G1188" s="58">
        <v>30707</v>
      </c>
      <c r="H1188" s="59">
        <f t="shared" si="203"/>
        <v>35.200000000000003</v>
      </c>
      <c r="I1188" s="60" t="s">
        <v>452</v>
      </c>
      <c r="J1188" s="61">
        <v>0</v>
      </c>
      <c r="K1188" s="62">
        <v>0</v>
      </c>
      <c r="L1188" s="63" t="s">
        <v>81</v>
      </c>
      <c r="M1188" s="64" t="str">
        <f t="shared" si="204"/>
        <v>0-0-4</v>
      </c>
      <c r="N1188" s="81" t="s">
        <v>121</v>
      </c>
      <c r="O1188" s="62" t="s">
        <v>72</v>
      </c>
      <c r="P1188" s="67">
        <v>0</v>
      </c>
      <c r="Q1188" s="68" t="s">
        <v>177</v>
      </c>
      <c r="R1188" s="68" t="s">
        <v>178</v>
      </c>
      <c r="S1188" s="68" t="s">
        <v>179</v>
      </c>
      <c r="T1188" s="69">
        <v>48</v>
      </c>
      <c r="U1188" s="68"/>
      <c r="V1188" s="70">
        <v>374544</v>
      </c>
      <c r="W1188" s="70">
        <v>0</v>
      </c>
      <c r="X1188" s="70">
        <v>0</v>
      </c>
      <c r="Y1188" s="70">
        <v>93636</v>
      </c>
      <c r="Z1188" s="70">
        <v>0</v>
      </c>
      <c r="AA1188" s="70">
        <v>1041946</v>
      </c>
      <c r="AB1188" s="71">
        <f t="shared" si="205"/>
        <v>948310</v>
      </c>
      <c r="AC1188" s="71">
        <f t="shared" si="198"/>
        <v>948310</v>
      </c>
      <c r="AD1188" s="72">
        <f t="shared" si="199"/>
        <v>365</v>
      </c>
      <c r="AE1188" s="73">
        <f>ROUND(VLOOKUP(Q1188,'[1]Average Cost'!$A$3:$V$26,HLOOKUP('[1]Master Sheet'!E1188,'[1]Average Cost'!$B$1:$V$2,2,0)),0)</f>
        <v>876337</v>
      </c>
      <c r="AF1188" s="74">
        <f t="shared" si="200"/>
        <v>1.0821293634754667</v>
      </c>
      <c r="AG1188" s="68" t="str">
        <f t="shared" si="206"/>
        <v>Greater than 100%</v>
      </c>
      <c r="AH1188" s="75">
        <v>1031401.0812</v>
      </c>
      <c r="AI1188" s="75">
        <v>1031401.0812</v>
      </c>
      <c r="AJ1188" s="75">
        <v>1020726</v>
      </c>
      <c r="AK1188" s="76">
        <f t="shared" si="201"/>
        <v>0.91943863283202465</v>
      </c>
      <c r="AL1188" s="39" t="str">
        <f t="shared" si="207"/>
        <v>90% - 110%</v>
      </c>
      <c r="AM1188" s="77" t="str">
        <f t="shared" si="208"/>
        <v>Close to Market Reference</v>
      </c>
      <c r="AN1188" s="78" t="s">
        <v>118</v>
      </c>
      <c r="AO1188" s="100" t="s">
        <v>851</v>
      </c>
      <c r="AP1188" s="78" t="s">
        <v>135</v>
      </c>
      <c r="AQ1188" s="49"/>
      <c r="AR1188" s="79"/>
      <c r="AS1188" s="79"/>
      <c r="AT1188" s="80"/>
      <c r="AU1188" s="52">
        <f t="shared" si="202"/>
        <v>0</v>
      </c>
    </row>
    <row r="1189" spans="1:47" ht="15" customHeight="1">
      <c r="A1189" s="53" t="s">
        <v>66</v>
      </c>
      <c r="B1189" s="54">
        <v>1178</v>
      </c>
      <c r="C1189" s="55" t="s">
        <v>205</v>
      </c>
      <c r="D1189" s="56" t="s">
        <v>78</v>
      </c>
      <c r="E1189" s="55" t="s">
        <v>244</v>
      </c>
      <c r="F1189" s="57">
        <v>42798</v>
      </c>
      <c r="G1189" s="58">
        <v>29402</v>
      </c>
      <c r="H1189" s="59">
        <f t="shared" si="203"/>
        <v>38.775342465753425</v>
      </c>
      <c r="I1189" s="60" t="s">
        <v>245</v>
      </c>
      <c r="J1189" s="61" t="s">
        <v>71</v>
      </c>
      <c r="K1189" s="62" t="s">
        <v>129</v>
      </c>
      <c r="L1189" s="63" t="s">
        <v>129</v>
      </c>
      <c r="M1189" s="64" t="str">
        <f t="shared" si="204"/>
        <v>2-1-1</v>
      </c>
      <c r="N1189" s="65">
        <v>42948</v>
      </c>
      <c r="O1189" s="66">
        <v>43191</v>
      </c>
      <c r="P1189" s="67">
        <v>1.8749999999999999E-2</v>
      </c>
      <c r="Q1189" s="68" t="s">
        <v>177</v>
      </c>
      <c r="R1189" s="68" t="s">
        <v>178</v>
      </c>
      <c r="S1189" s="68" t="s">
        <v>179</v>
      </c>
      <c r="T1189" s="69">
        <v>51</v>
      </c>
      <c r="U1189" s="68"/>
      <c r="V1189" s="70">
        <v>356568</v>
      </c>
      <c r="W1189" s="70">
        <v>0</v>
      </c>
      <c r="X1189" s="70">
        <v>0</v>
      </c>
      <c r="Y1189" s="70">
        <v>178284</v>
      </c>
      <c r="Z1189" s="70">
        <v>0</v>
      </c>
      <c r="AA1189" s="70">
        <v>1085636</v>
      </c>
      <c r="AB1189" s="71">
        <f t="shared" si="205"/>
        <v>907352</v>
      </c>
      <c r="AC1189" s="71">
        <f t="shared" si="198"/>
        <v>907352</v>
      </c>
      <c r="AD1189" s="72">
        <f t="shared" si="199"/>
        <v>365</v>
      </c>
      <c r="AE1189" s="73">
        <f>ROUND(VLOOKUP(Q1189,'[1]Average Cost'!$A$3:$V$26,HLOOKUP('[1]Master Sheet'!E1189,'[1]Average Cost'!$B$1:$V$2,2,0)),0)</f>
        <v>1614608</v>
      </c>
      <c r="AF1189" s="74">
        <f t="shared" si="200"/>
        <v>0.56196426624914531</v>
      </c>
      <c r="AG1189" s="68" t="str">
        <f t="shared" si="206"/>
        <v>Less than 60%</v>
      </c>
      <c r="AH1189" s="75">
        <v>1896848</v>
      </c>
      <c r="AI1189" s="75">
        <v>1835116.8514875001</v>
      </c>
      <c r="AJ1189" s="75">
        <v>1896848</v>
      </c>
      <c r="AK1189" s="76">
        <f t="shared" si="201"/>
        <v>0.47834723710070604</v>
      </c>
      <c r="AL1189" s="39" t="str">
        <f t="shared" si="207"/>
        <v>25% - 50%</v>
      </c>
      <c r="AM1189" s="77" t="str">
        <f t="shared" si="208"/>
        <v>Lower Range</v>
      </c>
      <c r="AN1189" s="78" t="s">
        <v>76</v>
      </c>
      <c r="AO1189" s="78"/>
      <c r="AP1189" s="78" t="s">
        <v>135</v>
      </c>
      <c r="AQ1189" s="49"/>
      <c r="AR1189" s="79"/>
      <c r="AS1189" s="79"/>
      <c r="AT1189" s="80"/>
      <c r="AU1189" s="52">
        <f t="shared" si="202"/>
        <v>0</v>
      </c>
    </row>
    <row r="1190" spans="1:47" ht="15" customHeight="1">
      <c r="A1190" s="53" t="s">
        <v>66</v>
      </c>
      <c r="B1190" s="54">
        <v>1179</v>
      </c>
      <c r="C1190" s="55" t="s">
        <v>228</v>
      </c>
      <c r="D1190" s="56" t="s">
        <v>173</v>
      </c>
      <c r="E1190" s="55" t="s">
        <v>79</v>
      </c>
      <c r="F1190" s="57">
        <v>40756</v>
      </c>
      <c r="G1190" s="58">
        <v>27805</v>
      </c>
      <c r="H1190" s="59">
        <f t="shared" si="203"/>
        <v>43.150684931506852</v>
      </c>
      <c r="I1190" s="60" t="s">
        <v>182</v>
      </c>
      <c r="J1190" s="61" t="s">
        <v>129</v>
      </c>
      <c r="K1190" s="62" t="s">
        <v>129</v>
      </c>
      <c r="L1190" s="63" t="s">
        <v>71</v>
      </c>
      <c r="M1190" s="64" t="str">
        <f t="shared" si="204"/>
        <v>1-1-2</v>
      </c>
      <c r="N1190" s="65">
        <v>42736</v>
      </c>
      <c r="O1190" s="66">
        <v>43191</v>
      </c>
      <c r="P1190" s="67">
        <v>3.875E-2</v>
      </c>
      <c r="Q1190" s="68" t="s">
        <v>107</v>
      </c>
      <c r="R1190" s="68" t="s">
        <v>108</v>
      </c>
      <c r="S1190" s="68" t="s">
        <v>109</v>
      </c>
      <c r="T1190" s="69">
        <v>44</v>
      </c>
      <c r="U1190" s="68"/>
      <c r="V1190" s="70">
        <v>119868</v>
      </c>
      <c r="W1190" s="70">
        <v>0</v>
      </c>
      <c r="X1190" s="70">
        <v>0</v>
      </c>
      <c r="Y1190" s="70">
        <v>0</v>
      </c>
      <c r="Z1190" s="70">
        <v>0</v>
      </c>
      <c r="AA1190" s="70">
        <v>284717.27</v>
      </c>
      <c r="AB1190" s="71">
        <f t="shared" si="205"/>
        <v>284717.27</v>
      </c>
      <c r="AC1190" s="71">
        <f t="shared" si="198"/>
        <v>284717.27</v>
      </c>
      <c r="AD1190" s="72">
        <f t="shared" si="199"/>
        <v>365</v>
      </c>
      <c r="AE1190" s="73">
        <f>ROUND(VLOOKUP(Q1190,'[1]Average Cost'!$A$3:$V$26,HLOOKUP('[1]Master Sheet'!E1190,'[1]Average Cost'!$B$1:$V$2,2,0)),0)</f>
        <v>284717</v>
      </c>
      <c r="AF1190" s="74">
        <f t="shared" si="200"/>
        <v>1.0000009483100765</v>
      </c>
      <c r="AG1190" s="68" t="str">
        <f t="shared" si="206"/>
        <v>Greater than 100%</v>
      </c>
      <c r="AH1190" s="75">
        <v>452151</v>
      </c>
      <c r="AI1190" s="75">
        <v>421808</v>
      </c>
      <c r="AJ1190" s="75">
        <v>452151</v>
      </c>
      <c r="AK1190" s="76">
        <f t="shared" si="201"/>
        <v>0.62969510185756528</v>
      </c>
      <c r="AL1190" s="39" t="str">
        <f t="shared" si="207"/>
        <v>50% - 70%</v>
      </c>
      <c r="AM1190" s="77" t="str">
        <f t="shared" si="208"/>
        <v>Lower Range</v>
      </c>
      <c r="AN1190" s="78" t="s">
        <v>76</v>
      </c>
      <c r="AO1190" s="78"/>
      <c r="AP1190" s="78" t="s">
        <v>76</v>
      </c>
      <c r="AQ1190" s="49"/>
      <c r="AR1190" s="79"/>
      <c r="AS1190" s="79"/>
      <c r="AT1190" s="80"/>
      <c r="AU1190" s="52">
        <f t="shared" si="202"/>
        <v>0</v>
      </c>
    </row>
    <row r="1191" spans="1:47" ht="15" customHeight="1">
      <c r="A1191" s="53" t="s">
        <v>66</v>
      </c>
      <c r="B1191" s="54">
        <v>1180</v>
      </c>
      <c r="C1191" s="55" t="s">
        <v>197</v>
      </c>
      <c r="D1191" s="56" t="s">
        <v>78</v>
      </c>
      <c r="E1191" s="55" t="s">
        <v>79</v>
      </c>
      <c r="F1191" s="57">
        <v>41238</v>
      </c>
      <c r="G1191" s="58">
        <v>24624</v>
      </c>
      <c r="H1191" s="59">
        <f t="shared" si="203"/>
        <v>51.865753424657534</v>
      </c>
      <c r="I1191" s="60" t="s">
        <v>182</v>
      </c>
      <c r="J1191" s="61" t="s">
        <v>85</v>
      </c>
      <c r="K1191" s="62" t="s">
        <v>71</v>
      </c>
      <c r="L1191" s="63" t="s">
        <v>81</v>
      </c>
      <c r="M1191" s="64" t="str">
        <f t="shared" si="204"/>
        <v>3-2-4</v>
      </c>
      <c r="N1191" s="65">
        <v>42095</v>
      </c>
      <c r="O1191" s="66">
        <v>43191</v>
      </c>
      <c r="P1191" s="67">
        <v>0.06</v>
      </c>
      <c r="Q1191" s="68" t="s">
        <v>107</v>
      </c>
      <c r="R1191" s="68" t="s">
        <v>108</v>
      </c>
      <c r="S1191" s="68" t="s">
        <v>109</v>
      </c>
      <c r="T1191" s="69">
        <v>51</v>
      </c>
      <c r="U1191" s="68"/>
      <c r="V1191" s="70">
        <v>397068</v>
      </c>
      <c r="W1191" s="70">
        <v>0</v>
      </c>
      <c r="X1191" s="70">
        <v>0</v>
      </c>
      <c r="Y1191" s="70">
        <v>160980</v>
      </c>
      <c r="Z1191" s="70">
        <v>0</v>
      </c>
      <c r="AA1191" s="70">
        <v>1250076</v>
      </c>
      <c r="AB1191" s="71">
        <f t="shared" si="205"/>
        <v>1089096</v>
      </c>
      <c r="AC1191" s="71">
        <f t="shared" si="198"/>
        <v>1089096</v>
      </c>
      <c r="AD1191" s="72">
        <f t="shared" si="199"/>
        <v>365</v>
      </c>
      <c r="AE1191" s="73">
        <f>ROUND(VLOOKUP(Q1191,'[1]Average Cost'!$A$3:$V$26,HLOOKUP('[1]Master Sheet'!E1191,'[1]Average Cost'!$B$1:$V$2,2,0)),0)</f>
        <v>1317454</v>
      </c>
      <c r="AF1191" s="74">
        <f t="shared" si="200"/>
        <v>0.82666719293425051</v>
      </c>
      <c r="AG1191" s="68" t="str">
        <f t="shared" si="206"/>
        <v>80%-100%</v>
      </c>
      <c r="AH1191" s="75">
        <v>1616936.6937200001</v>
      </c>
      <c r="AI1191" s="75">
        <v>1616936.6937200001</v>
      </c>
      <c r="AJ1191" s="75">
        <v>1463161</v>
      </c>
      <c r="AK1191" s="76">
        <f t="shared" si="201"/>
        <v>0.67355512694462694</v>
      </c>
      <c r="AL1191" s="39" t="str">
        <f t="shared" si="207"/>
        <v>50% - 70%</v>
      </c>
      <c r="AM1191" s="77" t="str">
        <f t="shared" si="208"/>
        <v>Lower Range</v>
      </c>
      <c r="AN1191" s="78" t="s">
        <v>76</v>
      </c>
      <c r="AO1191" s="78"/>
      <c r="AP1191" s="78" t="s">
        <v>76</v>
      </c>
      <c r="AQ1191" s="49"/>
      <c r="AR1191" s="79"/>
      <c r="AS1191" s="79"/>
      <c r="AT1191" s="80"/>
      <c r="AU1191" s="52">
        <f t="shared" si="202"/>
        <v>0</v>
      </c>
    </row>
    <row r="1192" spans="1:47" ht="15" customHeight="1">
      <c r="A1192" s="53" t="s">
        <v>66</v>
      </c>
      <c r="B1192" s="54">
        <v>1181</v>
      </c>
      <c r="C1192" s="55" t="s">
        <v>116</v>
      </c>
      <c r="D1192" s="56" t="s">
        <v>117</v>
      </c>
      <c r="E1192" s="55" t="s">
        <v>79</v>
      </c>
      <c r="F1192" s="57">
        <v>41062</v>
      </c>
      <c r="G1192" s="58">
        <v>30248</v>
      </c>
      <c r="H1192" s="59">
        <f t="shared" si="203"/>
        <v>36.457534246575342</v>
      </c>
      <c r="I1192" s="60" t="s">
        <v>183</v>
      </c>
      <c r="J1192" s="61" t="s">
        <v>81</v>
      </c>
      <c r="K1192" s="62" t="s">
        <v>81</v>
      </c>
      <c r="L1192" s="63" t="s">
        <v>81</v>
      </c>
      <c r="M1192" s="64" t="str">
        <f t="shared" si="204"/>
        <v>4-4-4</v>
      </c>
      <c r="N1192" s="65">
        <v>42736</v>
      </c>
      <c r="O1192" s="66">
        <v>43191</v>
      </c>
      <c r="P1192" s="67">
        <v>0.13375000000000001</v>
      </c>
      <c r="Q1192" s="68" t="s">
        <v>184</v>
      </c>
      <c r="R1192" s="68" t="s">
        <v>108</v>
      </c>
      <c r="S1192" s="68" t="s">
        <v>109</v>
      </c>
      <c r="T1192" s="69">
        <v>50</v>
      </c>
      <c r="U1192" s="68"/>
      <c r="V1192" s="70">
        <v>594288</v>
      </c>
      <c r="W1192" s="70">
        <v>0</v>
      </c>
      <c r="X1192" s="70">
        <v>0</v>
      </c>
      <c r="Y1192" s="70">
        <v>148572</v>
      </c>
      <c r="Z1192" s="70">
        <v>0</v>
      </c>
      <c r="AA1192" s="70">
        <v>1646241</v>
      </c>
      <c r="AB1192" s="71">
        <f t="shared" si="205"/>
        <v>1497669</v>
      </c>
      <c r="AC1192" s="71">
        <f t="shared" si="198"/>
        <v>1497669</v>
      </c>
      <c r="AD1192" s="72">
        <f t="shared" si="199"/>
        <v>365</v>
      </c>
      <c r="AE1192" s="73">
        <f>ROUND(VLOOKUP(Q1192,'[1]Average Cost'!$A$3:$V$26,HLOOKUP('[1]Master Sheet'!E1192,'[1]Average Cost'!$B$1:$V$2,2,0)),0)</f>
        <v>1279363</v>
      </c>
      <c r="AF1192" s="74">
        <f t="shared" si="200"/>
        <v>1.1706364808111536</v>
      </c>
      <c r="AG1192" s="68" t="str">
        <f t="shared" si="206"/>
        <v>Greater than 100%</v>
      </c>
      <c r="AH1192" s="75">
        <v>1554199</v>
      </c>
      <c r="AI1192" s="75">
        <v>1287102.5600999999</v>
      </c>
      <c r="AJ1192" s="75">
        <v>1554199</v>
      </c>
      <c r="AK1192" s="76">
        <f t="shared" si="201"/>
        <v>0.96362756635411551</v>
      </c>
      <c r="AL1192" s="39" t="str">
        <f t="shared" si="207"/>
        <v>90% - 110%</v>
      </c>
      <c r="AM1192" s="77" t="str">
        <f t="shared" si="208"/>
        <v>Close to Market Reference</v>
      </c>
      <c r="AN1192" s="78" t="s">
        <v>118</v>
      </c>
      <c r="AO1192" s="78" t="s">
        <v>852</v>
      </c>
      <c r="AP1192" s="78" t="s">
        <v>135</v>
      </c>
      <c r="AQ1192" s="49"/>
      <c r="AR1192" s="79"/>
      <c r="AS1192" s="79"/>
      <c r="AT1192" s="80"/>
      <c r="AU1192" s="52">
        <f t="shared" si="202"/>
        <v>0</v>
      </c>
    </row>
    <row r="1193" spans="1:47" ht="15" customHeight="1">
      <c r="A1193" s="53" t="s">
        <v>66</v>
      </c>
      <c r="B1193" s="54">
        <v>1182</v>
      </c>
      <c r="C1193" s="55" t="s">
        <v>82</v>
      </c>
      <c r="D1193" s="56" t="s">
        <v>95</v>
      </c>
      <c r="E1193" s="55" t="s">
        <v>79</v>
      </c>
      <c r="F1193" s="57">
        <v>44467</v>
      </c>
      <c r="G1193" s="58">
        <v>34078</v>
      </c>
      <c r="H1193" s="59">
        <f t="shared" si="203"/>
        <v>25.964383561643835</v>
      </c>
      <c r="I1193" s="60" t="s">
        <v>138</v>
      </c>
      <c r="J1193" s="61">
        <v>0</v>
      </c>
      <c r="K1193" s="62" t="s">
        <v>81</v>
      </c>
      <c r="L1193" s="63" t="s">
        <v>81</v>
      </c>
      <c r="M1193" s="64" t="str">
        <f t="shared" si="204"/>
        <v>0-4-4</v>
      </c>
      <c r="N1193" s="65">
        <v>43374</v>
      </c>
      <c r="O1193" s="66">
        <v>43242</v>
      </c>
      <c r="P1193" s="67">
        <v>0.2</v>
      </c>
      <c r="Q1193" s="68" t="s">
        <v>122</v>
      </c>
      <c r="R1193" s="68" t="s">
        <v>108</v>
      </c>
      <c r="S1193" s="68" t="s">
        <v>109</v>
      </c>
      <c r="T1193" s="69">
        <v>47</v>
      </c>
      <c r="U1193" s="68"/>
      <c r="V1193" s="70">
        <v>174552</v>
      </c>
      <c r="W1193" s="70">
        <v>0</v>
      </c>
      <c r="X1193" s="70">
        <v>0</v>
      </c>
      <c r="Y1193" s="70">
        <v>43632</v>
      </c>
      <c r="Z1193" s="70">
        <v>0</v>
      </c>
      <c r="AA1193" s="70">
        <v>491967</v>
      </c>
      <c r="AB1193" s="71">
        <f t="shared" si="205"/>
        <v>448335</v>
      </c>
      <c r="AC1193" s="71">
        <f t="shared" si="198"/>
        <v>448335</v>
      </c>
      <c r="AD1193" s="72">
        <f t="shared" si="199"/>
        <v>365</v>
      </c>
      <c r="AE1193" s="73">
        <f>ROUND(VLOOKUP(Q1193,'[1]Average Cost'!$A$3:$V$26,HLOOKUP('[1]Master Sheet'!E1193,'[1]Average Cost'!$B$1:$V$2,2,0)),0)</f>
        <v>450096</v>
      </c>
      <c r="AF1193" s="74">
        <f t="shared" si="200"/>
        <v>0.99608750133304891</v>
      </c>
      <c r="AG1193" s="68" t="str">
        <f t="shared" si="206"/>
        <v>80%-100%</v>
      </c>
      <c r="AH1193" s="75">
        <v>735571.9375</v>
      </c>
      <c r="AI1193" s="75">
        <v>735571.9375</v>
      </c>
      <c r="AJ1193" s="75">
        <v>673384</v>
      </c>
      <c r="AK1193" s="76">
        <f t="shared" si="201"/>
        <v>0.60950530756211729</v>
      </c>
      <c r="AL1193" s="39" t="str">
        <f t="shared" si="207"/>
        <v>50% - 70%</v>
      </c>
      <c r="AM1193" s="77" t="str">
        <f t="shared" si="208"/>
        <v>Lower Range</v>
      </c>
      <c r="AN1193" s="78" t="s">
        <v>118</v>
      </c>
      <c r="AO1193" s="78" t="s">
        <v>853</v>
      </c>
      <c r="AP1193" s="78" t="s">
        <v>76</v>
      </c>
      <c r="AQ1193" s="49"/>
      <c r="AR1193" s="79"/>
      <c r="AS1193" s="79"/>
      <c r="AT1193" s="80"/>
      <c r="AU1193" s="52">
        <f t="shared" si="202"/>
        <v>0</v>
      </c>
    </row>
    <row r="1194" spans="1:47" ht="15" customHeight="1">
      <c r="A1194" s="53" t="s">
        <v>66</v>
      </c>
      <c r="B1194" s="25">
        <v>1183</v>
      </c>
      <c r="C1194" s="55" t="s">
        <v>104</v>
      </c>
      <c r="D1194" s="56" t="s">
        <v>83</v>
      </c>
      <c r="E1194" s="55" t="s">
        <v>111</v>
      </c>
      <c r="F1194" s="57">
        <v>41000</v>
      </c>
      <c r="G1194" s="58">
        <v>29295</v>
      </c>
      <c r="H1194" s="59">
        <f t="shared" si="203"/>
        <v>39.06849315068493</v>
      </c>
      <c r="I1194" s="60" t="s">
        <v>518</v>
      </c>
      <c r="J1194" s="61" t="s">
        <v>71</v>
      </c>
      <c r="K1194" s="62" t="s">
        <v>85</v>
      </c>
      <c r="L1194" s="63" t="s">
        <v>71</v>
      </c>
      <c r="M1194" s="64" t="str">
        <f t="shared" si="204"/>
        <v>2-3-2</v>
      </c>
      <c r="N1194" s="65" t="s">
        <v>86</v>
      </c>
      <c r="O1194" s="66">
        <v>43191</v>
      </c>
      <c r="P1194" s="67">
        <v>0.10749999999999993</v>
      </c>
      <c r="Q1194" s="68" t="s">
        <v>122</v>
      </c>
      <c r="R1194" s="68" t="s">
        <v>108</v>
      </c>
      <c r="S1194" s="68" t="s">
        <v>109</v>
      </c>
      <c r="T1194" s="69">
        <v>46</v>
      </c>
      <c r="U1194" s="68"/>
      <c r="V1194" s="70">
        <v>133668</v>
      </c>
      <c r="W1194" s="70">
        <v>0</v>
      </c>
      <c r="X1194" s="70">
        <v>18000</v>
      </c>
      <c r="Y1194" s="70">
        <v>0</v>
      </c>
      <c r="Z1194" s="70">
        <v>6000</v>
      </c>
      <c r="AA1194" s="70">
        <v>346122</v>
      </c>
      <c r="AB1194" s="71">
        <f t="shared" si="205"/>
        <v>346122</v>
      </c>
      <c r="AC1194" s="71">
        <f t="shared" si="198"/>
        <v>346122</v>
      </c>
      <c r="AD1194" s="72">
        <f t="shared" si="199"/>
        <v>365</v>
      </c>
      <c r="AE1194" s="73">
        <f>ROUND(VLOOKUP(Q1194,'[1]Average Cost'!$A$3:$V$26,HLOOKUP('[1]Master Sheet'!E1194,'[1]Average Cost'!$B$1:$V$2,2,0)),0)</f>
        <v>316818</v>
      </c>
      <c r="AF1194" s="74">
        <f t="shared" si="200"/>
        <v>1.0924947446167832</v>
      </c>
      <c r="AG1194" s="68" t="str">
        <f t="shared" si="206"/>
        <v>Greater than 100%</v>
      </c>
      <c r="AH1194" s="75">
        <v>653998.02339999995</v>
      </c>
      <c r="AI1194" s="75">
        <v>653998.02339999995</v>
      </c>
      <c r="AJ1194" s="75">
        <v>593177</v>
      </c>
      <c r="AK1194" s="76">
        <f t="shared" si="201"/>
        <v>0.52924013164532757</v>
      </c>
      <c r="AL1194" s="39" t="str">
        <f t="shared" si="207"/>
        <v>50% - 70%</v>
      </c>
      <c r="AM1194" s="77" t="str">
        <f t="shared" si="208"/>
        <v>Lower Range</v>
      </c>
      <c r="AN1194" s="78" t="s">
        <v>118</v>
      </c>
      <c r="AO1194" s="78" t="s">
        <v>854</v>
      </c>
      <c r="AP1194" s="78" t="s">
        <v>135</v>
      </c>
      <c r="AQ1194" s="49"/>
      <c r="AR1194" s="79"/>
      <c r="AS1194" s="79"/>
      <c r="AT1194" s="80"/>
      <c r="AU1194" s="52">
        <f t="shared" si="202"/>
        <v>0</v>
      </c>
    </row>
    <row r="1195" spans="1:47" ht="15" customHeight="1">
      <c r="A1195" s="53" t="s">
        <v>66</v>
      </c>
      <c r="B1195" s="54">
        <v>1184</v>
      </c>
      <c r="C1195" s="55" t="s">
        <v>110</v>
      </c>
      <c r="D1195" s="56" t="s">
        <v>95</v>
      </c>
      <c r="E1195" s="55" t="s">
        <v>149</v>
      </c>
      <c r="F1195" s="57">
        <v>44786</v>
      </c>
      <c r="G1195" s="58">
        <v>34709</v>
      </c>
      <c r="H1195" s="59">
        <f t="shared" si="203"/>
        <v>24.235616438356164</v>
      </c>
      <c r="I1195" s="60" t="s">
        <v>855</v>
      </c>
      <c r="J1195" s="61">
        <v>0</v>
      </c>
      <c r="K1195" s="62">
        <v>0</v>
      </c>
      <c r="L1195" s="82" t="s">
        <v>71</v>
      </c>
      <c r="M1195" s="64" t="str">
        <f t="shared" si="204"/>
        <v>0-0-2</v>
      </c>
      <c r="N1195" s="81" t="s">
        <v>72</v>
      </c>
      <c r="O1195" s="62" t="s">
        <v>72</v>
      </c>
      <c r="P1195" s="67">
        <v>0</v>
      </c>
      <c r="Q1195" s="68" t="s">
        <v>151</v>
      </c>
      <c r="R1195" s="68" t="s">
        <v>126</v>
      </c>
      <c r="S1195" s="68" t="s">
        <v>127</v>
      </c>
      <c r="T1195" s="69">
        <v>47</v>
      </c>
      <c r="U1195" s="68"/>
      <c r="V1195" s="70">
        <v>134544</v>
      </c>
      <c r="W1195" s="70">
        <v>0</v>
      </c>
      <c r="X1195" s="70">
        <v>0</v>
      </c>
      <c r="Y1195" s="70">
        <v>33636</v>
      </c>
      <c r="Z1195" s="70">
        <v>0</v>
      </c>
      <c r="AA1195" s="70">
        <v>381946</v>
      </c>
      <c r="AB1195" s="71">
        <f t="shared" si="205"/>
        <v>348310</v>
      </c>
      <c r="AC1195" s="71">
        <f t="shared" si="198"/>
        <v>348310</v>
      </c>
      <c r="AD1195" s="72">
        <f t="shared" si="199"/>
        <v>231</v>
      </c>
      <c r="AE1195" s="73">
        <f>ROUND(VLOOKUP(Q1195,'[1]Average Cost'!$A$3:$V$26,HLOOKUP('[1]Master Sheet'!E1195,'[1]Average Cost'!$B$1:$V$2,2,0)),0)</f>
        <v>527218</v>
      </c>
      <c r="AF1195" s="74">
        <f t="shared" si="200"/>
        <v>0.6606565026232033</v>
      </c>
      <c r="AG1195" s="68" t="str">
        <f t="shared" si="206"/>
        <v>60%-80%</v>
      </c>
      <c r="AH1195" s="75">
        <v>689492.30925249995</v>
      </c>
      <c r="AI1195" s="75">
        <v>689492.30925249995</v>
      </c>
      <c r="AJ1195" s="75">
        <v>495248</v>
      </c>
      <c r="AK1195" s="76">
        <f t="shared" si="201"/>
        <v>0.50516879641139678</v>
      </c>
      <c r="AL1195" s="39" t="str">
        <f t="shared" si="207"/>
        <v>50% - 70%</v>
      </c>
      <c r="AM1195" s="77" t="str">
        <f t="shared" si="208"/>
        <v>Lower Range</v>
      </c>
      <c r="AN1195" s="78" t="s">
        <v>76</v>
      </c>
      <c r="AO1195" s="78"/>
      <c r="AP1195" s="78" t="s">
        <v>135</v>
      </c>
      <c r="AQ1195" s="49"/>
      <c r="AR1195" s="79"/>
      <c r="AS1195" s="79"/>
      <c r="AT1195" s="80"/>
      <c r="AU1195" s="52">
        <f t="shared" si="202"/>
        <v>0</v>
      </c>
    </row>
    <row r="1196" spans="1:47" ht="15" customHeight="1">
      <c r="A1196" s="53" t="s">
        <v>66</v>
      </c>
      <c r="B1196" s="54">
        <v>1185</v>
      </c>
      <c r="C1196" s="55" t="s">
        <v>136</v>
      </c>
      <c r="D1196" s="56" t="s">
        <v>91</v>
      </c>
      <c r="E1196" s="55" t="s">
        <v>111</v>
      </c>
      <c r="F1196" s="57">
        <v>41426</v>
      </c>
      <c r="G1196" s="58">
        <v>30181</v>
      </c>
      <c r="H1196" s="59">
        <f t="shared" si="203"/>
        <v>36.641095890410959</v>
      </c>
      <c r="I1196" s="60" t="s">
        <v>317</v>
      </c>
      <c r="J1196" s="61" t="s">
        <v>85</v>
      </c>
      <c r="K1196" s="62" t="s">
        <v>81</v>
      </c>
      <c r="L1196" s="63" t="s">
        <v>81</v>
      </c>
      <c r="M1196" s="64" t="str">
        <f t="shared" si="204"/>
        <v>3-4-4</v>
      </c>
      <c r="N1196" s="65">
        <v>42736</v>
      </c>
      <c r="O1196" s="66">
        <v>43191</v>
      </c>
      <c r="P1196" s="67">
        <v>0.125</v>
      </c>
      <c r="Q1196" s="68" t="s">
        <v>224</v>
      </c>
      <c r="R1196" s="68" t="s">
        <v>108</v>
      </c>
      <c r="S1196" s="68" t="s">
        <v>109</v>
      </c>
      <c r="T1196" s="69">
        <v>49</v>
      </c>
      <c r="U1196" s="68"/>
      <c r="V1196" s="70">
        <v>270276</v>
      </c>
      <c r="W1196" s="70">
        <v>0</v>
      </c>
      <c r="X1196" s="70">
        <v>45000</v>
      </c>
      <c r="Y1196" s="70">
        <v>67572</v>
      </c>
      <c r="Z1196" s="70">
        <v>15000</v>
      </c>
      <c r="AA1196" s="70">
        <v>755222</v>
      </c>
      <c r="AB1196" s="71">
        <f t="shared" si="205"/>
        <v>687650</v>
      </c>
      <c r="AC1196" s="71">
        <f t="shared" si="198"/>
        <v>687650</v>
      </c>
      <c r="AD1196" s="72">
        <f t="shared" si="199"/>
        <v>365</v>
      </c>
      <c r="AE1196" s="73">
        <f>ROUND(VLOOKUP(Q1196,'[1]Average Cost'!$A$3:$V$26,HLOOKUP('[1]Master Sheet'!E1196,'[1]Average Cost'!$B$1:$V$2,2,0)),0)</f>
        <v>857898</v>
      </c>
      <c r="AF1196" s="74">
        <f t="shared" si="200"/>
        <v>0.80155216587519729</v>
      </c>
      <c r="AG1196" s="68" t="str">
        <f t="shared" si="206"/>
        <v>80%-100%</v>
      </c>
      <c r="AH1196" s="75">
        <v>1151132.6784900001</v>
      </c>
      <c r="AI1196" s="75">
        <v>1151132.6784900001</v>
      </c>
      <c r="AJ1196" s="75">
        <v>950455</v>
      </c>
      <c r="AK1196" s="76">
        <f t="shared" si="201"/>
        <v>0.59736815125605314</v>
      </c>
      <c r="AL1196" s="39" t="str">
        <f t="shared" si="207"/>
        <v>50% - 70%</v>
      </c>
      <c r="AM1196" s="77" t="str">
        <f t="shared" si="208"/>
        <v>Lower Range</v>
      </c>
      <c r="AN1196" s="78" t="s">
        <v>76</v>
      </c>
      <c r="AO1196" s="78"/>
      <c r="AP1196" s="78" t="s">
        <v>76</v>
      </c>
      <c r="AQ1196" s="49"/>
      <c r="AR1196" s="79"/>
      <c r="AS1196" s="79"/>
      <c r="AT1196" s="80"/>
      <c r="AU1196" s="52">
        <f t="shared" si="202"/>
        <v>0</v>
      </c>
    </row>
    <row r="1197" spans="1:47" ht="15" customHeight="1">
      <c r="A1197" s="53" t="s">
        <v>66</v>
      </c>
      <c r="B1197" s="54">
        <v>1186</v>
      </c>
      <c r="C1197" s="55" t="s">
        <v>856</v>
      </c>
      <c r="D1197" s="56" t="s">
        <v>117</v>
      </c>
      <c r="E1197" s="55" t="s">
        <v>79</v>
      </c>
      <c r="F1197" s="57">
        <v>41510</v>
      </c>
      <c r="G1197" s="58">
        <v>27602</v>
      </c>
      <c r="H1197" s="59">
        <f t="shared" si="203"/>
        <v>43.706849315068496</v>
      </c>
      <c r="I1197" s="60" t="s">
        <v>196</v>
      </c>
      <c r="J1197" s="61" t="s">
        <v>85</v>
      </c>
      <c r="K1197" s="62" t="s">
        <v>85</v>
      </c>
      <c r="L1197" s="63" t="s">
        <v>85</v>
      </c>
      <c r="M1197" s="64" t="str">
        <f t="shared" si="204"/>
        <v>3-3-3</v>
      </c>
      <c r="N1197" s="65" t="s">
        <v>86</v>
      </c>
      <c r="O1197" s="66">
        <v>43191</v>
      </c>
      <c r="P1197" s="67">
        <v>0.15</v>
      </c>
      <c r="Q1197" s="68" t="s">
        <v>73</v>
      </c>
      <c r="R1197" s="38" t="s">
        <v>74</v>
      </c>
      <c r="S1197" s="38" t="s">
        <v>75</v>
      </c>
      <c r="T1197" s="69">
        <v>50</v>
      </c>
      <c r="U1197" s="68"/>
      <c r="V1197" s="70">
        <v>545592</v>
      </c>
      <c r="W1197" s="70">
        <v>0</v>
      </c>
      <c r="X1197" s="70">
        <v>0</v>
      </c>
      <c r="Y1197" s="70">
        <v>147456</v>
      </c>
      <c r="Z1197" s="70">
        <v>0</v>
      </c>
      <c r="AA1197" s="70">
        <v>1633975</v>
      </c>
      <c r="AB1197" s="71">
        <f t="shared" si="205"/>
        <v>1486519</v>
      </c>
      <c r="AC1197" s="71">
        <f t="shared" si="198"/>
        <v>1486519</v>
      </c>
      <c r="AD1197" s="72">
        <f t="shared" si="199"/>
        <v>365</v>
      </c>
      <c r="AE1197" s="73">
        <f>ROUND(VLOOKUP(Q1197,'[1]Average Cost'!$A$3:$V$26,HLOOKUP('[1]Master Sheet'!E1197,'[1]Average Cost'!$B$1:$V$2,2,0)),0)</f>
        <v>1206158</v>
      </c>
      <c r="AF1197" s="74">
        <f t="shared" si="200"/>
        <v>1.23244135511268</v>
      </c>
      <c r="AG1197" s="68" t="str">
        <f t="shared" si="206"/>
        <v>Greater than 100%</v>
      </c>
      <c r="AH1197" s="75">
        <v>1653959.6702999999</v>
      </c>
      <c r="AI1197" s="75">
        <v>1653959.6702999999</v>
      </c>
      <c r="AJ1197" s="75">
        <v>1268031</v>
      </c>
      <c r="AK1197" s="76">
        <f t="shared" si="201"/>
        <v>0.89876375264360042</v>
      </c>
      <c r="AL1197" s="39" t="str">
        <f t="shared" si="207"/>
        <v>70% - 90%</v>
      </c>
      <c r="AM1197" s="77" t="str">
        <f t="shared" si="208"/>
        <v>Close to Market Reference</v>
      </c>
      <c r="AN1197" s="78" t="s">
        <v>76</v>
      </c>
      <c r="AO1197" s="78"/>
      <c r="AP1197" s="78" t="s">
        <v>135</v>
      </c>
      <c r="AQ1197" s="49"/>
      <c r="AR1197" s="79"/>
      <c r="AS1197" s="79"/>
      <c r="AT1197" s="80"/>
      <c r="AU1197" s="52">
        <f t="shared" si="202"/>
        <v>0</v>
      </c>
    </row>
    <row r="1198" spans="1:47" ht="15" customHeight="1">
      <c r="A1198" s="53" t="s">
        <v>66</v>
      </c>
      <c r="B1198" s="54">
        <v>1187</v>
      </c>
      <c r="C1198" s="55" t="s">
        <v>82</v>
      </c>
      <c r="D1198" s="56" t="s">
        <v>83</v>
      </c>
      <c r="E1198" s="55" t="s">
        <v>524</v>
      </c>
      <c r="F1198" s="57">
        <v>41365</v>
      </c>
      <c r="G1198" s="58">
        <v>32206</v>
      </c>
      <c r="H1198" s="59">
        <f t="shared" si="203"/>
        <v>31.093150684931508</v>
      </c>
      <c r="I1198" s="60" t="s">
        <v>290</v>
      </c>
      <c r="J1198" s="61" t="s">
        <v>81</v>
      </c>
      <c r="K1198" s="62" t="s">
        <v>129</v>
      </c>
      <c r="L1198" s="63" t="s">
        <v>85</v>
      </c>
      <c r="M1198" s="64" t="str">
        <f t="shared" si="204"/>
        <v>4-1-3</v>
      </c>
      <c r="N1198" s="65">
        <v>42095</v>
      </c>
      <c r="O1198" s="66">
        <v>43191</v>
      </c>
      <c r="P1198" s="67">
        <v>4.7750000000000001E-2</v>
      </c>
      <c r="Q1198" s="68" t="s">
        <v>87</v>
      </c>
      <c r="R1198" s="68" t="s">
        <v>88</v>
      </c>
      <c r="S1198" s="68" t="s">
        <v>89</v>
      </c>
      <c r="T1198" s="69">
        <v>46</v>
      </c>
      <c r="U1198" s="68"/>
      <c r="V1198" s="70">
        <v>109200</v>
      </c>
      <c r="W1198" s="70">
        <v>0</v>
      </c>
      <c r="X1198" s="70">
        <v>0</v>
      </c>
      <c r="Y1198" s="70">
        <v>0</v>
      </c>
      <c r="Z1198" s="70">
        <v>0</v>
      </c>
      <c r="AA1198" s="70">
        <v>250278.91</v>
      </c>
      <c r="AB1198" s="71">
        <f t="shared" si="205"/>
        <v>250278.91</v>
      </c>
      <c r="AC1198" s="71">
        <f t="shared" si="198"/>
        <v>250278.91</v>
      </c>
      <c r="AD1198" s="72">
        <f t="shared" si="199"/>
        <v>365</v>
      </c>
      <c r="AE1198" s="73">
        <f>ROUND(VLOOKUP(Q1198,'[1]Average Cost'!$A$3:$V$26,HLOOKUP('[1]Master Sheet'!E1198,'[1]Average Cost'!$B$1:$V$2,2,0)),0)</f>
        <v>293696</v>
      </c>
      <c r="AF1198" s="74">
        <f t="shared" si="200"/>
        <v>0.85216996486162566</v>
      </c>
      <c r="AG1198" s="68" t="str">
        <f t="shared" si="206"/>
        <v>80%-100%</v>
      </c>
      <c r="AH1198" s="75">
        <v>512626</v>
      </c>
      <c r="AI1198" s="75">
        <v>449515</v>
      </c>
      <c r="AJ1198" s="75">
        <v>512626</v>
      </c>
      <c r="AK1198" s="76">
        <f t="shared" si="201"/>
        <v>0.48822905978237546</v>
      </c>
      <c r="AL1198" s="39" t="str">
        <f t="shared" si="207"/>
        <v>25% - 50%</v>
      </c>
      <c r="AM1198" s="77" t="str">
        <f t="shared" si="208"/>
        <v>Lower Range</v>
      </c>
      <c r="AN1198" s="78" t="s">
        <v>76</v>
      </c>
      <c r="AO1198" s="78"/>
      <c r="AP1198" s="78" t="s">
        <v>76</v>
      </c>
      <c r="AQ1198" s="49"/>
      <c r="AR1198" s="79"/>
      <c r="AS1198" s="79"/>
      <c r="AT1198" s="80"/>
      <c r="AU1198" s="52">
        <f t="shared" si="202"/>
        <v>0</v>
      </c>
    </row>
    <row r="1199" spans="1:47" ht="15" customHeight="1">
      <c r="A1199" s="53" t="s">
        <v>66</v>
      </c>
      <c r="B1199" s="54">
        <v>1188</v>
      </c>
      <c r="C1199" s="55" t="s">
        <v>82</v>
      </c>
      <c r="D1199" s="56" t="s">
        <v>83</v>
      </c>
      <c r="E1199" s="55" t="s">
        <v>235</v>
      </c>
      <c r="F1199" s="57">
        <v>41365</v>
      </c>
      <c r="G1199" s="58">
        <v>31663</v>
      </c>
      <c r="H1199" s="59">
        <f t="shared" si="203"/>
        <v>32.580821917808223</v>
      </c>
      <c r="I1199" s="60" t="s">
        <v>373</v>
      </c>
      <c r="J1199" s="61" t="s">
        <v>85</v>
      </c>
      <c r="K1199" s="62" t="s">
        <v>71</v>
      </c>
      <c r="L1199" s="63" t="s">
        <v>71</v>
      </c>
      <c r="M1199" s="64" t="str">
        <f t="shared" si="204"/>
        <v>3-2-2</v>
      </c>
      <c r="N1199" s="65">
        <v>42095</v>
      </c>
      <c r="O1199" s="66">
        <v>43191</v>
      </c>
      <c r="P1199" s="67">
        <v>9.9999999999999978E-2</v>
      </c>
      <c r="Q1199" s="68" t="s">
        <v>87</v>
      </c>
      <c r="R1199" s="68" t="s">
        <v>88</v>
      </c>
      <c r="S1199" s="68" t="s">
        <v>89</v>
      </c>
      <c r="T1199" s="69">
        <v>46</v>
      </c>
      <c r="U1199" s="68"/>
      <c r="V1199" s="70">
        <v>112572</v>
      </c>
      <c r="W1199" s="70">
        <v>0</v>
      </c>
      <c r="X1199" s="70">
        <v>0</v>
      </c>
      <c r="Y1199" s="70">
        <v>0</v>
      </c>
      <c r="Z1199" s="70">
        <v>0</v>
      </c>
      <c r="AA1199" s="70">
        <v>252769.12</v>
      </c>
      <c r="AB1199" s="71">
        <f t="shared" si="205"/>
        <v>252769.12</v>
      </c>
      <c r="AC1199" s="71">
        <f t="shared" si="198"/>
        <v>252769.12</v>
      </c>
      <c r="AD1199" s="72">
        <f t="shared" si="199"/>
        <v>365</v>
      </c>
      <c r="AE1199" s="73">
        <f>ROUND(VLOOKUP(Q1199,'[1]Average Cost'!$A$3:$V$26,HLOOKUP('[1]Master Sheet'!E1199,'[1]Average Cost'!$B$1:$V$2,2,0)),0)</f>
        <v>293696</v>
      </c>
      <c r="AF1199" s="74">
        <f t="shared" si="200"/>
        <v>0.86064883416866422</v>
      </c>
      <c r="AG1199" s="68" t="str">
        <f t="shared" si="206"/>
        <v>80%-100%</v>
      </c>
      <c r="AH1199" s="75">
        <v>512626</v>
      </c>
      <c r="AI1199" s="75">
        <v>449515</v>
      </c>
      <c r="AJ1199" s="75">
        <v>512626</v>
      </c>
      <c r="AK1199" s="76">
        <f t="shared" si="201"/>
        <v>0.49308681182772623</v>
      </c>
      <c r="AL1199" s="39" t="str">
        <f t="shared" si="207"/>
        <v>25% - 50%</v>
      </c>
      <c r="AM1199" s="77" t="str">
        <f t="shared" si="208"/>
        <v>Lower Range</v>
      </c>
      <c r="AN1199" s="78" t="s">
        <v>76</v>
      </c>
      <c r="AO1199" s="78"/>
      <c r="AP1199" s="78" t="s">
        <v>76</v>
      </c>
      <c r="AQ1199" s="49"/>
      <c r="AR1199" s="79"/>
      <c r="AS1199" s="79"/>
      <c r="AT1199" s="80"/>
      <c r="AU1199" s="52">
        <f t="shared" si="202"/>
        <v>0</v>
      </c>
    </row>
    <row r="1200" spans="1:47" ht="15" customHeight="1">
      <c r="A1200" s="53" t="s">
        <v>66</v>
      </c>
      <c r="B1200" s="25">
        <v>1189</v>
      </c>
      <c r="C1200" s="55" t="s">
        <v>82</v>
      </c>
      <c r="D1200" s="56" t="s">
        <v>83</v>
      </c>
      <c r="E1200" s="55" t="s">
        <v>235</v>
      </c>
      <c r="F1200" s="57">
        <v>41365</v>
      </c>
      <c r="G1200" s="58">
        <v>28888</v>
      </c>
      <c r="H1200" s="59">
        <f t="shared" si="203"/>
        <v>40.183561643835617</v>
      </c>
      <c r="I1200" s="60" t="s">
        <v>373</v>
      </c>
      <c r="J1200" s="61" t="s">
        <v>71</v>
      </c>
      <c r="K1200" s="62" t="s">
        <v>71</v>
      </c>
      <c r="L1200" s="63" t="s">
        <v>71</v>
      </c>
      <c r="M1200" s="64" t="str">
        <f t="shared" si="204"/>
        <v>2-2-2</v>
      </c>
      <c r="N1200" s="65">
        <v>42095</v>
      </c>
      <c r="O1200" s="66">
        <v>43191</v>
      </c>
      <c r="P1200" s="67">
        <v>6.7499999999999991E-2</v>
      </c>
      <c r="Q1200" s="68" t="s">
        <v>87</v>
      </c>
      <c r="R1200" s="68" t="s">
        <v>88</v>
      </c>
      <c r="S1200" s="68" t="s">
        <v>89</v>
      </c>
      <c r="T1200" s="69">
        <v>46</v>
      </c>
      <c r="U1200" s="68"/>
      <c r="V1200" s="70">
        <v>112572</v>
      </c>
      <c r="W1200" s="70">
        <v>0</v>
      </c>
      <c r="X1200" s="70">
        <v>0</v>
      </c>
      <c r="Y1200" s="70">
        <v>0</v>
      </c>
      <c r="Z1200" s="70">
        <v>0</v>
      </c>
      <c r="AA1200" s="70">
        <v>292352.05</v>
      </c>
      <c r="AB1200" s="71">
        <f t="shared" si="205"/>
        <v>292352.05</v>
      </c>
      <c r="AC1200" s="71">
        <f t="shared" si="198"/>
        <v>292352.05</v>
      </c>
      <c r="AD1200" s="72">
        <f t="shared" si="199"/>
        <v>365</v>
      </c>
      <c r="AE1200" s="73">
        <f>ROUND(VLOOKUP(Q1200,'[1]Average Cost'!$A$3:$V$26,HLOOKUP('[1]Master Sheet'!E1200,'[1]Average Cost'!$B$1:$V$2,2,0)),0)</f>
        <v>293696</v>
      </c>
      <c r="AF1200" s="74">
        <f t="shared" si="200"/>
        <v>0.99542400986053603</v>
      </c>
      <c r="AG1200" s="68" t="str">
        <f t="shared" si="206"/>
        <v>80%-100%</v>
      </c>
      <c r="AH1200" s="75">
        <v>512626</v>
      </c>
      <c r="AI1200" s="75">
        <v>449515</v>
      </c>
      <c r="AJ1200" s="75">
        <v>512626</v>
      </c>
      <c r="AK1200" s="76">
        <f t="shared" si="201"/>
        <v>0.57030281335710631</v>
      </c>
      <c r="AL1200" s="39" t="str">
        <f t="shared" si="207"/>
        <v>50% - 70%</v>
      </c>
      <c r="AM1200" s="77" t="str">
        <f t="shared" si="208"/>
        <v>Lower Range</v>
      </c>
      <c r="AN1200" s="78" t="s">
        <v>76</v>
      </c>
      <c r="AO1200" s="78"/>
      <c r="AP1200" s="78" t="s">
        <v>76</v>
      </c>
      <c r="AQ1200" s="49"/>
      <c r="AR1200" s="79"/>
      <c r="AS1200" s="79"/>
      <c r="AT1200" s="80"/>
      <c r="AU1200" s="52">
        <f t="shared" si="202"/>
        <v>0</v>
      </c>
    </row>
    <row r="1201" spans="1:47" ht="15" customHeight="1">
      <c r="A1201" s="53" t="s">
        <v>66</v>
      </c>
      <c r="B1201" s="54">
        <v>1190</v>
      </c>
      <c r="C1201" s="55" t="s">
        <v>134</v>
      </c>
      <c r="D1201" s="56" t="s">
        <v>68</v>
      </c>
      <c r="E1201" s="55" t="s">
        <v>273</v>
      </c>
      <c r="F1201" s="57">
        <v>41238</v>
      </c>
      <c r="G1201" s="58">
        <v>29043</v>
      </c>
      <c r="H1201" s="59">
        <f t="shared" si="203"/>
        <v>39.758904109589039</v>
      </c>
      <c r="I1201" s="60" t="s">
        <v>189</v>
      </c>
      <c r="J1201" s="61" t="s">
        <v>71</v>
      </c>
      <c r="K1201" s="62" t="s">
        <v>71</v>
      </c>
      <c r="L1201" s="63" t="s">
        <v>71</v>
      </c>
      <c r="M1201" s="64" t="str">
        <f t="shared" si="204"/>
        <v>2-2-2</v>
      </c>
      <c r="N1201" s="65">
        <v>42736</v>
      </c>
      <c r="O1201" s="66">
        <v>43191</v>
      </c>
      <c r="P1201" s="67">
        <v>7.9999999999999946E-2</v>
      </c>
      <c r="Q1201" s="68" t="s">
        <v>190</v>
      </c>
      <c r="R1201" s="68" t="s">
        <v>108</v>
      </c>
      <c r="S1201" s="68" t="s">
        <v>109</v>
      </c>
      <c r="T1201" s="69">
        <v>48</v>
      </c>
      <c r="U1201" s="68"/>
      <c r="V1201" s="70">
        <v>284964</v>
      </c>
      <c r="W1201" s="70">
        <v>120000</v>
      </c>
      <c r="X1201" s="70">
        <v>0</v>
      </c>
      <c r="Y1201" s="70">
        <v>64632</v>
      </c>
      <c r="Z1201" s="70">
        <v>0</v>
      </c>
      <c r="AA1201" s="70">
        <v>842916</v>
      </c>
      <c r="AB1201" s="71">
        <f t="shared" si="205"/>
        <v>778284</v>
      </c>
      <c r="AC1201" s="71">
        <f t="shared" si="198"/>
        <v>658284</v>
      </c>
      <c r="AD1201" s="72">
        <f t="shared" si="199"/>
        <v>365</v>
      </c>
      <c r="AE1201" s="73">
        <f>ROUND(VLOOKUP(Q1201,'[1]Average Cost'!$A$3:$V$26,HLOOKUP('[1]Master Sheet'!E1201,'[1]Average Cost'!$B$1:$V$2,2,0)),0)</f>
        <v>673247</v>
      </c>
      <c r="AF1201" s="74">
        <f t="shared" si="200"/>
        <v>1.1560155485282519</v>
      </c>
      <c r="AG1201" s="68" t="str">
        <f t="shared" si="206"/>
        <v>Greater than 100%</v>
      </c>
      <c r="AH1201" s="75">
        <v>802902.29984999995</v>
      </c>
      <c r="AI1201" s="75">
        <v>802902.29984999995</v>
      </c>
      <c r="AJ1201" s="75">
        <v>842993</v>
      </c>
      <c r="AK1201" s="76">
        <f t="shared" si="201"/>
        <v>0.96933836177253552</v>
      </c>
      <c r="AL1201" s="39" t="str">
        <f t="shared" si="207"/>
        <v>90% - 110%</v>
      </c>
      <c r="AM1201" s="77" t="str">
        <f t="shared" si="208"/>
        <v>Close to Market Reference</v>
      </c>
      <c r="AN1201" s="78" t="s">
        <v>76</v>
      </c>
      <c r="AO1201" s="78"/>
      <c r="AP1201" s="78" t="s">
        <v>135</v>
      </c>
      <c r="AQ1201" s="49"/>
      <c r="AR1201" s="79"/>
      <c r="AS1201" s="79"/>
      <c r="AT1201" s="80"/>
      <c r="AU1201" s="52">
        <f t="shared" si="202"/>
        <v>0</v>
      </c>
    </row>
    <row r="1202" spans="1:47" ht="15" customHeight="1">
      <c r="A1202" s="53" t="s">
        <v>66</v>
      </c>
      <c r="B1202" s="54">
        <v>1191</v>
      </c>
      <c r="C1202" s="55" t="s">
        <v>147</v>
      </c>
      <c r="D1202" s="56" t="s">
        <v>148</v>
      </c>
      <c r="E1202" s="55" t="s">
        <v>79</v>
      </c>
      <c r="F1202" s="57">
        <v>42401</v>
      </c>
      <c r="G1202" s="58">
        <v>28075</v>
      </c>
      <c r="H1202" s="59">
        <f t="shared" si="203"/>
        <v>42.410958904109592</v>
      </c>
      <c r="I1202" s="60" t="s">
        <v>189</v>
      </c>
      <c r="J1202" s="61" t="s">
        <v>85</v>
      </c>
      <c r="K1202" s="62" t="s">
        <v>85</v>
      </c>
      <c r="L1202" s="63" t="s">
        <v>85</v>
      </c>
      <c r="M1202" s="64" t="str">
        <f t="shared" si="204"/>
        <v>3-3-3</v>
      </c>
      <c r="N1202" s="65">
        <v>43191</v>
      </c>
      <c r="O1202" s="66">
        <v>43191</v>
      </c>
      <c r="P1202" s="67">
        <v>0.18</v>
      </c>
      <c r="Q1202" s="68" t="s">
        <v>190</v>
      </c>
      <c r="R1202" s="68" t="s">
        <v>108</v>
      </c>
      <c r="S1202" s="68" t="s">
        <v>109</v>
      </c>
      <c r="T1202" s="69">
        <v>54</v>
      </c>
      <c r="U1202" s="68"/>
      <c r="V1202" s="70">
        <v>589620</v>
      </c>
      <c r="W1202" s="70">
        <v>0</v>
      </c>
      <c r="X1202" s="70">
        <v>0</v>
      </c>
      <c r="Y1202" s="70">
        <v>221112</v>
      </c>
      <c r="Z1202" s="70">
        <v>0</v>
      </c>
      <c r="AA1202" s="70">
        <v>1711108</v>
      </c>
      <c r="AB1202" s="71">
        <f t="shared" si="205"/>
        <v>1489996</v>
      </c>
      <c r="AC1202" s="71">
        <f t="shared" si="198"/>
        <v>1489996</v>
      </c>
      <c r="AD1202" s="72">
        <f t="shared" si="199"/>
        <v>365</v>
      </c>
      <c r="AE1202" s="73">
        <f>ROUND(VLOOKUP(Q1202,'[1]Average Cost'!$A$3:$V$26,HLOOKUP('[1]Master Sheet'!E1202,'[1]Average Cost'!$B$1:$V$2,2,0)),0)</f>
        <v>2008595</v>
      </c>
      <c r="AF1202" s="74">
        <f t="shared" si="200"/>
        <v>0.74181007121893661</v>
      </c>
      <c r="AG1202" s="68" t="str">
        <f t="shared" si="206"/>
        <v>60%-80%</v>
      </c>
      <c r="AH1202" s="75">
        <v>2548321.1652500001</v>
      </c>
      <c r="AI1202" s="75">
        <v>2548321.1652500001</v>
      </c>
      <c r="AJ1202" s="75">
        <v>2331720</v>
      </c>
      <c r="AK1202" s="76">
        <f t="shared" si="201"/>
        <v>0.58469710188740109</v>
      </c>
      <c r="AL1202" s="39" t="str">
        <f t="shared" si="207"/>
        <v>50% - 70%</v>
      </c>
      <c r="AM1202" s="77" t="str">
        <f t="shared" si="208"/>
        <v>Lower Range</v>
      </c>
      <c r="AN1202" s="78" t="s">
        <v>76</v>
      </c>
      <c r="AO1202" s="78"/>
      <c r="AP1202" s="78" t="s">
        <v>76</v>
      </c>
      <c r="AQ1202" s="49"/>
      <c r="AR1202" s="79"/>
      <c r="AS1202" s="79"/>
      <c r="AT1202" s="80"/>
      <c r="AU1202" s="52">
        <f t="shared" si="202"/>
        <v>0</v>
      </c>
    </row>
    <row r="1203" spans="1:47" ht="15" customHeight="1">
      <c r="A1203" s="53" t="s">
        <v>66</v>
      </c>
      <c r="B1203" s="54">
        <v>1192</v>
      </c>
      <c r="C1203" s="55" t="s">
        <v>144</v>
      </c>
      <c r="D1203" s="56" t="s">
        <v>145</v>
      </c>
      <c r="E1203" s="55" t="s">
        <v>302</v>
      </c>
      <c r="F1203" s="57">
        <v>43059</v>
      </c>
      <c r="G1203" s="58">
        <v>32878</v>
      </c>
      <c r="H1203" s="59">
        <f t="shared" si="203"/>
        <v>29.252054794520546</v>
      </c>
      <c r="I1203" s="60" t="s">
        <v>649</v>
      </c>
      <c r="J1203" s="61" t="s">
        <v>85</v>
      </c>
      <c r="K1203" s="62" t="s">
        <v>71</v>
      </c>
      <c r="L1203" s="63" t="s">
        <v>71</v>
      </c>
      <c r="M1203" s="64" t="str">
        <f t="shared" si="204"/>
        <v>3-2-2</v>
      </c>
      <c r="N1203" s="65">
        <v>42736</v>
      </c>
      <c r="O1203" s="66">
        <v>43191</v>
      </c>
      <c r="P1203" s="67">
        <v>0.12402842475101926</v>
      </c>
      <c r="Q1203" s="68" t="s">
        <v>113</v>
      </c>
      <c r="R1203" s="68" t="s">
        <v>114</v>
      </c>
      <c r="S1203" s="68" t="s">
        <v>115</v>
      </c>
      <c r="T1203" s="69">
        <v>45</v>
      </c>
      <c r="U1203" s="68"/>
      <c r="V1203" s="70">
        <v>102120</v>
      </c>
      <c r="W1203" s="70">
        <v>0</v>
      </c>
      <c r="X1203" s="70">
        <v>0</v>
      </c>
      <c r="Y1203" s="70">
        <v>0</v>
      </c>
      <c r="Z1203" s="70">
        <v>0</v>
      </c>
      <c r="AA1203" s="70">
        <v>255298.56</v>
      </c>
      <c r="AB1203" s="71">
        <f t="shared" si="205"/>
        <v>255298.56</v>
      </c>
      <c r="AC1203" s="71">
        <f t="shared" si="198"/>
        <v>255298.56</v>
      </c>
      <c r="AD1203" s="72">
        <f t="shared" si="199"/>
        <v>365</v>
      </c>
      <c r="AE1203" s="73">
        <f>ROUND(VLOOKUP(Q1203,'[1]Average Cost'!$A$3:$V$26,HLOOKUP('[1]Master Sheet'!E1203,'[1]Average Cost'!$B$1:$V$2,2,0)),0)</f>
        <v>313202</v>
      </c>
      <c r="AF1203" s="74">
        <f t="shared" si="200"/>
        <v>0.8151242967797141</v>
      </c>
      <c r="AG1203" s="68" t="str">
        <f t="shared" si="206"/>
        <v>80%-100%</v>
      </c>
      <c r="AH1203" s="75">
        <v>499185.67754499998</v>
      </c>
      <c r="AI1203" s="75">
        <v>499185.67754499998</v>
      </c>
      <c r="AJ1203" s="75">
        <v>336103</v>
      </c>
      <c r="AK1203" s="76">
        <f t="shared" si="201"/>
        <v>0.51143005796071872</v>
      </c>
      <c r="AL1203" s="39" t="str">
        <f t="shared" si="207"/>
        <v>50% - 70%</v>
      </c>
      <c r="AM1203" s="77" t="str">
        <f t="shared" si="208"/>
        <v>Lower Range</v>
      </c>
      <c r="AN1203" s="78" t="s">
        <v>76</v>
      </c>
      <c r="AO1203" s="78"/>
      <c r="AP1203" s="78" t="s">
        <v>76</v>
      </c>
      <c r="AQ1203" s="49"/>
      <c r="AR1203" s="79"/>
      <c r="AS1203" s="79"/>
      <c r="AT1203" s="80"/>
      <c r="AU1203" s="52">
        <f t="shared" si="202"/>
        <v>0</v>
      </c>
    </row>
    <row r="1204" spans="1:47" ht="15" customHeight="1">
      <c r="A1204" s="53" t="s">
        <v>66</v>
      </c>
      <c r="B1204" s="54">
        <v>1193</v>
      </c>
      <c r="C1204" s="55" t="s">
        <v>167</v>
      </c>
      <c r="D1204" s="56" t="s">
        <v>83</v>
      </c>
      <c r="E1204" s="55" t="s">
        <v>111</v>
      </c>
      <c r="F1204" s="57">
        <v>41763</v>
      </c>
      <c r="G1204" s="58">
        <v>31615</v>
      </c>
      <c r="H1204" s="59">
        <f t="shared" si="203"/>
        <v>32.712328767123289</v>
      </c>
      <c r="I1204" s="60" t="s">
        <v>741</v>
      </c>
      <c r="J1204" s="61" t="s">
        <v>85</v>
      </c>
      <c r="K1204" s="62" t="s">
        <v>71</v>
      </c>
      <c r="L1204" s="63" t="s">
        <v>81</v>
      </c>
      <c r="M1204" s="64" t="str">
        <f t="shared" si="204"/>
        <v>3-2-4</v>
      </c>
      <c r="N1204" s="65">
        <v>42095</v>
      </c>
      <c r="O1204" s="66">
        <v>43191</v>
      </c>
      <c r="P1204" s="67">
        <v>7.3513761695238197E-2</v>
      </c>
      <c r="Q1204" s="68" t="s">
        <v>113</v>
      </c>
      <c r="R1204" s="68" t="s">
        <v>114</v>
      </c>
      <c r="S1204" s="68" t="s">
        <v>115</v>
      </c>
      <c r="T1204" s="69">
        <v>46</v>
      </c>
      <c r="U1204" s="68"/>
      <c r="V1204" s="70">
        <v>155952</v>
      </c>
      <c r="W1204" s="70">
        <v>0</v>
      </c>
      <c r="X1204" s="70">
        <v>31500</v>
      </c>
      <c r="Y1204" s="70">
        <v>0</v>
      </c>
      <c r="Z1204" s="70">
        <v>10500</v>
      </c>
      <c r="AA1204" s="70">
        <v>401840</v>
      </c>
      <c r="AB1204" s="71">
        <f t="shared" si="205"/>
        <v>401840</v>
      </c>
      <c r="AC1204" s="71">
        <f t="shared" si="198"/>
        <v>401840</v>
      </c>
      <c r="AD1204" s="72">
        <f t="shared" si="199"/>
        <v>365</v>
      </c>
      <c r="AE1204" s="73">
        <f>ROUND(VLOOKUP(Q1204,'[1]Average Cost'!$A$3:$V$26,HLOOKUP('[1]Master Sheet'!E1204,'[1]Average Cost'!$B$1:$V$2,2,0)),0)</f>
        <v>362968</v>
      </c>
      <c r="AF1204" s="74">
        <f t="shared" si="200"/>
        <v>1.1070948403165017</v>
      </c>
      <c r="AG1204" s="68" t="str">
        <f t="shared" si="206"/>
        <v>Greater than 100%</v>
      </c>
      <c r="AH1204" s="75">
        <v>587277.26769999997</v>
      </c>
      <c r="AI1204" s="75">
        <v>587277.26769999997</v>
      </c>
      <c r="AJ1204" s="75">
        <v>404172</v>
      </c>
      <c r="AK1204" s="76">
        <f t="shared" si="201"/>
        <v>0.68424238788223068</v>
      </c>
      <c r="AL1204" s="39" t="str">
        <f t="shared" si="207"/>
        <v>50% - 70%</v>
      </c>
      <c r="AM1204" s="77" t="str">
        <f t="shared" si="208"/>
        <v>Lower Range</v>
      </c>
      <c r="AN1204" s="78" t="s">
        <v>118</v>
      </c>
      <c r="AO1204" s="78" t="s">
        <v>857</v>
      </c>
      <c r="AP1204" s="78" t="s">
        <v>76</v>
      </c>
      <c r="AQ1204" s="49"/>
      <c r="AR1204" s="79"/>
      <c r="AS1204" s="79"/>
      <c r="AT1204" s="80"/>
      <c r="AU1204" s="52">
        <f t="shared" si="202"/>
        <v>0</v>
      </c>
    </row>
    <row r="1205" spans="1:47" ht="15" customHeight="1">
      <c r="A1205" s="53" t="s">
        <v>66</v>
      </c>
      <c r="B1205" s="54">
        <v>1194</v>
      </c>
      <c r="C1205" s="55" t="s">
        <v>110</v>
      </c>
      <c r="D1205" s="56" t="s">
        <v>95</v>
      </c>
      <c r="E1205" s="55" t="s">
        <v>111</v>
      </c>
      <c r="F1205" s="57">
        <v>41548</v>
      </c>
      <c r="G1205" s="58">
        <v>31428</v>
      </c>
      <c r="H1205" s="59">
        <f t="shared" si="203"/>
        <v>33.224657534246575</v>
      </c>
      <c r="I1205" s="60" t="s">
        <v>241</v>
      </c>
      <c r="J1205" s="61" t="s">
        <v>71</v>
      </c>
      <c r="K1205" s="62" t="s">
        <v>85</v>
      </c>
      <c r="L1205" s="63" t="s">
        <v>85</v>
      </c>
      <c r="M1205" s="64" t="str">
        <f t="shared" si="204"/>
        <v>2-3-3</v>
      </c>
      <c r="N1205" s="65">
        <v>43191</v>
      </c>
      <c r="O1205" s="66">
        <v>43191</v>
      </c>
      <c r="P1205" s="67">
        <v>0.125</v>
      </c>
      <c r="Q1205" s="68" t="s">
        <v>113</v>
      </c>
      <c r="R1205" s="68" t="s">
        <v>114</v>
      </c>
      <c r="S1205" s="68" t="s">
        <v>115</v>
      </c>
      <c r="T1205" s="69">
        <v>47</v>
      </c>
      <c r="U1205" s="68"/>
      <c r="V1205" s="70">
        <v>152580</v>
      </c>
      <c r="W1205" s="70">
        <v>0</v>
      </c>
      <c r="X1205" s="70">
        <v>31500</v>
      </c>
      <c r="Y1205" s="70">
        <v>38148</v>
      </c>
      <c r="Z1205" s="70">
        <v>10500</v>
      </c>
      <c r="AA1205" s="70">
        <v>431562</v>
      </c>
      <c r="AB1205" s="71">
        <f t="shared" si="205"/>
        <v>393414</v>
      </c>
      <c r="AC1205" s="71">
        <f t="shared" si="198"/>
        <v>393414</v>
      </c>
      <c r="AD1205" s="72">
        <f t="shared" si="199"/>
        <v>365</v>
      </c>
      <c r="AE1205" s="73">
        <f>ROUND(VLOOKUP(Q1205,'[1]Average Cost'!$A$3:$V$26,HLOOKUP('[1]Master Sheet'!E1205,'[1]Average Cost'!$B$1:$V$2,2,0)),0)</f>
        <v>450224</v>
      </c>
      <c r="AF1205" s="74">
        <f t="shared" si="200"/>
        <v>0.87381836596893991</v>
      </c>
      <c r="AG1205" s="68" t="str">
        <f t="shared" si="206"/>
        <v>80%-100%</v>
      </c>
      <c r="AH1205" s="75">
        <v>696432.82198750007</v>
      </c>
      <c r="AI1205" s="75">
        <v>696432.82198750007</v>
      </c>
      <c r="AJ1205" s="75">
        <v>495248</v>
      </c>
      <c r="AK1205" s="76">
        <f t="shared" si="201"/>
        <v>0.56489870606222115</v>
      </c>
      <c r="AL1205" s="39" t="str">
        <f t="shared" si="207"/>
        <v>50% - 70%</v>
      </c>
      <c r="AM1205" s="77" t="str">
        <f t="shared" si="208"/>
        <v>Lower Range</v>
      </c>
      <c r="AN1205" s="78" t="s">
        <v>76</v>
      </c>
      <c r="AO1205" s="78"/>
      <c r="AP1205" s="78" t="s">
        <v>76</v>
      </c>
      <c r="AQ1205" s="49"/>
      <c r="AR1205" s="79"/>
      <c r="AS1205" s="79"/>
      <c r="AT1205" s="80"/>
      <c r="AU1205" s="52">
        <f t="shared" si="202"/>
        <v>0</v>
      </c>
    </row>
    <row r="1206" spans="1:47" ht="15" customHeight="1">
      <c r="A1206" s="53" t="s">
        <v>66</v>
      </c>
      <c r="B1206" s="25">
        <v>1195</v>
      </c>
      <c r="C1206" s="55" t="s">
        <v>170</v>
      </c>
      <c r="D1206" s="56" t="s">
        <v>95</v>
      </c>
      <c r="E1206" s="55" t="s">
        <v>111</v>
      </c>
      <c r="F1206" s="57">
        <v>41724</v>
      </c>
      <c r="G1206" s="58">
        <v>31123</v>
      </c>
      <c r="H1206" s="59">
        <f t="shared" si="203"/>
        <v>34.060273972602737</v>
      </c>
      <c r="I1206" s="60" t="s">
        <v>191</v>
      </c>
      <c r="J1206" s="61" t="s">
        <v>85</v>
      </c>
      <c r="K1206" s="62" t="s">
        <v>71</v>
      </c>
      <c r="L1206" s="63" t="s">
        <v>81</v>
      </c>
      <c r="M1206" s="64" t="str">
        <f t="shared" si="204"/>
        <v>3-2-4</v>
      </c>
      <c r="N1206" s="65">
        <v>42736</v>
      </c>
      <c r="O1206" s="66">
        <v>43191</v>
      </c>
      <c r="P1206" s="67">
        <v>8.1110725158864749E-2</v>
      </c>
      <c r="Q1206" s="68" t="s">
        <v>113</v>
      </c>
      <c r="R1206" s="68" t="s">
        <v>114</v>
      </c>
      <c r="S1206" s="68" t="s">
        <v>115</v>
      </c>
      <c r="T1206" s="69">
        <v>47</v>
      </c>
      <c r="U1206" s="68"/>
      <c r="V1206" s="70">
        <v>153924</v>
      </c>
      <c r="W1206" s="70">
        <v>0</v>
      </c>
      <c r="X1206" s="70">
        <v>31500</v>
      </c>
      <c r="Y1206" s="70">
        <v>38484</v>
      </c>
      <c r="Z1206" s="70">
        <v>10500</v>
      </c>
      <c r="AA1206" s="70">
        <v>435244</v>
      </c>
      <c r="AB1206" s="71">
        <f t="shared" si="205"/>
        <v>396760</v>
      </c>
      <c r="AC1206" s="71">
        <f t="shared" si="198"/>
        <v>396760</v>
      </c>
      <c r="AD1206" s="72">
        <f t="shared" si="199"/>
        <v>365</v>
      </c>
      <c r="AE1206" s="73">
        <f>ROUND(VLOOKUP(Q1206,'[1]Average Cost'!$A$3:$V$26,HLOOKUP('[1]Master Sheet'!E1206,'[1]Average Cost'!$B$1:$V$2,2,0)),0)</f>
        <v>450224</v>
      </c>
      <c r="AF1206" s="74">
        <f t="shared" si="200"/>
        <v>0.88125022211165993</v>
      </c>
      <c r="AG1206" s="68" t="str">
        <f t="shared" si="206"/>
        <v>80%-100%</v>
      </c>
      <c r="AH1206" s="75">
        <v>689492.30925249995</v>
      </c>
      <c r="AI1206" s="75">
        <v>689492.30925249995</v>
      </c>
      <c r="AJ1206" s="75">
        <v>495248</v>
      </c>
      <c r="AK1206" s="76">
        <f t="shared" si="201"/>
        <v>0.57543789056927963</v>
      </c>
      <c r="AL1206" s="39" t="str">
        <f t="shared" si="207"/>
        <v>50% - 70%</v>
      </c>
      <c r="AM1206" s="77" t="str">
        <f t="shared" si="208"/>
        <v>Lower Range</v>
      </c>
      <c r="AN1206" s="78" t="s">
        <v>118</v>
      </c>
      <c r="AO1206" s="78" t="s">
        <v>858</v>
      </c>
      <c r="AP1206" s="78" t="s">
        <v>76</v>
      </c>
      <c r="AQ1206" s="49"/>
      <c r="AR1206" s="79"/>
      <c r="AS1206" s="79"/>
      <c r="AT1206" s="80"/>
      <c r="AU1206" s="52">
        <f t="shared" si="202"/>
        <v>0</v>
      </c>
    </row>
    <row r="1207" spans="1:47" ht="15" customHeight="1">
      <c r="A1207" s="53" t="s">
        <v>66</v>
      </c>
      <c r="B1207" s="54">
        <v>1196</v>
      </c>
      <c r="C1207" s="55" t="s">
        <v>144</v>
      </c>
      <c r="D1207" s="56" t="s">
        <v>145</v>
      </c>
      <c r="E1207" s="55" t="s">
        <v>111</v>
      </c>
      <c r="F1207" s="57">
        <v>42931</v>
      </c>
      <c r="G1207" s="58">
        <v>34787</v>
      </c>
      <c r="H1207" s="59">
        <f t="shared" si="203"/>
        <v>24.021917808219179</v>
      </c>
      <c r="I1207" s="60" t="s">
        <v>112</v>
      </c>
      <c r="J1207" s="61" t="s">
        <v>71</v>
      </c>
      <c r="K1207" s="62" t="s">
        <v>85</v>
      </c>
      <c r="L1207" s="63" t="s">
        <v>71</v>
      </c>
      <c r="M1207" s="64" t="str">
        <f t="shared" si="204"/>
        <v>2-3-2</v>
      </c>
      <c r="N1207" s="65">
        <v>43191</v>
      </c>
      <c r="O1207" s="66">
        <v>43191</v>
      </c>
      <c r="P1207" s="67">
        <v>0.13999999999999999</v>
      </c>
      <c r="Q1207" s="68" t="s">
        <v>113</v>
      </c>
      <c r="R1207" s="68" t="s">
        <v>114</v>
      </c>
      <c r="S1207" s="68" t="s">
        <v>115</v>
      </c>
      <c r="T1207" s="69">
        <v>45</v>
      </c>
      <c r="U1207" s="68"/>
      <c r="V1207" s="70">
        <v>109836</v>
      </c>
      <c r="W1207" s="70">
        <v>0</v>
      </c>
      <c r="X1207" s="70">
        <v>27000</v>
      </c>
      <c r="Y1207" s="70">
        <v>0</v>
      </c>
      <c r="Z1207" s="70">
        <v>9000</v>
      </c>
      <c r="AA1207" s="70">
        <v>274595.68</v>
      </c>
      <c r="AB1207" s="71">
        <f t="shared" si="205"/>
        <v>274595.68</v>
      </c>
      <c r="AC1207" s="71">
        <f t="shared" si="198"/>
        <v>274595.68</v>
      </c>
      <c r="AD1207" s="72">
        <f t="shared" si="199"/>
        <v>365</v>
      </c>
      <c r="AE1207" s="73">
        <f>ROUND(VLOOKUP(Q1207,'[1]Average Cost'!$A$3:$V$26,HLOOKUP('[1]Master Sheet'!E1207,'[1]Average Cost'!$B$1:$V$2,2,0)),0)</f>
        <v>313202</v>
      </c>
      <c r="AF1207" s="74">
        <f t="shared" si="200"/>
        <v>0.87673667473387784</v>
      </c>
      <c r="AG1207" s="68" t="str">
        <f t="shared" si="206"/>
        <v>80%-100%</v>
      </c>
      <c r="AH1207" s="75">
        <v>487522.38750000001</v>
      </c>
      <c r="AI1207" s="75">
        <v>487522.38750000001</v>
      </c>
      <c r="AJ1207" s="75">
        <v>336103</v>
      </c>
      <c r="AK1207" s="76">
        <f t="shared" si="201"/>
        <v>0.56324732369341701</v>
      </c>
      <c r="AL1207" s="39" t="str">
        <f t="shared" si="207"/>
        <v>50% - 70%</v>
      </c>
      <c r="AM1207" s="77" t="str">
        <f t="shared" si="208"/>
        <v>Lower Range</v>
      </c>
      <c r="AN1207" s="78" t="s">
        <v>76</v>
      </c>
      <c r="AO1207" s="78"/>
      <c r="AP1207" s="78" t="s">
        <v>76</v>
      </c>
      <c r="AQ1207" s="49"/>
      <c r="AR1207" s="79"/>
      <c r="AS1207" s="79"/>
      <c r="AT1207" s="80"/>
      <c r="AU1207" s="52">
        <f t="shared" si="202"/>
        <v>0</v>
      </c>
    </row>
    <row r="1208" spans="1:47" ht="15" customHeight="1">
      <c r="A1208" s="53" t="s">
        <v>66</v>
      </c>
      <c r="B1208" s="54">
        <v>1197</v>
      </c>
      <c r="C1208" s="55" t="s">
        <v>167</v>
      </c>
      <c r="D1208" s="56" t="s">
        <v>83</v>
      </c>
      <c r="E1208" s="55" t="s">
        <v>111</v>
      </c>
      <c r="F1208" s="57">
        <v>41966</v>
      </c>
      <c r="G1208" s="58">
        <v>30134</v>
      </c>
      <c r="H1208" s="59">
        <f t="shared" si="203"/>
        <v>36.769863013698632</v>
      </c>
      <c r="I1208" s="60" t="s">
        <v>526</v>
      </c>
      <c r="J1208" s="61" t="s">
        <v>71</v>
      </c>
      <c r="K1208" s="62" t="s">
        <v>71</v>
      </c>
      <c r="L1208" s="63" t="s">
        <v>71</v>
      </c>
      <c r="M1208" s="64" t="str">
        <f t="shared" si="204"/>
        <v>2-2-2</v>
      </c>
      <c r="N1208" s="65">
        <v>42826</v>
      </c>
      <c r="O1208" s="66">
        <v>43191</v>
      </c>
      <c r="P1208" s="67">
        <v>8.3543895766178183E-2</v>
      </c>
      <c r="Q1208" s="68" t="s">
        <v>113</v>
      </c>
      <c r="R1208" s="68" t="s">
        <v>114</v>
      </c>
      <c r="S1208" s="68" t="s">
        <v>115</v>
      </c>
      <c r="T1208" s="69">
        <v>46</v>
      </c>
      <c r="U1208" s="68"/>
      <c r="V1208" s="70">
        <v>128004</v>
      </c>
      <c r="W1208" s="70">
        <v>0</v>
      </c>
      <c r="X1208" s="70">
        <v>31500</v>
      </c>
      <c r="Y1208" s="70">
        <v>0</v>
      </c>
      <c r="Z1208" s="70">
        <v>10500</v>
      </c>
      <c r="AA1208" s="70">
        <v>331970</v>
      </c>
      <c r="AB1208" s="71">
        <f t="shared" si="205"/>
        <v>331970</v>
      </c>
      <c r="AC1208" s="71">
        <f t="shared" si="198"/>
        <v>331970</v>
      </c>
      <c r="AD1208" s="72">
        <f t="shared" si="199"/>
        <v>365</v>
      </c>
      <c r="AE1208" s="73">
        <f>ROUND(VLOOKUP(Q1208,'[1]Average Cost'!$A$3:$V$26,HLOOKUP('[1]Master Sheet'!E1208,'[1]Average Cost'!$B$1:$V$2,2,0)),0)</f>
        <v>362968</v>
      </c>
      <c r="AF1208" s="74">
        <f t="shared" si="200"/>
        <v>0.91459853210200348</v>
      </c>
      <c r="AG1208" s="68" t="str">
        <f t="shared" si="206"/>
        <v>80%-100%</v>
      </c>
      <c r="AH1208" s="75">
        <v>587277.26769999997</v>
      </c>
      <c r="AI1208" s="75">
        <v>587277.26769999997</v>
      </c>
      <c r="AJ1208" s="75">
        <v>404172</v>
      </c>
      <c r="AK1208" s="76">
        <f t="shared" si="201"/>
        <v>0.56526962349508292</v>
      </c>
      <c r="AL1208" s="39" t="str">
        <f t="shared" si="207"/>
        <v>50% - 70%</v>
      </c>
      <c r="AM1208" s="77" t="str">
        <f t="shared" si="208"/>
        <v>Lower Range</v>
      </c>
      <c r="AN1208" s="78" t="s">
        <v>76</v>
      </c>
      <c r="AO1208" s="78"/>
      <c r="AP1208" s="78" t="s">
        <v>76</v>
      </c>
      <c r="AQ1208" s="49"/>
      <c r="AR1208" s="79"/>
      <c r="AS1208" s="79"/>
      <c r="AT1208" s="80"/>
      <c r="AU1208" s="52">
        <f t="shared" si="202"/>
        <v>0</v>
      </c>
    </row>
    <row r="1209" spans="1:47" ht="15" customHeight="1">
      <c r="A1209" s="53" t="s">
        <v>66</v>
      </c>
      <c r="B1209" s="54">
        <v>1198</v>
      </c>
      <c r="C1209" s="55" t="s">
        <v>170</v>
      </c>
      <c r="D1209" s="56" t="s">
        <v>95</v>
      </c>
      <c r="E1209" s="55" t="s">
        <v>111</v>
      </c>
      <c r="F1209" s="57">
        <v>40848</v>
      </c>
      <c r="G1209" s="58">
        <v>29953</v>
      </c>
      <c r="H1209" s="59">
        <f t="shared" si="203"/>
        <v>37.265753424657532</v>
      </c>
      <c r="I1209" s="60" t="s">
        <v>328</v>
      </c>
      <c r="J1209" s="61" t="s">
        <v>81</v>
      </c>
      <c r="K1209" s="62" t="s">
        <v>81</v>
      </c>
      <c r="L1209" s="63" t="s">
        <v>71</v>
      </c>
      <c r="M1209" s="64" t="str">
        <f t="shared" si="204"/>
        <v>4-4-2</v>
      </c>
      <c r="N1209" s="65">
        <v>42826</v>
      </c>
      <c r="O1209" s="66">
        <v>43191</v>
      </c>
      <c r="P1209" s="67">
        <v>8.7846152374026376E-2</v>
      </c>
      <c r="Q1209" s="68" t="s">
        <v>113</v>
      </c>
      <c r="R1209" s="68" t="s">
        <v>114</v>
      </c>
      <c r="S1209" s="68" t="s">
        <v>115</v>
      </c>
      <c r="T1209" s="69">
        <v>47</v>
      </c>
      <c r="U1209" s="68"/>
      <c r="V1209" s="70">
        <v>206700</v>
      </c>
      <c r="W1209" s="70">
        <v>0</v>
      </c>
      <c r="X1209" s="70">
        <v>31500</v>
      </c>
      <c r="Y1209" s="70">
        <v>51672</v>
      </c>
      <c r="Z1209" s="70">
        <v>10500</v>
      </c>
      <c r="AA1209" s="70">
        <v>580387</v>
      </c>
      <c r="AB1209" s="71">
        <f t="shared" si="205"/>
        <v>528715</v>
      </c>
      <c r="AC1209" s="71">
        <f t="shared" si="198"/>
        <v>528715</v>
      </c>
      <c r="AD1209" s="72">
        <f t="shared" si="199"/>
        <v>365</v>
      </c>
      <c r="AE1209" s="73">
        <f>ROUND(VLOOKUP(Q1209,'[1]Average Cost'!$A$3:$V$26,HLOOKUP('[1]Master Sheet'!E1209,'[1]Average Cost'!$B$1:$V$2,2,0)),0)</f>
        <v>450224</v>
      </c>
      <c r="AF1209" s="74">
        <f t="shared" si="200"/>
        <v>1.1743376630299585</v>
      </c>
      <c r="AG1209" s="68" t="str">
        <f t="shared" si="206"/>
        <v>Greater than 100%</v>
      </c>
      <c r="AH1209" s="75">
        <v>689492.30925249995</v>
      </c>
      <c r="AI1209" s="75">
        <v>689492.30925249995</v>
      </c>
      <c r="AJ1209" s="75">
        <v>495248</v>
      </c>
      <c r="AK1209" s="76">
        <f t="shared" si="201"/>
        <v>0.76681783524633707</v>
      </c>
      <c r="AL1209" s="39" t="str">
        <f t="shared" si="207"/>
        <v>70% - 90%</v>
      </c>
      <c r="AM1209" s="77" t="str">
        <f t="shared" si="208"/>
        <v>Lower Middle Range</v>
      </c>
      <c r="AN1209" s="78" t="s">
        <v>76</v>
      </c>
      <c r="AO1209" s="78"/>
      <c r="AP1209" s="78" t="s">
        <v>76</v>
      </c>
      <c r="AQ1209" s="49"/>
      <c r="AR1209" s="79"/>
      <c r="AS1209" s="79"/>
      <c r="AT1209" s="80"/>
      <c r="AU1209" s="52">
        <f t="shared" si="202"/>
        <v>0</v>
      </c>
    </row>
    <row r="1210" spans="1:47" ht="15" customHeight="1">
      <c r="A1210" s="53" t="s">
        <v>66</v>
      </c>
      <c r="B1210" s="54">
        <v>1199</v>
      </c>
      <c r="C1210" s="55" t="s">
        <v>134</v>
      </c>
      <c r="D1210" s="56" t="s">
        <v>68</v>
      </c>
      <c r="E1210" s="55" t="s">
        <v>111</v>
      </c>
      <c r="F1210" s="57">
        <v>44632</v>
      </c>
      <c r="G1210" s="58">
        <v>31598</v>
      </c>
      <c r="H1210" s="59">
        <f t="shared" si="203"/>
        <v>32.758904109589039</v>
      </c>
      <c r="I1210" s="60" t="s">
        <v>326</v>
      </c>
      <c r="J1210" s="61">
        <v>0</v>
      </c>
      <c r="K1210" s="62">
        <v>0</v>
      </c>
      <c r="L1210" s="63" t="s">
        <v>71</v>
      </c>
      <c r="M1210" s="64" t="str">
        <f t="shared" si="204"/>
        <v>0-0-2</v>
      </c>
      <c r="N1210" s="81" t="s">
        <v>72</v>
      </c>
      <c r="O1210" s="62" t="s">
        <v>98</v>
      </c>
      <c r="P1210" s="67">
        <v>0</v>
      </c>
      <c r="Q1210" s="68" t="s">
        <v>327</v>
      </c>
      <c r="R1210" s="68" t="s">
        <v>114</v>
      </c>
      <c r="S1210" s="68" t="s">
        <v>115</v>
      </c>
      <c r="T1210" s="69">
        <v>48</v>
      </c>
      <c r="U1210" s="68"/>
      <c r="V1210" s="70">
        <v>213360</v>
      </c>
      <c r="W1210" s="70">
        <v>0</v>
      </c>
      <c r="X1210" s="70">
        <v>45000</v>
      </c>
      <c r="Y1210" s="70">
        <v>53328</v>
      </c>
      <c r="Z1210" s="70">
        <v>15000</v>
      </c>
      <c r="AA1210" s="70">
        <v>598619</v>
      </c>
      <c r="AB1210" s="71">
        <f t="shared" si="205"/>
        <v>545291</v>
      </c>
      <c r="AC1210" s="71">
        <f t="shared" si="198"/>
        <v>545291</v>
      </c>
      <c r="AD1210" s="72">
        <f t="shared" si="199"/>
        <v>365</v>
      </c>
      <c r="AE1210" s="73">
        <f>ROUND(VLOOKUP(Q1210,'[1]Average Cost'!$A$3:$V$26,HLOOKUP('[1]Master Sheet'!E1210,'[1]Average Cost'!$B$1:$V$2,2,0)),0)</f>
        <v>543727</v>
      </c>
      <c r="AF1210" s="74">
        <f t="shared" si="200"/>
        <v>1.0028764435093347</v>
      </c>
      <c r="AG1210" s="68" t="str">
        <f t="shared" si="206"/>
        <v>Greater than 100%</v>
      </c>
      <c r="AH1210" s="75">
        <v>963452.75</v>
      </c>
      <c r="AI1210" s="75">
        <v>963452.75</v>
      </c>
      <c r="AJ1210" s="75">
        <v>938353</v>
      </c>
      <c r="AK1210" s="76">
        <f t="shared" si="201"/>
        <v>0.56597586129677868</v>
      </c>
      <c r="AL1210" s="39" t="str">
        <f t="shared" si="207"/>
        <v>50% - 70%</v>
      </c>
      <c r="AM1210" s="77" t="str">
        <f t="shared" si="208"/>
        <v>Lower Range</v>
      </c>
      <c r="AN1210" s="78" t="s">
        <v>76</v>
      </c>
      <c r="AO1210" s="78"/>
      <c r="AP1210" s="78" t="s">
        <v>76</v>
      </c>
      <c r="AQ1210" s="49"/>
      <c r="AR1210" s="79"/>
      <c r="AS1210" s="79"/>
      <c r="AT1210" s="80"/>
      <c r="AU1210" s="52">
        <f t="shared" si="202"/>
        <v>0</v>
      </c>
    </row>
    <row r="1211" spans="1:47" ht="15" customHeight="1">
      <c r="A1211" s="53" t="s">
        <v>66</v>
      </c>
      <c r="B1211" s="54">
        <v>1200</v>
      </c>
      <c r="C1211" s="55" t="s">
        <v>67</v>
      </c>
      <c r="D1211" s="56" t="s">
        <v>68</v>
      </c>
      <c r="E1211" s="55" t="s">
        <v>859</v>
      </c>
      <c r="F1211" s="57">
        <v>43605</v>
      </c>
      <c r="G1211" s="58">
        <v>29122</v>
      </c>
      <c r="H1211" s="59">
        <f t="shared" si="203"/>
        <v>39.542465753424658</v>
      </c>
      <c r="I1211" s="60" t="s">
        <v>860</v>
      </c>
      <c r="J1211" s="61" t="s">
        <v>71</v>
      </c>
      <c r="K1211" s="62" t="s">
        <v>71</v>
      </c>
      <c r="L1211" s="63" t="s">
        <v>85</v>
      </c>
      <c r="M1211" s="64" t="str">
        <f t="shared" si="204"/>
        <v>2-2-3</v>
      </c>
      <c r="N1211" s="81" t="s">
        <v>121</v>
      </c>
      <c r="O1211" s="66">
        <v>43191</v>
      </c>
      <c r="P1211" s="67">
        <v>5.9999999999999991E-2</v>
      </c>
      <c r="Q1211" s="68" t="s">
        <v>177</v>
      </c>
      <c r="R1211" s="68" t="s">
        <v>178</v>
      </c>
      <c r="S1211" s="68" t="s">
        <v>179</v>
      </c>
      <c r="T1211" s="69">
        <v>48</v>
      </c>
      <c r="U1211" s="68"/>
      <c r="V1211" s="70">
        <v>321732</v>
      </c>
      <c r="W1211" s="70">
        <v>0</v>
      </c>
      <c r="X1211" s="70">
        <v>0</v>
      </c>
      <c r="Y1211" s="70">
        <v>80436</v>
      </c>
      <c r="Z1211" s="70">
        <v>0</v>
      </c>
      <c r="AA1211" s="70">
        <v>896724</v>
      </c>
      <c r="AB1211" s="71">
        <f t="shared" si="205"/>
        <v>816288</v>
      </c>
      <c r="AC1211" s="71">
        <f t="shared" si="198"/>
        <v>816288</v>
      </c>
      <c r="AD1211" s="72">
        <f t="shared" si="199"/>
        <v>365</v>
      </c>
      <c r="AE1211" s="73">
        <f>ROUND(VLOOKUP(Q1211,'[1]Average Cost'!$A$3:$V$26,HLOOKUP('[1]Master Sheet'!E1211,'[1]Average Cost'!$B$1:$V$2,2,0)),0)</f>
        <v>876337</v>
      </c>
      <c r="AF1211" s="74">
        <f t="shared" si="200"/>
        <v>0.93147727415366466</v>
      </c>
      <c r="AG1211" s="68" t="str">
        <f t="shared" si="206"/>
        <v>80%-100%</v>
      </c>
      <c r="AH1211" s="75">
        <v>1031401.0812</v>
      </c>
      <c r="AI1211" s="75">
        <v>1031401.0812</v>
      </c>
      <c r="AJ1211" s="75">
        <v>1020726</v>
      </c>
      <c r="AK1211" s="76">
        <f t="shared" si="201"/>
        <v>0.79143605225842573</v>
      </c>
      <c r="AL1211" s="39" t="str">
        <f t="shared" si="207"/>
        <v>70% - 90%</v>
      </c>
      <c r="AM1211" s="77" t="str">
        <f t="shared" si="208"/>
        <v>Lower Middle Range</v>
      </c>
      <c r="AN1211" s="78" t="s">
        <v>76</v>
      </c>
      <c r="AO1211" s="78"/>
      <c r="AP1211" s="78" t="s">
        <v>76</v>
      </c>
      <c r="AQ1211" s="49"/>
      <c r="AR1211" s="79"/>
      <c r="AS1211" s="79"/>
      <c r="AT1211" s="80"/>
      <c r="AU1211" s="52">
        <f t="shared" si="202"/>
        <v>0</v>
      </c>
    </row>
    <row r="1212" spans="1:47" ht="15" customHeight="1">
      <c r="A1212" s="53" t="s">
        <v>66</v>
      </c>
      <c r="B1212" s="25">
        <v>1201</v>
      </c>
      <c r="C1212" s="55" t="s">
        <v>67</v>
      </c>
      <c r="D1212" s="56" t="s">
        <v>68</v>
      </c>
      <c r="E1212" s="55" t="s">
        <v>314</v>
      </c>
      <c r="F1212" s="57">
        <v>44303</v>
      </c>
      <c r="G1212" s="58">
        <v>29350</v>
      </c>
      <c r="H1212" s="59">
        <f t="shared" si="203"/>
        <v>38.917808219178085</v>
      </c>
      <c r="I1212" s="60" t="s">
        <v>861</v>
      </c>
      <c r="J1212" s="61">
        <v>0</v>
      </c>
      <c r="K1212" s="62" t="s">
        <v>71</v>
      </c>
      <c r="L1212" s="63" t="s">
        <v>85</v>
      </c>
      <c r="M1212" s="64" t="str">
        <f t="shared" si="204"/>
        <v>0-2-3</v>
      </c>
      <c r="N1212" s="81" t="s">
        <v>121</v>
      </c>
      <c r="O1212" s="66">
        <v>43191</v>
      </c>
      <c r="P1212" s="67">
        <v>5.0054794520547945E-2</v>
      </c>
      <c r="Q1212" s="68" t="s">
        <v>177</v>
      </c>
      <c r="R1212" s="68" t="s">
        <v>178</v>
      </c>
      <c r="S1212" s="68" t="s">
        <v>179</v>
      </c>
      <c r="T1212" s="69">
        <v>48</v>
      </c>
      <c r="U1212" s="68"/>
      <c r="V1212" s="70">
        <v>346980</v>
      </c>
      <c r="W1212" s="70">
        <v>0</v>
      </c>
      <c r="X1212" s="70">
        <v>0</v>
      </c>
      <c r="Y1212" s="70">
        <v>86748</v>
      </c>
      <c r="Z1212" s="70">
        <v>0</v>
      </c>
      <c r="AA1212" s="70">
        <v>966165</v>
      </c>
      <c r="AB1212" s="71">
        <f t="shared" si="205"/>
        <v>879417</v>
      </c>
      <c r="AC1212" s="71">
        <f t="shared" si="198"/>
        <v>879417</v>
      </c>
      <c r="AD1212" s="72">
        <f t="shared" si="199"/>
        <v>365</v>
      </c>
      <c r="AE1212" s="73">
        <f>ROUND(VLOOKUP(Q1212,'[1]Average Cost'!$A$3:$V$26,HLOOKUP('[1]Master Sheet'!E1212,'[1]Average Cost'!$B$1:$V$2,2,0)),0)</f>
        <v>876337</v>
      </c>
      <c r="AF1212" s="74">
        <f t="shared" si="200"/>
        <v>1.003514629645901</v>
      </c>
      <c r="AG1212" s="68" t="str">
        <f t="shared" si="206"/>
        <v>Greater than 100%</v>
      </c>
      <c r="AH1212" s="75">
        <v>1031401.0812</v>
      </c>
      <c r="AI1212" s="75">
        <v>1031401.0812</v>
      </c>
      <c r="AJ1212" s="75">
        <v>1020726</v>
      </c>
      <c r="AK1212" s="76">
        <f t="shared" si="201"/>
        <v>0.85264308524558485</v>
      </c>
      <c r="AL1212" s="39" t="str">
        <f t="shared" si="207"/>
        <v>70% - 90%</v>
      </c>
      <c r="AM1212" s="77" t="str">
        <f t="shared" si="208"/>
        <v>Close to Market Reference</v>
      </c>
      <c r="AN1212" s="78" t="s">
        <v>118</v>
      </c>
      <c r="AO1212" s="78" t="s">
        <v>862</v>
      </c>
      <c r="AP1212" s="78" t="s">
        <v>76</v>
      </c>
      <c r="AQ1212" s="49"/>
      <c r="AR1212" s="79"/>
      <c r="AS1212" s="79"/>
      <c r="AT1212" s="80"/>
      <c r="AU1212" s="52">
        <f t="shared" si="202"/>
        <v>0</v>
      </c>
    </row>
    <row r="1213" spans="1:47" ht="15" customHeight="1">
      <c r="A1213" s="53" t="s">
        <v>66</v>
      </c>
      <c r="B1213" s="54">
        <v>1202</v>
      </c>
      <c r="C1213" s="55" t="s">
        <v>67</v>
      </c>
      <c r="D1213" s="56" t="s">
        <v>68</v>
      </c>
      <c r="E1213" s="55" t="s">
        <v>175</v>
      </c>
      <c r="F1213" s="57">
        <v>43253</v>
      </c>
      <c r="G1213" s="58">
        <v>29988</v>
      </c>
      <c r="H1213" s="59">
        <f t="shared" si="203"/>
        <v>37.169863013698631</v>
      </c>
      <c r="I1213" s="60" t="s">
        <v>181</v>
      </c>
      <c r="J1213" s="61" t="s">
        <v>71</v>
      </c>
      <c r="K1213" s="62" t="s">
        <v>129</v>
      </c>
      <c r="L1213" s="63" t="s">
        <v>71</v>
      </c>
      <c r="M1213" s="64" t="str">
        <f t="shared" si="204"/>
        <v>2-1-2</v>
      </c>
      <c r="N1213" s="81" t="s">
        <v>121</v>
      </c>
      <c r="O1213" s="66" t="s">
        <v>130</v>
      </c>
      <c r="P1213" s="67">
        <v>0</v>
      </c>
      <c r="Q1213" s="68" t="s">
        <v>177</v>
      </c>
      <c r="R1213" s="68" t="s">
        <v>178</v>
      </c>
      <c r="S1213" s="68" t="s">
        <v>179</v>
      </c>
      <c r="T1213" s="69">
        <v>48</v>
      </c>
      <c r="U1213" s="68"/>
      <c r="V1213" s="70">
        <v>262284</v>
      </c>
      <c r="W1213" s="70">
        <v>43512</v>
      </c>
      <c r="X1213" s="70">
        <v>0</v>
      </c>
      <c r="Y1213" s="70">
        <v>65568</v>
      </c>
      <c r="Z1213" s="70">
        <v>0</v>
      </c>
      <c r="AA1213" s="70">
        <v>776739</v>
      </c>
      <c r="AB1213" s="71">
        <f t="shared" si="205"/>
        <v>711171</v>
      </c>
      <c r="AC1213" s="71">
        <f t="shared" si="198"/>
        <v>667659</v>
      </c>
      <c r="AD1213" s="72">
        <f t="shared" si="199"/>
        <v>365</v>
      </c>
      <c r="AE1213" s="73">
        <f>ROUND(VLOOKUP(Q1213,'[1]Average Cost'!$A$3:$V$26,HLOOKUP('[1]Master Sheet'!E1213,'[1]Average Cost'!$B$1:$V$2,2,0)),0)</f>
        <v>876337</v>
      </c>
      <c r="AF1213" s="74">
        <f t="shared" si="200"/>
        <v>0.81152684412503406</v>
      </c>
      <c r="AG1213" s="68" t="str">
        <f t="shared" si="206"/>
        <v>80%-100%</v>
      </c>
      <c r="AH1213" s="75">
        <v>1031401.0812</v>
      </c>
      <c r="AI1213" s="75">
        <v>1031401.0812</v>
      </c>
      <c r="AJ1213" s="75">
        <v>1020726</v>
      </c>
      <c r="AK1213" s="76">
        <f t="shared" si="201"/>
        <v>0.68951934699600737</v>
      </c>
      <c r="AL1213" s="39" t="str">
        <f t="shared" si="207"/>
        <v>50% - 70%</v>
      </c>
      <c r="AM1213" s="77" t="str">
        <f t="shared" si="208"/>
        <v>Lower Range</v>
      </c>
      <c r="AN1213" s="78" t="s">
        <v>76</v>
      </c>
      <c r="AO1213" s="78"/>
      <c r="AP1213" s="78" t="s">
        <v>76</v>
      </c>
      <c r="AQ1213" s="49"/>
      <c r="AR1213" s="79"/>
      <c r="AS1213" s="79"/>
      <c r="AT1213" s="80"/>
      <c r="AU1213" s="52">
        <f t="shared" si="202"/>
        <v>0</v>
      </c>
    </row>
    <row r="1214" spans="1:47" ht="15" customHeight="1">
      <c r="A1214" s="53" t="s">
        <v>66</v>
      </c>
      <c r="B1214" s="54">
        <v>1203</v>
      </c>
      <c r="C1214" s="55" t="s">
        <v>67</v>
      </c>
      <c r="D1214" s="56" t="s">
        <v>68</v>
      </c>
      <c r="E1214" s="55" t="s">
        <v>96</v>
      </c>
      <c r="F1214" s="57">
        <v>44695</v>
      </c>
      <c r="G1214" s="58">
        <v>32586</v>
      </c>
      <c r="H1214" s="59">
        <f t="shared" si="203"/>
        <v>30.052054794520547</v>
      </c>
      <c r="I1214" s="60" t="s">
        <v>792</v>
      </c>
      <c r="J1214" s="61">
        <v>0</v>
      </c>
      <c r="K1214" s="62">
        <v>0</v>
      </c>
      <c r="L1214" s="63" t="s">
        <v>71</v>
      </c>
      <c r="M1214" s="64" t="str">
        <f t="shared" si="204"/>
        <v>0-0-2</v>
      </c>
      <c r="N1214" s="81" t="s">
        <v>72</v>
      </c>
      <c r="O1214" s="62" t="s">
        <v>72</v>
      </c>
      <c r="P1214" s="67">
        <v>0</v>
      </c>
      <c r="Q1214" s="68" t="s">
        <v>177</v>
      </c>
      <c r="R1214" s="68" t="s">
        <v>178</v>
      </c>
      <c r="S1214" s="68" t="s">
        <v>179</v>
      </c>
      <c r="T1214" s="69">
        <v>48</v>
      </c>
      <c r="U1214" s="68"/>
      <c r="V1214" s="70">
        <v>221820</v>
      </c>
      <c r="W1214" s="70">
        <v>0</v>
      </c>
      <c r="X1214" s="70">
        <v>0</v>
      </c>
      <c r="Y1214" s="70">
        <v>55452</v>
      </c>
      <c r="Z1214" s="70">
        <v>0</v>
      </c>
      <c r="AA1214" s="70">
        <v>621953</v>
      </c>
      <c r="AB1214" s="71">
        <f t="shared" si="205"/>
        <v>566501</v>
      </c>
      <c r="AC1214" s="71">
        <f t="shared" si="198"/>
        <v>566501</v>
      </c>
      <c r="AD1214" s="72">
        <f t="shared" si="199"/>
        <v>322</v>
      </c>
      <c r="AE1214" s="73">
        <f>ROUND(VLOOKUP(Q1214,'[1]Average Cost'!$A$3:$V$26,HLOOKUP('[1]Master Sheet'!E1214,'[1]Average Cost'!$B$1:$V$2,2,0)),0)</f>
        <v>876337</v>
      </c>
      <c r="AF1214" s="74">
        <f t="shared" si="200"/>
        <v>0.64644195098460977</v>
      </c>
      <c r="AG1214" s="68" t="str">
        <f t="shared" si="206"/>
        <v>60%-80%</v>
      </c>
      <c r="AH1214" s="75">
        <v>1031401.0812</v>
      </c>
      <c r="AI1214" s="75">
        <v>1031401.0812</v>
      </c>
      <c r="AJ1214" s="75">
        <v>1020726</v>
      </c>
      <c r="AK1214" s="76">
        <f t="shared" si="201"/>
        <v>0.54925383570559705</v>
      </c>
      <c r="AL1214" s="39" t="str">
        <f t="shared" si="207"/>
        <v>50% - 70%</v>
      </c>
      <c r="AM1214" s="77" t="str">
        <f t="shared" si="208"/>
        <v>Lower Range</v>
      </c>
      <c r="AN1214" s="78" t="s">
        <v>76</v>
      </c>
      <c r="AO1214" s="78"/>
      <c r="AP1214" s="78" t="s">
        <v>76</v>
      </c>
      <c r="AQ1214" s="49"/>
      <c r="AR1214" s="79"/>
      <c r="AS1214" s="79"/>
      <c r="AT1214" s="80"/>
      <c r="AU1214" s="52">
        <f t="shared" si="202"/>
        <v>0</v>
      </c>
    </row>
    <row r="1215" spans="1:47" ht="15" customHeight="1">
      <c r="A1215" s="53" t="s">
        <v>66</v>
      </c>
      <c r="B1215" s="54">
        <v>1204</v>
      </c>
      <c r="C1215" s="55" t="s">
        <v>170</v>
      </c>
      <c r="D1215" s="56" t="s">
        <v>95</v>
      </c>
      <c r="E1215" s="55" t="s">
        <v>79</v>
      </c>
      <c r="F1215" s="57">
        <v>40603</v>
      </c>
      <c r="G1215" s="58">
        <v>30259</v>
      </c>
      <c r="H1215" s="59">
        <f t="shared" si="203"/>
        <v>36.42739726027397</v>
      </c>
      <c r="I1215" s="60" t="s">
        <v>223</v>
      </c>
      <c r="J1215" s="61" t="s">
        <v>85</v>
      </c>
      <c r="K1215" s="62" t="s">
        <v>71</v>
      </c>
      <c r="L1215" s="63" t="s">
        <v>85</v>
      </c>
      <c r="M1215" s="64" t="str">
        <f t="shared" si="204"/>
        <v>3-2-3</v>
      </c>
      <c r="N1215" s="65">
        <v>42736</v>
      </c>
      <c r="O1215" s="66">
        <v>43191</v>
      </c>
      <c r="P1215" s="67">
        <v>8.8750384755295619E-2</v>
      </c>
      <c r="Q1215" s="68" t="s">
        <v>224</v>
      </c>
      <c r="R1215" s="68" t="s">
        <v>108</v>
      </c>
      <c r="S1215" s="68" t="s">
        <v>109</v>
      </c>
      <c r="T1215" s="69">
        <v>47</v>
      </c>
      <c r="U1215" s="68"/>
      <c r="V1215" s="70">
        <v>169788</v>
      </c>
      <c r="W1215" s="70">
        <v>0</v>
      </c>
      <c r="X1215" s="70">
        <v>0</v>
      </c>
      <c r="Y1215" s="70">
        <v>42444</v>
      </c>
      <c r="Z1215" s="70">
        <v>0</v>
      </c>
      <c r="AA1215" s="70">
        <v>478867</v>
      </c>
      <c r="AB1215" s="71">
        <f t="shared" si="205"/>
        <v>436423</v>
      </c>
      <c r="AC1215" s="71">
        <f t="shared" si="198"/>
        <v>436423</v>
      </c>
      <c r="AD1215" s="72">
        <f t="shared" si="199"/>
        <v>365</v>
      </c>
      <c r="AE1215" s="73">
        <f>ROUND(VLOOKUP(Q1215,'[1]Average Cost'!$A$3:$V$26,HLOOKUP('[1]Master Sheet'!E1215,'[1]Average Cost'!$B$1:$V$2,2,0)),0)</f>
        <v>482694</v>
      </c>
      <c r="AF1215" s="74">
        <f t="shared" si="200"/>
        <v>0.90414009703870357</v>
      </c>
      <c r="AG1215" s="68" t="str">
        <f t="shared" si="206"/>
        <v>80%-100%</v>
      </c>
      <c r="AH1215" s="75">
        <v>732202.60991999996</v>
      </c>
      <c r="AI1215" s="75">
        <v>732202.60991999996</v>
      </c>
      <c r="AJ1215" s="75">
        <v>690259</v>
      </c>
      <c r="AK1215" s="76">
        <f t="shared" si="201"/>
        <v>0.59604130617300499</v>
      </c>
      <c r="AL1215" s="39" t="str">
        <f t="shared" si="207"/>
        <v>50% - 70%</v>
      </c>
      <c r="AM1215" s="77" t="str">
        <f t="shared" si="208"/>
        <v>Lower Range</v>
      </c>
      <c r="AN1215" s="78" t="s">
        <v>76</v>
      </c>
      <c r="AO1215" s="78"/>
      <c r="AP1215" s="78" t="s">
        <v>76</v>
      </c>
      <c r="AQ1215" s="49"/>
      <c r="AR1215" s="79"/>
      <c r="AS1215" s="79"/>
      <c r="AT1215" s="80"/>
      <c r="AU1215" s="52">
        <f t="shared" si="202"/>
        <v>0</v>
      </c>
    </row>
    <row r="1216" spans="1:47" ht="15" customHeight="1">
      <c r="A1216" s="53" t="s">
        <v>66</v>
      </c>
      <c r="B1216" s="54">
        <v>1205</v>
      </c>
      <c r="C1216" s="55" t="s">
        <v>116</v>
      </c>
      <c r="D1216" s="56" t="s">
        <v>117</v>
      </c>
      <c r="E1216" s="55" t="s">
        <v>79</v>
      </c>
      <c r="F1216" s="57">
        <v>44241</v>
      </c>
      <c r="G1216" s="58">
        <v>32434</v>
      </c>
      <c r="H1216" s="59">
        <f t="shared" si="203"/>
        <v>30.468493150684932</v>
      </c>
      <c r="I1216" s="60" t="s">
        <v>138</v>
      </c>
      <c r="J1216" s="61">
        <v>0</v>
      </c>
      <c r="K1216" s="62" t="s">
        <v>81</v>
      </c>
      <c r="L1216" s="63" t="s">
        <v>81</v>
      </c>
      <c r="M1216" s="64" t="str">
        <f t="shared" si="204"/>
        <v>0-4-4</v>
      </c>
      <c r="N1216" s="81" t="s">
        <v>121</v>
      </c>
      <c r="O1216" s="66">
        <v>43191</v>
      </c>
      <c r="P1216" s="67">
        <v>0.11374999999999991</v>
      </c>
      <c r="Q1216" s="68" t="s">
        <v>122</v>
      </c>
      <c r="R1216" s="68" t="s">
        <v>108</v>
      </c>
      <c r="S1216" s="68" t="s">
        <v>109</v>
      </c>
      <c r="T1216" s="69">
        <v>50</v>
      </c>
      <c r="U1216" s="68"/>
      <c r="V1216" s="70">
        <v>499344</v>
      </c>
      <c r="W1216" s="70">
        <v>0</v>
      </c>
      <c r="X1216" s="70">
        <v>0</v>
      </c>
      <c r="Y1216" s="70">
        <v>124836</v>
      </c>
      <c r="Z1216" s="70">
        <v>0</v>
      </c>
      <c r="AA1216" s="70">
        <v>1385144</v>
      </c>
      <c r="AB1216" s="71">
        <f t="shared" si="205"/>
        <v>1260308</v>
      </c>
      <c r="AC1216" s="71">
        <f t="shared" si="198"/>
        <v>1260308</v>
      </c>
      <c r="AD1216" s="72">
        <f t="shared" si="199"/>
        <v>365</v>
      </c>
      <c r="AE1216" s="73">
        <f>ROUND(VLOOKUP(Q1216,'[1]Average Cost'!$A$3:$V$26,HLOOKUP('[1]Master Sheet'!E1216,'[1]Average Cost'!$B$1:$V$2,2,0)),0)</f>
        <v>1183054</v>
      </c>
      <c r="AF1216" s="74">
        <f t="shared" si="200"/>
        <v>1.0653004850158996</v>
      </c>
      <c r="AG1216" s="68" t="str">
        <f t="shared" si="206"/>
        <v>Greater than 100%</v>
      </c>
      <c r="AH1216" s="75">
        <v>1236085</v>
      </c>
      <c r="AI1216" s="75">
        <v>1222539.7657250001</v>
      </c>
      <c r="AJ1216" s="75">
        <v>1236085</v>
      </c>
      <c r="AK1216" s="76">
        <f t="shared" si="201"/>
        <v>1.0195965487810303</v>
      </c>
      <c r="AL1216" s="39" t="str">
        <f t="shared" si="207"/>
        <v>90% - 110%</v>
      </c>
      <c r="AM1216" s="77" t="str">
        <f t="shared" si="208"/>
        <v>Upper Middle Range</v>
      </c>
      <c r="AN1216" s="78" t="s">
        <v>118</v>
      </c>
      <c r="AO1216" s="78" t="s">
        <v>863</v>
      </c>
      <c r="AP1216" s="78" t="s">
        <v>76</v>
      </c>
      <c r="AQ1216" s="49"/>
      <c r="AR1216" s="79"/>
      <c r="AS1216" s="79"/>
      <c r="AT1216" s="80"/>
      <c r="AU1216" s="52">
        <f t="shared" si="202"/>
        <v>0</v>
      </c>
    </row>
    <row r="1217" spans="1:47" ht="15" customHeight="1">
      <c r="A1217" s="53" t="s">
        <v>66</v>
      </c>
      <c r="B1217" s="54">
        <v>1206</v>
      </c>
      <c r="C1217" s="55" t="s">
        <v>110</v>
      </c>
      <c r="D1217" s="56" t="s">
        <v>95</v>
      </c>
      <c r="E1217" s="55" t="s">
        <v>111</v>
      </c>
      <c r="F1217" s="57">
        <v>44233</v>
      </c>
      <c r="G1217" s="58">
        <v>32461</v>
      </c>
      <c r="H1217" s="59">
        <f t="shared" si="203"/>
        <v>30.394520547945206</v>
      </c>
      <c r="I1217" s="60" t="s">
        <v>547</v>
      </c>
      <c r="J1217" s="61">
        <v>0</v>
      </c>
      <c r="K1217" s="62" t="s">
        <v>71</v>
      </c>
      <c r="L1217" s="63" t="s">
        <v>71</v>
      </c>
      <c r="M1217" s="64" t="str">
        <f t="shared" si="204"/>
        <v>0-2-2</v>
      </c>
      <c r="N1217" s="81" t="s">
        <v>121</v>
      </c>
      <c r="O1217" s="66">
        <v>43191</v>
      </c>
      <c r="P1217" s="67">
        <v>6.7499999999999991E-2</v>
      </c>
      <c r="Q1217" s="68" t="s">
        <v>548</v>
      </c>
      <c r="R1217" s="68" t="s">
        <v>219</v>
      </c>
      <c r="S1217" s="68" t="s">
        <v>220</v>
      </c>
      <c r="T1217" s="69">
        <v>47</v>
      </c>
      <c r="U1217" s="68"/>
      <c r="V1217" s="70">
        <v>151392</v>
      </c>
      <c r="W1217" s="70">
        <v>0</v>
      </c>
      <c r="X1217" s="70">
        <v>0</v>
      </c>
      <c r="Y1217" s="70">
        <v>37848</v>
      </c>
      <c r="Z1217" s="70">
        <v>0</v>
      </c>
      <c r="AA1217" s="70">
        <v>428278</v>
      </c>
      <c r="AB1217" s="71">
        <f t="shared" si="205"/>
        <v>390430</v>
      </c>
      <c r="AC1217" s="71">
        <f t="shared" si="198"/>
        <v>390430</v>
      </c>
      <c r="AD1217" s="72">
        <f t="shared" si="199"/>
        <v>365</v>
      </c>
      <c r="AE1217" s="73">
        <f>ROUND(VLOOKUP(Q1217,'[1]Average Cost'!$A$3:$V$26,HLOOKUP('[1]Master Sheet'!E1217,'[1]Average Cost'!$B$1:$V$2,2,0)),0)</f>
        <v>404068</v>
      </c>
      <c r="AF1217" s="74">
        <f t="shared" si="200"/>
        <v>0.9662482552441668</v>
      </c>
      <c r="AG1217" s="68" t="str">
        <f t="shared" si="206"/>
        <v>80%-100%</v>
      </c>
      <c r="AH1217" s="75">
        <v>666619.08750000002</v>
      </c>
      <c r="AI1217" s="75">
        <v>666619.08750000002</v>
      </c>
      <c r="AJ1217" s="75">
        <v>617200</v>
      </c>
      <c r="AK1217" s="76">
        <f t="shared" si="201"/>
        <v>0.58568679973478854</v>
      </c>
      <c r="AL1217" s="39" t="str">
        <f t="shared" si="207"/>
        <v>50% - 70%</v>
      </c>
      <c r="AM1217" s="77" t="str">
        <f t="shared" si="208"/>
        <v>Lower Range</v>
      </c>
      <c r="AN1217" s="78" t="s">
        <v>76</v>
      </c>
      <c r="AO1217" s="78"/>
      <c r="AP1217" s="78" t="s">
        <v>135</v>
      </c>
      <c r="AQ1217" s="49"/>
      <c r="AR1217" s="79"/>
      <c r="AS1217" s="79"/>
      <c r="AT1217" s="80"/>
      <c r="AU1217" s="52">
        <f t="shared" si="202"/>
        <v>0</v>
      </c>
    </row>
    <row r="1218" spans="1:47" ht="15" customHeight="1">
      <c r="A1218" s="53" t="s">
        <v>66</v>
      </c>
      <c r="B1218" s="25">
        <v>1207</v>
      </c>
      <c r="C1218" s="55" t="s">
        <v>167</v>
      </c>
      <c r="D1218" s="56" t="s">
        <v>83</v>
      </c>
      <c r="E1218" s="55" t="s">
        <v>111</v>
      </c>
      <c r="F1218" s="57">
        <v>42186</v>
      </c>
      <c r="G1218" s="58">
        <v>28956</v>
      </c>
      <c r="H1218" s="59">
        <f t="shared" si="203"/>
        <v>39.9972602739726</v>
      </c>
      <c r="I1218" s="60" t="s">
        <v>518</v>
      </c>
      <c r="J1218" s="61" t="s">
        <v>71</v>
      </c>
      <c r="K1218" s="62" t="s">
        <v>81</v>
      </c>
      <c r="L1218" s="63" t="s">
        <v>85</v>
      </c>
      <c r="M1218" s="64" t="str">
        <f t="shared" si="204"/>
        <v>2-4-3</v>
      </c>
      <c r="N1218" s="65">
        <v>43191</v>
      </c>
      <c r="O1218" s="66">
        <v>43191</v>
      </c>
      <c r="P1218" s="67">
        <v>0.21249999999999994</v>
      </c>
      <c r="Q1218" s="68" t="s">
        <v>122</v>
      </c>
      <c r="R1218" s="68" t="s">
        <v>108</v>
      </c>
      <c r="S1218" s="68" t="s">
        <v>109</v>
      </c>
      <c r="T1218" s="69">
        <v>46</v>
      </c>
      <c r="U1218" s="68"/>
      <c r="V1218" s="70">
        <v>102936</v>
      </c>
      <c r="W1218" s="70">
        <v>0</v>
      </c>
      <c r="X1218" s="70">
        <v>18000</v>
      </c>
      <c r="Y1218" s="70">
        <v>0</v>
      </c>
      <c r="Z1218" s="70">
        <v>6000</v>
      </c>
      <c r="AA1218" s="70">
        <v>257350.31</v>
      </c>
      <c r="AB1218" s="71">
        <f t="shared" si="205"/>
        <v>257350.31</v>
      </c>
      <c r="AC1218" s="71">
        <f t="shared" si="198"/>
        <v>257350.31</v>
      </c>
      <c r="AD1218" s="72">
        <f t="shared" si="199"/>
        <v>365</v>
      </c>
      <c r="AE1218" s="73">
        <f>ROUND(VLOOKUP(Q1218,'[1]Average Cost'!$A$3:$V$26,HLOOKUP('[1]Master Sheet'!E1218,'[1]Average Cost'!$B$1:$V$2,2,0)),0)</f>
        <v>316818</v>
      </c>
      <c r="AF1218" s="74">
        <f t="shared" si="200"/>
        <v>0.81229699701405855</v>
      </c>
      <c r="AG1218" s="68" t="str">
        <f t="shared" si="206"/>
        <v>80%-100%</v>
      </c>
      <c r="AH1218" s="75">
        <v>653998.02339999995</v>
      </c>
      <c r="AI1218" s="75">
        <v>653998.02339999995</v>
      </c>
      <c r="AJ1218" s="75">
        <v>593177</v>
      </c>
      <c r="AK1218" s="76">
        <f t="shared" si="201"/>
        <v>0.39350319235230891</v>
      </c>
      <c r="AL1218" s="39" t="str">
        <f t="shared" si="207"/>
        <v>25% - 50%</v>
      </c>
      <c r="AM1218" s="77" t="str">
        <f t="shared" si="208"/>
        <v>Lower Range</v>
      </c>
      <c r="AN1218" s="78" t="s">
        <v>76</v>
      </c>
      <c r="AO1218" s="78"/>
      <c r="AP1218" s="78" t="s">
        <v>135</v>
      </c>
      <c r="AQ1218" s="49"/>
      <c r="AR1218" s="79"/>
      <c r="AS1218" s="79"/>
      <c r="AT1218" s="80"/>
      <c r="AU1218" s="52">
        <f t="shared" si="202"/>
        <v>0</v>
      </c>
    </row>
    <row r="1219" spans="1:47" ht="15" customHeight="1">
      <c r="A1219" s="53" t="s">
        <v>66</v>
      </c>
      <c r="B1219" s="54">
        <v>1208</v>
      </c>
      <c r="C1219" s="55" t="s">
        <v>110</v>
      </c>
      <c r="D1219" s="56" t="s">
        <v>68</v>
      </c>
      <c r="E1219" s="55" t="s">
        <v>149</v>
      </c>
      <c r="F1219" s="57">
        <v>44394</v>
      </c>
      <c r="G1219" s="58">
        <v>32830</v>
      </c>
      <c r="H1219" s="59">
        <f t="shared" si="203"/>
        <v>29.383561643835616</v>
      </c>
      <c r="I1219" s="60" t="s">
        <v>100</v>
      </c>
      <c r="J1219" s="61">
        <v>0</v>
      </c>
      <c r="K1219" s="62" t="s">
        <v>71</v>
      </c>
      <c r="L1219" s="63" t="s">
        <v>71</v>
      </c>
      <c r="M1219" s="64" t="str">
        <f t="shared" si="204"/>
        <v>0-2-2</v>
      </c>
      <c r="N1219" s="81" t="s">
        <v>121</v>
      </c>
      <c r="O1219" s="66">
        <v>43191</v>
      </c>
      <c r="P1219" s="67">
        <v>6.4544302751299465E-2</v>
      </c>
      <c r="Q1219" s="68" t="s">
        <v>101</v>
      </c>
      <c r="R1219" s="68" t="s">
        <v>141</v>
      </c>
      <c r="S1219" s="68" t="s">
        <v>142</v>
      </c>
      <c r="T1219" s="69">
        <v>48</v>
      </c>
      <c r="U1219" s="68"/>
      <c r="V1219" s="70">
        <v>150972</v>
      </c>
      <c r="W1219" s="70">
        <v>0</v>
      </c>
      <c r="X1219" s="70">
        <v>0</v>
      </c>
      <c r="Y1219" s="70">
        <v>37740</v>
      </c>
      <c r="Z1219" s="70">
        <v>0</v>
      </c>
      <c r="AA1219" s="70">
        <v>427128</v>
      </c>
      <c r="AB1219" s="71">
        <f t="shared" si="205"/>
        <v>389388</v>
      </c>
      <c r="AC1219" s="71">
        <f t="shared" si="198"/>
        <v>389388</v>
      </c>
      <c r="AD1219" s="72">
        <f t="shared" si="199"/>
        <v>365</v>
      </c>
      <c r="AE1219" s="73">
        <f>ROUND(VLOOKUP(Q1219,'[1]Average Cost'!$A$3:$V$26,HLOOKUP('[1]Master Sheet'!E1219,'[1]Average Cost'!$B$1:$V$2,2,0)),0)</f>
        <v>767328</v>
      </c>
      <c r="AF1219" s="74">
        <f t="shared" si="200"/>
        <v>0.50745965219567124</v>
      </c>
      <c r="AG1219" s="68" t="str">
        <f t="shared" si="206"/>
        <v>Less than 60%</v>
      </c>
      <c r="AH1219" s="75">
        <v>1008445.993425</v>
      </c>
      <c r="AI1219" s="75">
        <v>1008445.993425</v>
      </c>
      <c r="AJ1219" s="75">
        <v>938353</v>
      </c>
      <c r="AK1219" s="76">
        <f t="shared" si="201"/>
        <v>0.38612677579045734</v>
      </c>
      <c r="AL1219" s="39" t="str">
        <f t="shared" si="207"/>
        <v>25% - 50%</v>
      </c>
      <c r="AM1219" s="77" t="str">
        <f t="shared" si="208"/>
        <v>Lower Range</v>
      </c>
      <c r="AN1219" s="78" t="s">
        <v>76</v>
      </c>
      <c r="AO1219" s="78"/>
      <c r="AP1219" s="78" t="s">
        <v>135</v>
      </c>
      <c r="AQ1219" s="49"/>
      <c r="AR1219" s="79"/>
      <c r="AS1219" s="79"/>
      <c r="AT1219" s="80"/>
      <c r="AU1219" s="52">
        <f t="shared" si="202"/>
        <v>0</v>
      </c>
    </row>
    <row r="1220" spans="1:47" ht="15" customHeight="1">
      <c r="A1220" s="53" t="s">
        <v>66</v>
      </c>
      <c r="B1220" s="54">
        <v>1209</v>
      </c>
      <c r="C1220" s="55" t="s">
        <v>354</v>
      </c>
      <c r="D1220" s="56" t="s">
        <v>616</v>
      </c>
      <c r="E1220" s="55" t="s">
        <v>79</v>
      </c>
      <c r="F1220" s="57">
        <v>42750</v>
      </c>
      <c r="G1220" s="58">
        <v>24300</v>
      </c>
      <c r="H1220" s="59">
        <f t="shared" si="203"/>
        <v>52.753424657534246</v>
      </c>
      <c r="I1220" s="60" t="s">
        <v>100</v>
      </c>
      <c r="J1220" s="61" t="s">
        <v>85</v>
      </c>
      <c r="K1220" s="62" t="s">
        <v>81</v>
      </c>
      <c r="L1220" s="63" t="s">
        <v>85</v>
      </c>
      <c r="M1220" s="64" t="str">
        <f t="shared" si="204"/>
        <v>3-4-3</v>
      </c>
      <c r="N1220" s="65">
        <v>42095</v>
      </c>
      <c r="O1220" s="66">
        <v>43191</v>
      </c>
      <c r="P1220" s="67">
        <v>0.10200000000000001</v>
      </c>
      <c r="Q1220" s="68" t="s">
        <v>101</v>
      </c>
      <c r="R1220" s="68" t="s">
        <v>141</v>
      </c>
      <c r="S1220" s="68" t="s">
        <v>142</v>
      </c>
      <c r="T1220" s="69">
        <v>58</v>
      </c>
      <c r="U1220" s="68"/>
      <c r="V1220" s="70">
        <v>1801368</v>
      </c>
      <c r="W1220" s="70">
        <v>0</v>
      </c>
      <c r="X1220" s="70">
        <v>0</v>
      </c>
      <c r="Y1220" s="70">
        <v>900684</v>
      </c>
      <c r="Z1220" s="70">
        <v>0</v>
      </c>
      <c r="AA1220" s="70">
        <v>5424028</v>
      </c>
      <c r="AB1220" s="71">
        <f t="shared" si="205"/>
        <v>4523344</v>
      </c>
      <c r="AC1220" s="71">
        <f t="shared" si="198"/>
        <v>4523344</v>
      </c>
      <c r="AD1220" s="72">
        <f t="shared" si="199"/>
        <v>365</v>
      </c>
      <c r="AE1220" s="73">
        <f>ROUND(VLOOKUP(Q1220,'[1]Average Cost'!$A$3:$V$26,HLOOKUP('[1]Master Sheet'!E1220,'[1]Average Cost'!$B$1:$V$2,2,0)),0)</f>
        <v>5913603</v>
      </c>
      <c r="AF1220" s="74">
        <f t="shared" si="200"/>
        <v>0.76490491499006608</v>
      </c>
      <c r="AG1220" s="68" t="str">
        <f t="shared" si="206"/>
        <v>60%-80%</v>
      </c>
      <c r="AH1220" s="75">
        <v>7178030.0228000004</v>
      </c>
      <c r="AI1220" s="75">
        <v>7178030.0228000004</v>
      </c>
      <c r="AJ1220" s="75">
        <v>5750638</v>
      </c>
      <c r="AK1220" s="76">
        <f t="shared" si="201"/>
        <v>0.6301650990079779</v>
      </c>
      <c r="AL1220" s="39" t="str">
        <f t="shared" si="207"/>
        <v>50% - 70%</v>
      </c>
      <c r="AM1220" s="77" t="str">
        <f t="shared" si="208"/>
        <v>Lower Range</v>
      </c>
      <c r="AN1220" s="78" t="s">
        <v>118</v>
      </c>
      <c r="AO1220" s="78" t="s">
        <v>864</v>
      </c>
      <c r="AP1220" s="78" t="s">
        <v>76</v>
      </c>
      <c r="AQ1220" s="49"/>
      <c r="AR1220" s="79"/>
      <c r="AS1220" s="79"/>
      <c r="AT1220" s="80"/>
      <c r="AU1220" s="52">
        <f t="shared" si="202"/>
        <v>0</v>
      </c>
    </row>
    <row r="1221" spans="1:47" ht="15" customHeight="1">
      <c r="A1221" s="53" t="s">
        <v>66</v>
      </c>
      <c r="B1221" s="54">
        <v>1210</v>
      </c>
      <c r="C1221" s="55" t="s">
        <v>197</v>
      </c>
      <c r="D1221" s="56" t="s">
        <v>432</v>
      </c>
      <c r="E1221" s="55" t="s">
        <v>79</v>
      </c>
      <c r="F1221" s="57">
        <v>44506</v>
      </c>
      <c r="G1221" s="58">
        <v>32915</v>
      </c>
      <c r="H1221" s="59">
        <f t="shared" si="203"/>
        <v>29.150684931506849</v>
      </c>
      <c r="I1221" s="60" t="s">
        <v>418</v>
      </c>
      <c r="J1221" s="61">
        <v>0</v>
      </c>
      <c r="K1221" s="62">
        <v>0</v>
      </c>
      <c r="L1221" s="63" t="s">
        <v>71</v>
      </c>
      <c r="M1221" s="64" t="str">
        <f t="shared" si="204"/>
        <v>0-0-2</v>
      </c>
      <c r="N1221" s="81" t="s">
        <v>121</v>
      </c>
      <c r="O1221" s="62" t="s">
        <v>72</v>
      </c>
      <c r="P1221" s="67">
        <v>0</v>
      </c>
      <c r="Q1221" s="68" t="s">
        <v>131</v>
      </c>
      <c r="R1221" s="68" t="s">
        <v>132</v>
      </c>
      <c r="S1221" s="68" t="s">
        <v>133</v>
      </c>
      <c r="T1221" s="69">
        <v>52</v>
      </c>
      <c r="U1221" s="68"/>
      <c r="V1221" s="70">
        <v>634788</v>
      </c>
      <c r="W1221" s="70">
        <v>0</v>
      </c>
      <c r="X1221" s="70">
        <v>0</v>
      </c>
      <c r="Y1221" s="70">
        <v>238044</v>
      </c>
      <c r="Z1221" s="70">
        <v>0</v>
      </c>
      <c r="AA1221" s="70">
        <v>1840945</v>
      </c>
      <c r="AB1221" s="71">
        <f t="shared" si="205"/>
        <v>1602901</v>
      </c>
      <c r="AC1221" s="71">
        <f t="shared" si="198"/>
        <v>1602901</v>
      </c>
      <c r="AD1221" s="72">
        <f t="shared" si="199"/>
        <v>365</v>
      </c>
      <c r="AE1221" s="73">
        <f>ROUND(VLOOKUP(Q1221,'[1]Average Cost'!$A$3:$V$26,HLOOKUP('[1]Master Sheet'!E1221,'[1]Average Cost'!$B$1:$V$2,2,0)),0)</f>
        <v>1719558</v>
      </c>
      <c r="AF1221" s="74">
        <f t="shared" si="200"/>
        <v>0.93215872916179621</v>
      </c>
      <c r="AG1221" s="68" t="str">
        <f t="shared" si="206"/>
        <v>80%-100%</v>
      </c>
      <c r="AH1221" s="75">
        <v>2087474.6283</v>
      </c>
      <c r="AI1221" s="75">
        <v>2087474.6283</v>
      </c>
      <c r="AJ1221" s="75">
        <v>1685880</v>
      </c>
      <c r="AK1221" s="76">
        <f t="shared" si="201"/>
        <v>0.76786609919439952</v>
      </c>
      <c r="AL1221" s="39" t="str">
        <f t="shared" si="207"/>
        <v>70% - 90%</v>
      </c>
      <c r="AM1221" s="77" t="str">
        <f t="shared" si="208"/>
        <v>Lower Middle Range</v>
      </c>
      <c r="AN1221" s="78" t="s">
        <v>76</v>
      </c>
      <c r="AO1221" s="78"/>
      <c r="AP1221" s="78" t="s">
        <v>76</v>
      </c>
      <c r="AQ1221" s="49"/>
      <c r="AR1221" s="79"/>
      <c r="AS1221" s="79"/>
      <c r="AT1221" s="80"/>
      <c r="AU1221" s="52">
        <f t="shared" si="202"/>
        <v>0</v>
      </c>
    </row>
    <row r="1222" spans="1:47" ht="15" customHeight="1">
      <c r="A1222" s="53" t="s">
        <v>66</v>
      </c>
      <c r="B1222" s="54">
        <v>1211</v>
      </c>
      <c r="C1222" s="55" t="s">
        <v>67</v>
      </c>
      <c r="D1222" s="56" t="s">
        <v>68</v>
      </c>
      <c r="E1222" s="55" t="s">
        <v>209</v>
      </c>
      <c r="F1222" s="57">
        <v>41797</v>
      </c>
      <c r="G1222" s="58">
        <v>31718</v>
      </c>
      <c r="H1222" s="59">
        <f t="shared" si="203"/>
        <v>32.43013698630137</v>
      </c>
      <c r="I1222" s="60" t="s">
        <v>210</v>
      </c>
      <c r="J1222" s="61" t="s">
        <v>71</v>
      </c>
      <c r="K1222" s="62" t="s">
        <v>71</v>
      </c>
      <c r="L1222" s="63" t="s">
        <v>85</v>
      </c>
      <c r="M1222" s="64" t="str">
        <f t="shared" si="204"/>
        <v>2-2-3</v>
      </c>
      <c r="N1222" s="65">
        <v>42736</v>
      </c>
      <c r="O1222" s="66">
        <v>43191</v>
      </c>
      <c r="P1222" s="67">
        <v>0.19</v>
      </c>
      <c r="Q1222" s="68" t="s">
        <v>73</v>
      </c>
      <c r="R1222" s="38" t="s">
        <v>74</v>
      </c>
      <c r="S1222" s="38" t="s">
        <v>75</v>
      </c>
      <c r="T1222" s="69">
        <v>48</v>
      </c>
      <c r="U1222" s="68"/>
      <c r="V1222" s="70">
        <v>245292</v>
      </c>
      <c r="W1222" s="70">
        <v>0</v>
      </c>
      <c r="X1222" s="70">
        <v>0</v>
      </c>
      <c r="Y1222" s="70">
        <v>61320</v>
      </c>
      <c r="Z1222" s="70">
        <v>0</v>
      </c>
      <c r="AA1222" s="70">
        <v>686511</v>
      </c>
      <c r="AB1222" s="71">
        <f t="shared" si="205"/>
        <v>625191</v>
      </c>
      <c r="AC1222" s="71">
        <f t="shared" si="198"/>
        <v>625191</v>
      </c>
      <c r="AD1222" s="72">
        <f t="shared" si="199"/>
        <v>365</v>
      </c>
      <c r="AE1222" s="73">
        <f>ROUND(VLOOKUP(Q1222,'[1]Average Cost'!$A$3:$V$26,HLOOKUP('[1]Master Sheet'!E1222,'[1]Average Cost'!$B$1:$V$2,2,0)),0)</f>
        <v>646385</v>
      </c>
      <c r="AF1222" s="74">
        <f t="shared" si="200"/>
        <v>0.96721149160330144</v>
      </c>
      <c r="AG1222" s="68" t="str">
        <f t="shared" si="206"/>
        <v>80%-100%</v>
      </c>
      <c r="AH1222" s="75">
        <v>1040452</v>
      </c>
      <c r="AI1222" s="75">
        <v>1031401.0812</v>
      </c>
      <c r="AJ1222" s="75">
        <v>1040452</v>
      </c>
      <c r="AK1222" s="76">
        <f t="shared" si="201"/>
        <v>0.60088403886003394</v>
      </c>
      <c r="AL1222" s="39" t="str">
        <f t="shared" si="207"/>
        <v>50% - 70%</v>
      </c>
      <c r="AM1222" s="77" t="str">
        <f t="shared" si="208"/>
        <v>Lower Range</v>
      </c>
      <c r="AN1222" s="78" t="s">
        <v>76</v>
      </c>
      <c r="AO1222" s="78"/>
      <c r="AP1222" s="78" t="s">
        <v>135</v>
      </c>
      <c r="AQ1222" s="49"/>
      <c r="AR1222" s="79"/>
      <c r="AS1222" s="79"/>
      <c r="AT1222" s="80"/>
      <c r="AU1222" s="52">
        <f t="shared" si="202"/>
        <v>0</v>
      </c>
    </row>
    <row r="1223" spans="1:47" ht="15" customHeight="1">
      <c r="A1223" s="53" t="s">
        <v>66</v>
      </c>
      <c r="B1223" s="54">
        <v>1212</v>
      </c>
      <c r="C1223" s="55" t="s">
        <v>67</v>
      </c>
      <c r="D1223" s="56" t="s">
        <v>68</v>
      </c>
      <c r="E1223" s="55" t="s">
        <v>524</v>
      </c>
      <c r="F1223" s="57">
        <v>44786</v>
      </c>
      <c r="G1223" s="58">
        <v>28281</v>
      </c>
      <c r="H1223" s="59">
        <f t="shared" si="203"/>
        <v>41.846575342465755</v>
      </c>
      <c r="I1223" s="60" t="s">
        <v>460</v>
      </c>
      <c r="J1223" s="61">
        <v>0</v>
      </c>
      <c r="K1223" s="62">
        <v>0</v>
      </c>
      <c r="L1223" s="63" t="s">
        <v>85</v>
      </c>
      <c r="M1223" s="64" t="str">
        <f t="shared" si="204"/>
        <v>0-0-3</v>
      </c>
      <c r="N1223" s="81" t="s">
        <v>72</v>
      </c>
      <c r="O1223" s="62" t="s">
        <v>72</v>
      </c>
      <c r="P1223" s="67">
        <v>0</v>
      </c>
      <c r="Q1223" s="68" t="s">
        <v>73</v>
      </c>
      <c r="R1223" s="38" t="s">
        <v>74</v>
      </c>
      <c r="S1223" s="38" t="s">
        <v>75</v>
      </c>
      <c r="T1223" s="69">
        <v>48</v>
      </c>
      <c r="U1223" s="68"/>
      <c r="V1223" s="70">
        <v>181824</v>
      </c>
      <c r="W1223" s="70">
        <v>0</v>
      </c>
      <c r="X1223" s="70">
        <v>0</v>
      </c>
      <c r="Y1223" s="70">
        <v>45456</v>
      </c>
      <c r="Z1223" s="70">
        <v>0</v>
      </c>
      <c r="AA1223" s="70">
        <v>511958</v>
      </c>
      <c r="AB1223" s="71">
        <f t="shared" si="205"/>
        <v>466502</v>
      </c>
      <c r="AC1223" s="71">
        <f t="shared" si="198"/>
        <v>466502</v>
      </c>
      <c r="AD1223" s="72">
        <f t="shared" si="199"/>
        <v>231</v>
      </c>
      <c r="AE1223" s="73">
        <f>ROUND(VLOOKUP(Q1223,'[1]Average Cost'!$A$3:$V$26,HLOOKUP('[1]Master Sheet'!E1223,'[1]Average Cost'!$B$1:$V$2,2,0)),0)</f>
        <v>646385</v>
      </c>
      <c r="AF1223" s="74">
        <f t="shared" si="200"/>
        <v>0.7217091980785445</v>
      </c>
      <c r="AG1223" s="68" t="str">
        <f t="shared" si="206"/>
        <v>60%-80%</v>
      </c>
      <c r="AH1223" s="75">
        <v>1040452</v>
      </c>
      <c r="AI1223" s="75">
        <v>1031401.0812</v>
      </c>
      <c r="AJ1223" s="75">
        <v>1040452</v>
      </c>
      <c r="AK1223" s="76">
        <f t="shared" si="201"/>
        <v>0.44836474916670832</v>
      </c>
      <c r="AL1223" s="39" t="str">
        <f t="shared" si="207"/>
        <v>25% - 50%</v>
      </c>
      <c r="AM1223" s="77" t="str">
        <f t="shared" si="208"/>
        <v>Lower Range</v>
      </c>
      <c r="AN1223" s="78" t="s">
        <v>76</v>
      </c>
      <c r="AO1223" s="78"/>
      <c r="AP1223" s="78" t="s">
        <v>135</v>
      </c>
      <c r="AQ1223" s="49"/>
      <c r="AR1223" s="79"/>
      <c r="AS1223" s="79"/>
      <c r="AT1223" s="80"/>
      <c r="AU1223" s="52">
        <f t="shared" si="202"/>
        <v>0</v>
      </c>
    </row>
    <row r="1224" spans="1:47" ht="15" customHeight="1">
      <c r="A1224" s="53" t="s">
        <v>66</v>
      </c>
      <c r="B1224" s="25">
        <v>1213</v>
      </c>
      <c r="C1224" s="55" t="s">
        <v>67</v>
      </c>
      <c r="D1224" s="56" t="s">
        <v>68</v>
      </c>
      <c r="E1224" s="55" t="s">
        <v>599</v>
      </c>
      <c r="F1224" s="57">
        <v>44744</v>
      </c>
      <c r="G1224" s="58">
        <v>30133</v>
      </c>
      <c r="H1224" s="59">
        <f t="shared" si="203"/>
        <v>36.772602739726025</v>
      </c>
      <c r="I1224" s="60" t="s">
        <v>210</v>
      </c>
      <c r="J1224" s="61">
        <v>0</v>
      </c>
      <c r="K1224" s="62">
        <v>0</v>
      </c>
      <c r="L1224" s="63" t="s">
        <v>71</v>
      </c>
      <c r="M1224" s="64" t="str">
        <f t="shared" si="204"/>
        <v>0-0-2</v>
      </c>
      <c r="N1224" s="81" t="s">
        <v>72</v>
      </c>
      <c r="O1224" s="62" t="s">
        <v>72</v>
      </c>
      <c r="P1224" s="67">
        <v>0</v>
      </c>
      <c r="Q1224" s="68" t="s">
        <v>73</v>
      </c>
      <c r="R1224" s="38" t="s">
        <v>74</v>
      </c>
      <c r="S1224" s="38" t="s">
        <v>75</v>
      </c>
      <c r="T1224" s="69">
        <v>48</v>
      </c>
      <c r="U1224" s="68"/>
      <c r="V1224" s="70">
        <v>272724</v>
      </c>
      <c r="W1224" s="70">
        <v>0</v>
      </c>
      <c r="X1224" s="70">
        <v>0</v>
      </c>
      <c r="Y1224" s="70">
        <v>68184</v>
      </c>
      <c r="Z1224" s="70">
        <v>0</v>
      </c>
      <c r="AA1224" s="70">
        <v>761958</v>
      </c>
      <c r="AB1224" s="71">
        <f t="shared" si="205"/>
        <v>693774</v>
      </c>
      <c r="AC1224" s="71">
        <f t="shared" si="198"/>
        <v>693774</v>
      </c>
      <c r="AD1224" s="72">
        <f t="shared" si="199"/>
        <v>273</v>
      </c>
      <c r="AE1224" s="73">
        <f>ROUND(VLOOKUP(Q1224,'[1]Average Cost'!$A$3:$V$26,HLOOKUP('[1]Master Sheet'!E1224,'[1]Average Cost'!$B$1:$V$2,2,0)),0)</f>
        <v>646385</v>
      </c>
      <c r="AF1224" s="74">
        <f t="shared" si="200"/>
        <v>1.0733138918755849</v>
      </c>
      <c r="AG1224" s="68" t="str">
        <f t="shared" si="206"/>
        <v>Greater than 100%</v>
      </c>
      <c r="AH1224" s="75">
        <v>1040452</v>
      </c>
      <c r="AI1224" s="75">
        <v>1031401.0812</v>
      </c>
      <c r="AJ1224" s="75">
        <v>1040452</v>
      </c>
      <c r="AK1224" s="76">
        <f t="shared" si="201"/>
        <v>0.66680058282361898</v>
      </c>
      <c r="AL1224" s="39" t="str">
        <f t="shared" si="207"/>
        <v>50% - 70%</v>
      </c>
      <c r="AM1224" s="77" t="str">
        <f t="shared" si="208"/>
        <v>Lower Range</v>
      </c>
      <c r="AN1224" s="78" t="s">
        <v>76</v>
      </c>
      <c r="AO1224" s="78"/>
      <c r="AP1224" s="78" t="s">
        <v>135</v>
      </c>
      <c r="AQ1224" s="49"/>
      <c r="AR1224" s="79"/>
      <c r="AS1224" s="79"/>
      <c r="AT1224" s="80"/>
      <c r="AU1224" s="52">
        <f t="shared" si="202"/>
        <v>0</v>
      </c>
    </row>
    <row r="1225" spans="1:47" ht="15" customHeight="1">
      <c r="A1225" s="53" t="s">
        <v>66</v>
      </c>
      <c r="B1225" s="54">
        <v>1214</v>
      </c>
      <c r="C1225" s="55" t="s">
        <v>205</v>
      </c>
      <c r="D1225" s="56" t="s">
        <v>117</v>
      </c>
      <c r="E1225" s="55" t="s">
        <v>244</v>
      </c>
      <c r="F1225" s="57">
        <v>41581</v>
      </c>
      <c r="G1225" s="58">
        <v>30864</v>
      </c>
      <c r="H1225" s="59">
        <f t="shared" si="203"/>
        <v>34.769863013698632</v>
      </c>
      <c r="I1225" s="60" t="s">
        <v>281</v>
      </c>
      <c r="J1225" s="61" t="s">
        <v>85</v>
      </c>
      <c r="K1225" s="62" t="s">
        <v>85</v>
      </c>
      <c r="L1225" s="63" t="s">
        <v>85</v>
      </c>
      <c r="M1225" s="64" t="str">
        <f t="shared" si="204"/>
        <v>3-3-3</v>
      </c>
      <c r="N1225" s="65">
        <v>42736</v>
      </c>
      <c r="O1225" s="66">
        <v>43191</v>
      </c>
      <c r="P1225" s="67">
        <v>0.3</v>
      </c>
      <c r="Q1225" s="68" t="s">
        <v>73</v>
      </c>
      <c r="R1225" s="38" t="s">
        <v>74</v>
      </c>
      <c r="S1225" s="38" t="s">
        <v>75</v>
      </c>
      <c r="T1225" s="69">
        <v>50</v>
      </c>
      <c r="U1225" s="68"/>
      <c r="V1225" s="70">
        <v>456180</v>
      </c>
      <c r="W1225" s="70">
        <v>0</v>
      </c>
      <c r="X1225" s="70">
        <v>0</v>
      </c>
      <c r="Y1225" s="70">
        <v>114048</v>
      </c>
      <c r="Z1225" s="70">
        <v>0</v>
      </c>
      <c r="AA1225" s="70">
        <v>1266469</v>
      </c>
      <c r="AB1225" s="71">
        <f t="shared" si="205"/>
        <v>1152421</v>
      </c>
      <c r="AC1225" s="71">
        <f t="shared" si="198"/>
        <v>1152421</v>
      </c>
      <c r="AD1225" s="72">
        <f t="shared" si="199"/>
        <v>365</v>
      </c>
      <c r="AE1225" s="73">
        <f>ROUND(VLOOKUP(Q1225,'[1]Average Cost'!$A$3:$V$26,HLOOKUP('[1]Master Sheet'!E1225,'[1]Average Cost'!$B$1:$V$2,2,0)),0)</f>
        <v>1206158</v>
      </c>
      <c r="AF1225" s="74">
        <f t="shared" si="200"/>
        <v>0.95544779373846545</v>
      </c>
      <c r="AG1225" s="68" t="str">
        <f t="shared" si="206"/>
        <v>80%-100%</v>
      </c>
      <c r="AH1225" s="75">
        <v>1653959.6702999999</v>
      </c>
      <c r="AI1225" s="75">
        <v>1653959.6702999999</v>
      </c>
      <c r="AJ1225" s="75">
        <v>1268031</v>
      </c>
      <c r="AK1225" s="76">
        <f t="shared" si="201"/>
        <v>0.69676487322751379</v>
      </c>
      <c r="AL1225" s="39" t="str">
        <f t="shared" si="207"/>
        <v>50% - 70%</v>
      </c>
      <c r="AM1225" s="77" t="str">
        <f t="shared" si="208"/>
        <v>Lower Range</v>
      </c>
      <c r="AN1225" s="78" t="s">
        <v>76</v>
      </c>
      <c r="AO1225" s="78"/>
      <c r="AP1225" s="78" t="s">
        <v>76</v>
      </c>
      <c r="AQ1225" s="49"/>
      <c r="AR1225" s="79"/>
      <c r="AS1225" s="79"/>
      <c r="AT1225" s="80"/>
      <c r="AU1225" s="52">
        <f t="shared" si="202"/>
        <v>0</v>
      </c>
    </row>
    <row r="1226" spans="1:47" ht="15" customHeight="1">
      <c r="A1226" s="53" t="s">
        <v>66</v>
      </c>
      <c r="B1226" s="54">
        <v>1215</v>
      </c>
      <c r="C1226" s="55" t="s">
        <v>147</v>
      </c>
      <c r="D1226" s="56" t="s">
        <v>148</v>
      </c>
      <c r="E1226" s="55" t="s">
        <v>79</v>
      </c>
      <c r="F1226" s="57">
        <v>38538</v>
      </c>
      <c r="G1226" s="58">
        <v>26910</v>
      </c>
      <c r="H1226" s="59">
        <f t="shared" si="203"/>
        <v>45.602739726027394</v>
      </c>
      <c r="I1226" s="60" t="s">
        <v>196</v>
      </c>
      <c r="J1226" s="61" t="s">
        <v>71</v>
      </c>
      <c r="K1226" s="62" t="s">
        <v>71</v>
      </c>
      <c r="L1226" s="63" t="s">
        <v>71</v>
      </c>
      <c r="M1226" s="64" t="str">
        <f t="shared" si="204"/>
        <v>2-2-2</v>
      </c>
      <c r="N1226" s="65">
        <v>42095</v>
      </c>
      <c r="O1226" s="66">
        <v>43191</v>
      </c>
      <c r="P1226" s="67">
        <v>0.05</v>
      </c>
      <c r="Q1226" s="68" t="s">
        <v>73</v>
      </c>
      <c r="R1226" s="38" t="s">
        <v>74</v>
      </c>
      <c r="S1226" s="38" t="s">
        <v>75</v>
      </c>
      <c r="T1226" s="69">
        <v>54</v>
      </c>
      <c r="U1226" s="68"/>
      <c r="V1226" s="70">
        <v>913848</v>
      </c>
      <c r="W1226" s="70">
        <v>214308</v>
      </c>
      <c r="X1226" s="70">
        <v>0</v>
      </c>
      <c r="Y1226" s="70">
        <v>493968</v>
      </c>
      <c r="Z1226" s="70">
        <v>0</v>
      </c>
      <c r="AA1226" s="70">
        <v>3194067</v>
      </c>
      <c r="AB1226" s="71">
        <f t="shared" si="205"/>
        <v>2700099</v>
      </c>
      <c r="AC1226" s="71">
        <f t="shared" si="198"/>
        <v>2485791</v>
      </c>
      <c r="AD1226" s="72">
        <f t="shared" si="199"/>
        <v>365</v>
      </c>
      <c r="AE1226" s="73">
        <f>ROUND(VLOOKUP(Q1226,'[1]Average Cost'!$A$3:$V$26,HLOOKUP('[1]Master Sheet'!E1226,'[1]Average Cost'!$B$1:$V$2,2,0)),0)</f>
        <v>2657244</v>
      </c>
      <c r="AF1226" s="74">
        <f t="shared" si="200"/>
        <v>1.0161276119167078</v>
      </c>
      <c r="AG1226" s="68" t="str">
        <f t="shared" si="206"/>
        <v>Greater than 100%</v>
      </c>
      <c r="AH1226" s="75">
        <v>2771803.02</v>
      </c>
      <c r="AI1226" s="75">
        <v>2771803.02</v>
      </c>
      <c r="AJ1226" s="75">
        <v>2753526</v>
      </c>
      <c r="AK1226" s="76">
        <f t="shared" si="201"/>
        <v>0.97413091064458113</v>
      </c>
      <c r="AL1226" s="39" t="str">
        <f t="shared" si="207"/>
        <v>90% - 110%</v>
      </c>
      <c r="AM1226" s="77" t="str">
        <f t="shared" si="208"/>
        <v>Close to Market Reference</v>
      </c>
      <c r="AN1226" s="78" t="s">
        <v>76</v>
      </c>
      <c r="AO1226" s="78"/>
      <c r="AP1226" s="78" t="s">
        <v>76</v>
      </c>
      <c r="AQ1226" s="49"/>
      <c r="AR1226" s="79"/>
      <c r="AS1226" s="79"/>
      <c r="AT1226" s="80"/>
      <c r="AU1226" s="52">
        <f t="shared" si="202"/>
        <v>0</v>
      </c>
    </row>
    <row r="1227" spans="1:47" ht="15" customHeight="1">
      <c r="A1227" s="53" t="s">
        <v>66</v>
      </c>
      <c r="B1227" s="54">
        <v>1216</v>
      </c>
      <c r="C1227" s="55" t="s">
        <v>152</v>
      </c>
      <c r="D1227" s="56" t="s">
        <v>83</v>
      </c>
      <c r="E1227" s="55" t="s">
        <v>79</v>
      </c>
      <c r="F1227" s="57">
        <v>43925</v>
      </c>
      <c r="G1227" s="58">
        <v>33607</v>
      </c>
      <c r="H1227" s="59">
        <f t="shared" si="203"/>
        <v>27.254794520547946</v>
      </c>
      <c r="I1227" s="60" t="s">
        <v>537</v>
      </c>
      <c r="J1227" s="61" t="s">
        <v>71</v>
      </c>
      <c r="K1227" s="62" t="s">
        <v>129</v>
      </c>
      <c r="L1227" s="63" t="s">
        <v>129</v>
      </c>
      <c r="M1227" s="64" t="str">
        <f t="shared" si="204"/>
        <v>2-1-1</v>
      </c>
      <c r="N1227" s="81" t="s">
        <v>121</v>
      </c>
      <c r="O1227" s="66">
        <v>43191</v>
      </c>
      <c r="P1227" s="67">
        <v>2.8749999999999998E-2</v>
      </c>
      <c r="Q1227" s="68" t="s">
        <v>538</v>
      </c>
      <c r="R1227" s="68" t="s">
        <v>126</v>
      </c>
      <c r="S1227" s="68" t="s">
        <v>127</v>
      </c>
      <c r="T1227" s="69">
        <v>46</v>
      </c>
      <c r="U1227" s="68"/>
      <c r="V1227" s="70">
        <v>154008</v>
      </c>
      <c r="W1227" s="70">
        <v>0</v>
      </c>
      <c r="X1227" s="70">
        <v>0</v>
      </c>
      <c r="Y1227" s="70">
        <v>0</v>
      </c>
      <c r="Z1227" s="70">
        <v>0</v>
      </c>
      <c r="AA1227" s="70">
        <v>396966</v>
      </c>
      <c r="AB1227" s="71">
        <f t="shared" si="205"/>
        <v>396966</v>
      </c>
      <c r="AC1227" s="71">
        <f t="shared" si="198"/>
        <v>396966</v>
      </c>
      <c r="AD1227" s="72">
        <f t="shared" si="199"/>
        <v>365</v>
      </c>
      <c r="AE1227" s="73">
        <f>ROUND(VLOOKUP(Q1227,'[1]Average Cost'!$A$3:$V$26,HLOOKUP('[1]Master Sheet'!E1227,'[1]Average Cost'!$B$1:$V$2,2,0)),0)</f>
        <v>421700</v>
      </c>
      <c r="AF1227" s="74">
        <f t="shared" si="200"/>
        <v>0.94134692909651407</v>
      </c>
      <c r="AG1227" s="68" t="str">
        <f t="shared" si="206"/>
        <v>80%-100%</v>
      </c>
      <c r="AH1227" s="75">
        <v>593268</v>
      </c>
      <c r="AI1227" s="75">
        <v>573555.75</v>
      </c>
      <c r="AJ1227" s="75">
        <v>593268</v>
      </c>
      <c r="AK1227" s="76">
        <f t="shared" si="201"/>
        <v>0.66911749833127687</v>
      </c>
      <c r="AL1227" s="39" t="str">
        <f t="shared" si="207"/>
        <v>50% - 70%</v>
      </c>
      <c r="AM1227" s="77" t="str">
        <f t="shared" si="208"/>
        <v>Lower Range</v>
      </c>
      <c r="AN1227" s="78" t="s">
        <v>76</v>
      </c>
      <c r="AO1227" s="78"/>
      <c r="AP1227" s="78" t="s">
        <v>76</v>
      </c>
      <c r="AQ1227" s="49"/>
      <c r="AR1227" s="79"/>
      <c r="AS1227" s="79"/>
      <c r="AT1227" s="80"/>
      <c r="AU1227" s="52">
        <f t="shared" si="202"/>
        <v>0</v>
      </c>
    </row>
    <row r="1228" spans="1:47" ht="15" customHeight="1">
      <c r="A1228" s="53" t="s">
        <v>66</v>
      </c>
      <c r="B1228" s="54">
        <v>1217</v>
      </c>
      <c r="C1228" s="55" t="s">
        <v>110</v>
      </c>
      <c r="D1228" s="56" t="s">
        <v>95</v>
      </c>
      <c r="E1228" s="55" t="s">
        <v>111</v>
      </c>
      <c r="F1228" s="57">
        <v>43316</v>
      </c>
      <c r="G1228" s="58">
        <v>31327</v>
      </c>
      <c r="H1228" s="59">
        <f t="shared" si="203"/>
        <v>33.5013698630137</v>
      </c>
      <c r="I1228" s="60" t="s">
        <v>488</v>
      </c>
      <c r="J1228" s="61" t="s">
        <v>71</v>
      </c>
      <c r="K1228" s="62" t="s">
        <v>71</v>
      </c>
      <c r="L1228" s="63" t="s">
        <v>71</v>
      </c>
      <c r="M1228" s="64" t="str">
        <f t="shared" si="204"/>
        <v>2-2-2</v>
      </c>
      <c r="N1228" s="65">
        <v>42095</v>
      </c>
      <c r="O1228" s="66">
        <v>43191</v>
      </c>
      <c r="P1228" s="67">
        <v>6.8194529969589884E-2</v>
      </c>
      <c r="Q1228" s="68" t="s">
        <v>151</v>
      </c>
      <c r="R1228" s="68" t="s">
        <v>126</v>
      </c>
      <c r="S1228" s="68" t="s">
        <v>127</v>
      </c>
      <c r="T1228" s="69">
        <v>47</v>
      </c>
      <c r="U1228" s="68"/>
      <c r="V1228" s="70">
        <v>279840</v>
      </c>
      <c r="W1228" s="70">
        <v>0</v>
      </c>
      <c r="X1228" s="70">
        <v>31500</v>
      </c>
      <c r="Y1228" s="70">
        <v>71748</v>
      </c>
      <c r="Z1228" s="70">
        <v>10500</v>
      </c>
      <c r="AA1228" s="70">
        <v>801242</v>
      </c>
      <c r="AB1228" s="71">
        <f t="shared" si="205"/>
        <v>729494</v>
      </c>
      <c r="AC1228" s="71">
        <f t="shared" ref="AC1228:AC1291" si="209">AB1228-W1228</f>
        <v>729494</v>
      </c>
      <c r="AD1228" s="72">
        <f t="shared" ref="AD1228:AD1291" si="210">IF(($AE$10-F1228)+1&gt;365,365,($AE$10-F1228)+1)</f>
        <v>365</v>
      </c>
      <c r="AE1228" s="73">
        <f>ROUND(VLOOKUP(Q1228,'[1]Average Cost'!$A$3:$V$26,HLOOKUP('[1]Master Sheet'!E1228,'[1]Average Cost'!$B$1:$V$2,2,0)),0)</f>
        <v>527218</v>
      </c>
      <c r="AF1228" s="74">
        <f t="shared" ref="AF1228:AF1291" si="211">AB1228/AE1228</f>
        <v>1.3836667185111282</v>
      </c>
      <c r="AG1228" s="68" t="str">
        <f t="shared" si="206"/>
        <v>Greater than 100%</v>
      </c>
      <c r="AH1228" s="75">
        <v>689492.30925249995</v>
      </c>
      <c r="AI1228" s="75">
        <v>689492.30925249995</v>
      </c>
      <c r="AJ1228" s="75">
        <v>495248</v>
      </c>
      <c r="AK1228" s="76">
        <f t="shared" ref="AK1228:AK1291" si="212">AB1228/AH1228</f>
        <v>1.058016152190105</v>
      </c>
      <c r="AL1228" s="39" t="str">
        <f t="shared" si="207"/>
        <v>90% - 110%</v>
      </c>
      <c r="AM1228" s="77" t="str">
        <f t="shared" si="208"/>
        <v>Upper Middle Range</v>
      </c>
      <c r="AN1228" s="78" t="s">
        <v>76</v>
      </c>
      <c r="AO1228" s="78"/>
      <c r="AP1228" s="78" t="s">
        <v>76</v>
      </c>
      <c r="AQ1228" s="49"/>
      <c r="AR1228" s="79"/>
      <c r="AS1228" s="79"/>
      <c r="AT1228" s="80"/>
      <c r="AU1228" s="52">
        <f t="shared" ref="AU1228:AU1291" si="213">AT1228/AH1228</f>
        <v>0</v>
      </c>
    </row>
    <row r="1229" spans="1:47" ht="15" customHeight="1">
      <c r="A1229" s="53" t="s">
        <v>66</v>
      </c>
      <c r="B1229" s="54">
        <v>1218</v>
      </c>
      <c r="C1229" s="55" t="s">
        <v>136</v>
      </c>
      <c r="D1229" s="56" t="s">
        <v>91</v>
      </c>
      <c r="E1229" s="55" t="s">
        <v>111</v>
      </c>
      <c r="F1229" s="57">
        <v>41777</v>
      </c>
      <c r="G1229" s="58">
        <v>30753</v>
      </c>
      <c r="H1229" s="59">
        <f t="shared" ref="H1229:H1292" si="214">($I$10-G1229)/365</f>
        <v>35.073972602739723</v>
      </c>
      <c r="I1229" s="60" t="s">
        <v>391</v>
      </c>
      <c r="J1229" s="61" t="s">
        <v>85</v>
      </c>
      <c r="K1229" s="62" t="s">
        <v>85</v>
      </c>
      <c r="L1229" s="63" t="s">
        <v>85</v>
      </c>
      <c r="M1229" s="64" t="str">
        <f t="shared" ref="M1229:M1292" si="215">LEFT(J1229,1)&amp;"-"&amp;LEFT(K1229,1)&amp;"-"&amp;LEFT(L1229,1)</f>
        <v>3-3-3</v>
      </c>
      <c r="N1229" s="65">
        <v>42095</v>
      </c>
      <c r="O1229" s="66">
        <v>43191</v>
      </c>
      <c r="P1229" s="67">
        <v>9.7499999999999989E-2</v>
      </c>
      <c r="Q1229" s="68" t="s">
        <v>113</v>
      </c>
      <c r="R1229" s="68" t="s">
        <v>114</v>
      </c>
      <c r="S1229" s="68" t="s">
        <v>115</v>
      </c>
      <c r="T1229" s="69">
        <v>49</v>
      </c>
      <c r="U1229" s="68"/>
      <c r="V1229" s="70">
        <v>251700</v>
      </c>
      <c r="W1229" s="70">
        <v>0</v>
      </c>
      <c r="X1229" s="70">
        <v>67500</v>
      </c>
      <c r="Y1229" s="70">
        <v>62928</v>
      </c>
      <c r="Z1229" s="70">
        <v>22500</v>
      </c>
      <c r="AA1229" s="70">
        <v>704124</v>
      </c>
      <c r="AB1229" s="71">
        <f t="shared" ref="AB1229:AB1292" si="216">AA1229-Y1229</f>
        <v>641196</v>
      </c>
      <c r="AC1229" s="71">
        <f t="shared" si="209"/>
        <v>641196</v>
      </c>
      <c r="AD1229" s="72">
        <f t="shared" si="210"/>
        <v>365</v>
      </c>
      <c r="AE1229" s="73">
        <f>ROUND(VLOOKUP(Q1229,'[1]Average Cost'!$A$3:$V$26,HLOOKUP('[1]Master Sheet'!E1229,'[1]Average Cost'!$B$1:$V$2,2,0)),0)</f>
        <v>724636</v>
      </c>
      <c r="AF1229" s="74">
        <f t="shared" si="211"/>
        <v>0.88485253285787624</v>
      </c>
      <c r="AG1229" s="68" t="str">
        <f t="shared" ref="AG1229:AG1292" si="217">IF(AF1229&lt;60%,"Less than 60%",IF(AF1229&lt;80%,"60%-80%",IF(AF1229&lt;100%,"80%-100%","Greater than 100%")))</f>
        <v>80%-100%</v>
      </c>
      <c r="AH1229" s="75">
        <v>1072534.66809375</v>
      </c>
      <c r="AI1229" s="75">
        <v>1072534.66809375</v>
      </c>
      <c r="AJ1229" s="75">
        <v>1041277</v>
      </c>
      <c r="AK1229" s="76">
        <f t="shared" si="212"/>
        <v>0.59783242357994637</v>
      </c>
      <c r="AL1229" s="39" t="str">
        <f t="shared" ref="AL1229:AL1292" si="218">IF(AK1229&lt;50%,"25% - 50%",IF(AK1229&lt;70%,"50% - 70%",IF(AK1229&lt;90%,"70% - 90%",IF(AK1229&lt;110%,"90% - 110%",IF(AK1229&lt;130%,"110% - 130%","&gt;130%")))))</f>
        <v>50% - 70%</v>
      </c>
      <c r="AM1229" s="77" t="str">
        <f t="shared" ref="AM1229:AM1292" si="219">IF(AK1229&lt;70%,"Lower Range",IF(AK1229&lt;85%,"Lower Middle Range",IF(AK1229&lt;100%,"Close to Market Reference",IF(AK1229&lt;115%,"Upper Middle Range","Upper Range"))))</f>
        <v>Lower Range</v>
      </c>
      <c r="AN1229" s="78" t="s">
        <v>76</v>
      </c>
      <c r="AO1229" s="78"/>
      <c r="AP1229" s="78" t="s">
        <v>76</v>
      </c>
      <c r="AQ1229" s="49"/>
      <c r="AR1229" s="79"/>
      <c r="AS1229" s="79"/>
      <c r="AT1229" s="80"/>
      <c r="AU1229" s="52">
        <f t="shared" si="213"/>
        <v>0</v>
      </c>
    </row>
    <row r="1230" spans="1:47" ht="15" customHeight="1">
      <c r="A1230" s="53" t="s">
        <v>66</v>
      </c>
      <c r="B1230" s="25">
        <v>1219</v>
      </c>
      <c r="C1230" s="55" t="s">
        <v>110</v>
      </c>
      <c r="D1230" s="56" t="s">
        <v>95</v>
      </c>
      <c r="E1230" s="55" t="s">
        <v>111</v>
      </c>
      <c r="F1230" s="57">
        <v>41892</v>
      </c>
      <c r="G1230" s="58">
        <v>30016</v>
      </c>
      <c r="H1230" s="59">
        <f t="shared" si="214"/>
        <v>37.093150684931508</v>
      </c>
      <c r="I1230" s="60" t="s">
        <v>542</v>
      </c>
      <c r="J1230" s="61" t="s">
        <v>71</v>
      </c>
      <c r="K1230" s="62" t="s">
        <v>85</v>
      </c>
      <c r="L1230" s="63" t="s">
        <v>85</v>
      </c>
      <c r="M1230" s="64" t="str">
        <f t="shared" si="215"/>
        <v>2-3-3</v>
      </c>
      <c r="N1230" s="65">
        <v>42095</v>
      </c>
      <c r="O1230" s="66">
        <v>43191</v>
      </c>
      <c r="P1230" s="67">
        <v>5.3472025567377311E-2</v>
      </c>
      <c r="Q1230" s="68" t="s">
        <v>113</v>
      </c>
      <c r="R1230" s="68" t="s">
        <v>114</v>
      </c>
      <c r="S1230" s="68" t="s">
        <v>115</v>
      </c>
      <c r="T1230" s="69">
        <v>47</v>
      </c>
      <c r="U1230" s="68"/>
      <c r="V1230" s="70">
        <v>255672</v>
      </c>
      <c r="W1230" s="70">
        <v>0</v>
      </c>
      <c r="X1230" s="70">
        <v>31500</v>
      </c>
      <c r="Y1230" s="70">
        <v>63924</v>
      </c>
      <c r="Z1230" s="70">
        <v>10500</v>
      </c>
      <c r="AA1230" s="70">
        <v>715064</v>
      </c>
      <c r="AB1230" s="71">
        <f t="shared" si="216"/>
        <v>651140</v>
      </c>
      <c r="AC1230" s="71">
        <f t="shared" si="209"/>
        <v>651140</v>
      </c>
      <c r="AD1230" s="72">
        <f t="shared" si="210"/>
        <v>365</v>
      </c>
      <c r="AE1230" s="73">
        <f>ROUND(VLOOKUP(Q1230,'[1]Average Cost'!$A$3:$V$26,HLOOKUP('[1]Master Sheet'!E1230,'[1]Average Cost'!$B$1:$V$2,2,0)),0)</f>
        <v>450224</v>
      </c>
      <c r="AF1230" s="74">
        <f t="shared" si="211"/>
        <v>1.4462578627527631</v>
      </c>
      <c r="AG1230" s="68" t="str">
        <f t="shared" si="217"/>
        <v>Greater than 100%</v>
      </c>
      <c r="AH1230" s="75">
        <v>689492.30925249995</v>
      </c>
      <c r="AI1230" s="75">
        <v>689492.30925249995</v>
      </c>
      <c r="AJ1230" s="75">
        <v>495248</v>
      </c>
      <c r="AK1230" s="76">
        <f t="shared" si="212"/>
        <v>0.94437601589192655</v>
      </c>
      <c r="AL1230" s="39" t="str">
        <f t="shared" si="218"/>
        <v>90% - 110%</v>
      </c>
      <c r="AM1230" s="77" t="str">
        <f t="shared" si="219"/>
        <v>Close to Market Reference</v>
      </c>
      <c r="AN1230" s="78" t="s">
        <v>118</v>
      </c>
      <c r="AO1230" s="78" t="s">
        <v>865</v>
      </c>
      <c r="AP1230" s="78" t="s">
        <v>76</v>
      </c>
      <c r="AQ1230" s="49"/>
      <c r="AR1230" s="79"/>
      <c r="AS1230" s="79"/>
      <c r="AT1230" s="80"/>
      <c r="AU1230" s="52">
        <f t="shared" si="213"/>
        <v>0</v>
      </c>
    </row>
    <row r="1231" spans="1:47" ht="15" customHeight="1">
      <c r="A1231" s="53" t="s">
        <v>66</v>
      </c>
      <c r="B1231" s="54">
        <v>1220</v>
      </c>
      <c r="C1231" s="55" t="s">
        <v>134</v>
      </c>
      <c r="D1231" s="56" t="s">
        <v>68</v>
      </c>
      <c r="E1231" s="55" t="s">
        <v>79</v>
      </c>
      <c r="F1231" s="57">
        <v>43253</v>
      </c>
      <c r="G1231" s="58">
        <v>31741</v>
      </c>
      <c r="H1231" s="59">
        <f t="shared" si="214"/>
        <v>32.367123287671234</v>
      </c>
      <c r="I1231" s="60" t="s">
        <v>212</v>
      </c>
      <c r="J1231" s="61" t="s">
        <v>85</v>
      </c>
      <c r="K1231" s="62" t="s">
        <v>81</v>
      </c>
      <c r="L1231" s="63" t="s">
        <v>85</v>
      </c>
      <c r="M1231" s="64" t="str">
        <f t="shared" si="215"/>
        <v>3-4-3</v>
      </c>
      <c r="N1231" s="65">
        <v>42736</v>
      </c>
      <c r="O1231" s="66">
        <v>43191</v>
      </c>
      <c r="P1231" s="67">
        <v>0.1607529467921264</v>
      </c>
      <c r="Q1231" s="68" t="s">
        <v>177</v>
      </c>
      <c r="R1231" s="68" t="s">
        <v>178</v>
      </c>
      <c r="S1231" s="68" t="s">
        <v>179</v>
      </c>
      <c r="T1231" s="69">
        <v>48</v>
      </c>
      <c r="U1231" s="68"/>
      <c r="V1231" s="70">
        <v>240084</v>
      </c>
      <c r="W1231" s="70">
        <v>0</v>
      </c>
      <c r="X1231" s="70">
        <v>0</v>
      </c>
      <c r="Y1231" s="70">
        <v>60024</v>
      </c>
      <c r="Z1231" s="70">
        <v>0</v>
      </c>
      <c r="AA1231" s="70">
        <v>672183</v>
      </c>
      <c r="AB1231" s="71">
        <f t="shared" si="216"/>
        <v>612159</v>
      </c>
      <c r="AC1231" s="71">
        <f t="shared" si="209"/>
        <v>612159</v>
      </c>
      <c r="AD1231" s="72">
        <f t="shared" si="210"/>
        <v>365</v>
      </c>
      <c r="AE1231" s="73">
        <f>ROUND(VLOOKUP(Q1231,'[1]Average Cost'!$A$3:$V$26,HLOOKUP('[1]Master Sheet'!E1231,'[1]Average Cost'!$B$1:$V$2,2,0)),0)</f>
        <v>876337</v>
      </c>
      <c r="AF1231" s="74">
        <f t="shared" si="211"/>
        <v>0.6985429121445289</v>
      </c>
      <c r="AG1231" s="68" t="str">
        <f t="shared" si="217"/>
        <v>60%-80%</v>
      </c>
      <c r="AH1231" s="75">
        <v>742193</v>
      </c>
      <c r="AI1231" s="75">
        <v>742193</v>
      </c>
      <c r="AJ1231" s="75">
        <v>824164</v>
      </c>
      <c r="AK1231" s="76">
        <f t="shared" si="212"/>
        <v>0.82479759307888922</v>
      </c>
      <c r="AL1231" s="39" t="str">
        <f t="shared" si="218"/>
        <v>70% - 90%</v>
      </c>
      <c r="AM1231" s="77" t="str">
        <f t="shared" si="219"/>
        <v>Lower Middle Range</v>
      </c>
      <c r="AN1231" s="78" t="s">
        <v>76</v>
      </c>
      <c r="AO1231" s="78"/>
      <c r="AP1231" s="78" t="s">
        <v>76</v>
      </c>
      <c r="AQ1231" s="49"/>
      <c r="AR1231" s="79"/>
      <c r="AS1231" s="79"/>
      <c r="AT1231" s="80"/>
      <c r="AU1231" s="52">
        <f t="shared" si="213"/>
        <v>0</v>
      </c>
    </row>
    <row r="1232" spans="1:47" ht="15" customHeight="1">
      <c r="A1232" s="53" t="s">
        <v>66</v>
      </c>
      <c r="B1232" s="54">
        <v>1221</v>
      </c>
      <c r="C1232" s="55" t="s">
        <v>134</v>
      </c>
      <c r="D1232" s="56" t="s">
        <v>95</v>
      </c>
      <c r="E1232" s="55" t="s">
        <v>278</v>
      </c>
      <c r="F1232" s="57">
        <v>40544</v>
      </c>
      <c r="G1232" s="58">
        <v>26305</v>
      </c>
      <c r="H1232" s="59">
        <f t="shared" si="214"/>
        <v>47.260273972602739</v>
      </c>
      <c r="I1232" s="60" t="s">
        <v>462</v>
      </c>
      <c r="J1232" s="61" t="s">
        <v>71</v>
      </c>
      <c r="K1232" s="62" t="s">
        <v>81</v>
      </c>
      <c r="L1232" s="63" t="s">
        <v>81</v>
      </c>
      <c r="M1232" s="64" t="str">
        <f t="shared" si="215"/>
        <v>2-4-4</v>
      </c>
      <c r="N1232" s="65">
        <v>43191</v>
      </c>
      <c r="O1232" s="66">
        <v>43191</v>
      </c>
      <c r="P1232" s="67">
        <v>0.32750000000000007</v>
      </c>
      <c r="Q1232" s="68" t="s">
        <v>87</v>
      </c>
      <c r="R1232" s="68" t="s">
        <v>88</v>
      </c>
      <c r="S1232" s="68" t="s">
        <v>89</v>
      </c>
      <c r="T1232" s="69">
        <v>47</v>
      </c>
      <c r="U1232" s="68"/>
      <c r="V1232" s="70">
        <v>112572</v>
      </c>
      <c r="W1232" s="70">
        <v>0</v>
      </c>
      <c r="X1232" s="70">
        <v>0</v>
      </c>
      <c r="Y1232" s="70">
        <v>27372</v>
      </c>
      <c r="Z1232" s="70">
        <v>0</v>
      </c>
      <c r="AA1232" s="70">
        <v>313929.28000000003</v>
      </c>
      <c r="AB1232" s="71">
        <f t="shared" si="216"/>
        <v>286557.28000000003</v>
      </c>
      <c r="AC1232" s="71">
        <f t="shared" si="209"/>
        <v>286557.28000000003</v>
      </c>
      <c r="AD1232" s="72">
        <f t="shared" si="210"/>
        <v>365</v>
      </c>
      <c r="AE1232" s="73">
        <f>ROUND(VLOOKUP(Q1232,'[1]Average Cost'!$A$3:$V$26,HLOOKUP('[1]Master Sheet'!E1232,'[1]Average Cost'!$B$1:$V$2,2,0)),0)</f>
        <v>436990</v>
      </c>
      <c r="AF1232" s="74">
        <f t="shared" si="211"/>
        <v>0.65575248861530022</v>
      </c>
      <c r="AG1232" s="68" t="str">
        <f t="shared" si="217"/>
        <v>60%-80%</v>
      </c>
      <c r="AH1232" s="75">
        <v>752202.61250000005</v>
      </c>
      <c r="AI1232" s="75">
        <v>752202.61250000005</v>
      </c>
      <c r="AJ1232" s="75">
        <v>532918</v>
      </c>
      <c r="AK1232" s="76">
        <f t="shared" si="212"/>
        <v>0.38095757079014403</v>
      </c>
      <c r="AL1232" s="39" t="str">
        <f t="shared" si="218"/>
        <v>25% - 50%</v>
      </c>
      <c r="AM1232" s="77" t="str">
        <f t="shared" si="219"/>
        <v>Lower Range</v>
      </c>
      <c r="AN1232" s="78" t="s">
        <v>118</v>
      </c>
      <c r="AO1232" s="78" t="s">
        <v>866</v>
      </c>
      <c r="AP1232" s="78" t="s">
        <v>76</v>
      </c>
      <c r="AQ1232" s="49"/>
      <c r="AR1232" s="79"/>
      <c r="AS1232" s="79"/>
      <c r="AT1232" s="80"/>
      <c r="AU1232" s="52">
        <f t="shared" si="213"/>
        <v>0</v>
      </c>
    </row>
    <row r="1233" spans="1:47" ht="15" customHeight="1">
      <c r="A1233" s="53" t="s">
        <v>66</v>
      </c>
      <c r="B1233" s="54">
        <v>1222</v>
      </c>
      <c r="C1233" s="55" t="s">
        <v>134</v>
      </c>
      <c r="D1233" s="56" t="s">
        <v>68</v>
      </c>
      <c r="E1233" s="55" t="s">
        <v>283</v>
      </c>
      <c r="F1233" s="57">
        <v>41365</v>
      </c>
      <c r="G1233" s="58">
        <v>29898</v>
      </c>
      <c r="H1233" s="59">
        <f t="shared" si="214"/>
        <v>37.416438356164385</v>
      </c>
      <c r="I1233" s="60" t="s">
        <v>867</v>
      </c>
      <c r="J1233" s="61" t="s">
        <v>71</v>
      </c>
      <c r="K1233" s="62" t="s">
        <v>85</v>
      </c>
      <c r="L1233" s="63" t="s">
        <v>81</v>
      </c>
      <c r="M1233" s="64" t="str">
        <f t="shared" si="215"/>
        <v>2-3-4</v>
      </c>
      <c r="N1233" s="65">
        <v>43191</v>
      </c>
      <c r="O1233" s="66">
        <v>43191</v>
      </c>
      <c r="P1233" s="67">
        <v>0.15264020180061946</v>
      </c>
      <c r="Q1233" s="68" t="s">
        <v>87</v>
      </c>
      <c r="R1233" s="68" t="s">
        <v>88</v>
      </c>
      <c r="S1233" s="68" t="s">
        <v>89</v>
      </c>
      <c r="T1233" s="69">
        <v>48</v>
      </c>
      <c r="U1233" s="68"/>
      <c r="V1233" s="70">
        <v>149136</v>
      </c>
      <c r="W1233" s="70">
        <v>0</v>
      </c>
      <c r="X1233" s="70">
        <v>0</v>
      </c>
      <c r="Y1233" s="70">
        <v>37284</v>
      </c>
      <c r="Z1233" s="70">
        <v>0</v>
      </c>
      <c r="AA1233" s="70">
        <v>422078</v>
      </c>
      <c r="AB1233" s="71">
        <f t="shared" si="216"/>
        <v>384794</v>
      </c>
      <c r="AC1233" s="71">
        <f t="shared" si="209"/>
        <v>384794</v>
      </c>
      <c r="AD1233" s="72">
        <f t="shared" si="210"/>
        <v>365</v>
      </c>
      <c r="AE1233" s="73">
        <f>ROUND(VLOOKUP(Q1233,'[1]Average Cost'!$A$3:$V$26,HLOOKUP('[1]Master Sheet'!E1233,'[1]Average Cost'!$B$1:$V$2,2,0)),0)</f>
        <v>494548</v>
      </c>
      <c r="AF1233" s="74">
        <f t="shared" si="211"/>
        <v>0.77807209815831835</v>
      </c>
      <c r="AG1233" s="68" t="str">
        <f t="shared" si="217"/>
        <v>60%-80%</v>
      </c>
      <c r="AH1233" s="75">
        <v>884944.25</v>
      </c>
      <c r="AI1233" s="75">
        <v>884944.25</v>
      </c>
      <c r="AJ1233" s="75">
        <v>648969</v>
      </c>
      <c r="AK1233" s="76">
        <f t="shared" si="212"/>
        <v>0.43482287161027378</v>
      </c>
      <c r="AL1233" s="39" t="str">
        <f t="shared" si="218"/>
        <v>25% - 50%</v>
      </c>
      <c r="AM1233" s="77" t="str">
        <f t="shared" si="219"/>
        <v>Lower Range</v>
      </c>
      <c r="AN1233" s="78" t="s">
        <v>76</v>
      </c>
      <c r="AO1233" s="78"/>
      <c r="AP1233" s="78" t="s">
        <v>135</v>
      </c>
      <c r="AQ1233" s="49"/>
      <c r="AR1233" s="79"/>
      <c r="AS1233" s="79"/>
      <c r="AT1233" s="80"/>
      <c r="AU1233" s="52">
        <f t="shared" si="213"/>
        <v>0</v>
      </c>
    </row>
    <row r="1234" spans="1:47" ht="15" customHeight="1">
      <c r="A1234" s="53" t="s">
        <v>66</v>
      </c>
      <c r="B1234" s="54">
        <v>1223</v>
      </c>
      <c r="C1234" s="55" t="s">
        <v>134</v>
      </c>
      <c r="D1234" s="56" t="s">
        <v>68</v>
      </c>
      <c r="E1234" s="55" t="s">
        <v>111</v>
      </c>
      <c r="F1234" s="57">
        <v>40817</v>
      </c>
      <c r="G1234" s="58">
        <v>29136</v>
      </c>
      <c r="H1234" s="59">
        <f t="shared" si="214"/>
        <v>39.504109589041093</v>
      </c>
      <c r="I1234" s="60" t="s">
        <v>741</v>
      </c>
      <c r="J1234" s="61" t="s">
        <v>81</v>
      </c>
      <c r="K1234" s="62" t="s">
        <v>85</v>
      </c>
      <c r="L1234" s="63" t="s">
        <v>81</v>
      </c>
      <c r="M1234" s="64" t="str">
        <f t="shared" si="215"/>
        <v>4-3-4</v>
      </c>
      <c r="N1234" s="65">
        <v>42736</v>
      </c>
      <c r="O1234" s="66">
        <v>43191</v>
      </c>
      <c r="P1234" s="67">
        <v>8.6388902663749476E-2</v>
      </c>
      <c r="Q1234" s="68" t="s">
        <v>113</v>
      </c>
      <c r="R1234" s="68" t="s">
        <v>114</v>
      </c>
      <c r="S1234" s="68" t="s">
        <v>115</v>
      </c>
      <c r="T1234" s="69">
        <v>48</v>
      </c>
      <c r="U1234" s="68"/>
      <c r="V1234" s="70">
        <v>199164</v>
      </c>
      <c r="W1234" s="70">
        <v>0</v>
      </c>
      <c r="X1234" s="70">
        <v>45000</v>
      </c>
      <c r="Y1234" s="70">
        <v>49788</v>
      </c>
      <c r="Z1234" s="70">
        <v>15000</v>
      </c>
      <c r="AA1234" s="70">
        <v>559645</v>
      </c>
      <c r="AB1234" s="71">
        <f t="shared" si="216"/>
        <v>509857</v>
      </c>
      <c r="AC1234" s="71">
        <f t="shared" si="209"/>
        <v>509857</v>
      </c>
      <c r="AD1234" s="72">
        <f t="shared" si="210"/>
        <v>365</v>
      </c>
      <c r="AE1234" s="73">
        <f>ROUND(VLOOKUP(Q1234,'[1]Average Cost'!$A$3:$V$26,HLOOKUP('[1]Master Sheet'!E1234,'[1]Average Cost'!$B$1:$V$2,2,0)),0)</f>
        <v>545677</v>
      </c>
      <c r="AF1234" s="74">
        <f t="shared" si="211"/>
        <v>0.93435677149669127</v>
      </c>
      <c r="AG1234" s="68" t="str">
        <f t="shared" si="217"/>
        <v>80%-100%</v>
      </c>
      <c r="AH1234" s="75">
        <v>811167.42264999996</v>
      </c>
      <c r="AI1234" s="75">
        <v>811167.42264999996</v>
      </c>
      <c r="AJ1234" s="75">
        <v>565293</v>
      </c>
      <c r="AK1234" s="76">
        <f t="shared" si="212"/>
        <v>0.62854718491325745</v>
      </c>
      <c r="AL1234" s="39" t="str">
        <f t="shared" si="218"/>
        <v>50% - 70%</v>
      </c>
      <c r="AM1234" s="77" t="str">
        <f t="shared" si="219"/>
        <v>Lower Range</v>
      </c>
      <c r="AN1234" s="78" t="s">
        <v>118</v>
      </c>
      <c r="AO1234" s="78" t="s">
        <v>868</v>
      </c>
      <c r="AP1234" s="78" t="s">
        <v>76</v>
      </c>
      <c r="AQ1234" s="49"/>
      <c r="AR1234" s="79"/>
      <c r="AS1234" s="79"/>
      <c r="AT1234" s="80"/>
      <c r="AU1234" s="52">
        <f t="shared" si="213"/>
        <v>0</v>
      </c>
    </row>
    <row r="1235" spans="1:47" ht="15" customHeight="1">
      <c r="A1235" s="53" t="s">
        <v>66</v>
      </c>
      <c r="B1235" s="54">
        <v>1224</v>
      </c>
      <c r="C1235" s="55" t="s">
        <v>152</v>
      </c>
      <c r="D1235" s="56" t="s">
        <v>83</v>
      </c>
      <c r="E1235" s="55" t="s">
        <v>111</v>
      </c>
      <c r="F1235" s="57">
        <v>40909</v>
      </c>
      <c r="G1235" s="58">
        <v>29316</v>
      </c>
      <c r="H1235" s="59">
        <f t="shared" si="214"/>
        <v>39.010958904109586</v>
      </c>
      <c r="I1235" s="60" t="s">
        <v>112</v>
      </c>
      <c r="J1235" s="61" t="s">
        <v>71</v>
      </c>
      <c r="K1235" s="62" t="s">
        <v>71</v>
      </c>
      <c r="L1235" s="63" t="s">
        <v>85</v>
      </c>
      <c r="M1235" s="64" t="str">
        <f t="shared" si="215"/>
        <v>2-2-3</v>
      </c>
      <c r="N1235" s="65">
        <v>42095</v>
      </c>
      <c r="O1235" s="66">
        <v>43191</v>
      </c>
      <c r="P1235" s="67">
        <v>5.8749999999999997E-2</v>
      </c>
      <c r="Q1235" s="68" t="s">
        <v>113</v>
      </c>
      <c r="R1235" s="68" t="s">
        <v>114</v>
      </c>
      <c r="S1235" s="68" t="s">
        <v>115</v>
      </c>
      <c r="T1235" s="69">
        <v>46</v>
      </c>
      <c r="U1235" s="68"/>
      <c r="V1235" s="70">
        <v>179280</v>
      </c>
      <c r="W1235" s="70">
        <v>0</v>
      </c>
      <c r="X1235" s="70">
        <v>31500</v>
      </c>
      <c r="Y1235" s="70">
        <v>0</v>
      </c>
      <c r="Z1235" s="70">
        <v>10500</v>
      </c>
      <c r="AA1235" s="70">
        <v>460158</v>
      </c>
      <c r="AB1235" s="71">
        <f t="shared" si="216"/>
        <v>460158</v>
      </c>
      <c r="AC1235" s="71">
        <f t="shared" si="209"/>
        <v>460158</v>
      </c>
      <c r="AD1235" s="72">
        <f t="shared" si="210"/>
        <v>365</v>
      </c>
      <c r="AE1235" s="73">
        <f>ROUND(VLOOKUP(Q1235,'[1]Average Cost'!$A$3:$V$26,HLOOKUP('[1]Master Sheet'!E1235,'[1]Average Cost'!$B$1:$V$2,2,0)),0)</f>
        <v>362968</v>
      </c>
      <c r="AF1235" s="74">
        <f t="shared" si="211"/>
        <v>1.267764651429327</v>
      </c>
      <c r="AG1235" s="68" t="str">
        <f t="shared" si="217"/>
        <v>Greater than 100%</v>
      </c>
      <c r="AH1235" s="75">
        <v>573555.75</v>
      </c>
      <c r="AI1235" s="75">
        <v>573555.75</v>
      </c>
      <c r="AJ1235" s="75">
        <v>404172</v>
      </c>
      <c r="AK1235" s="76">
        <f t="shared" si="212"/>
        <v>0.80228992560880086</v>
      </c>
      <c r="AL1235" s="39" t="str">
        <f t="shared" si="218"/>
        <v>70% - 90%</v>
      </c>
      <c r="AM1235" s="77" t="str">
        <f t="shared" si="219"/>
        <v>Lower Middle Range</v>
      </c>
      <c r="AN1235" s="78" t="s">
        <v>118</v>
      </c>
      <c r="AO1235" s="78" t="s">
        <v>869</v>
      </c>
      <c r="AP1235" s="78" t="s">
        <v>76</v>
      </c>
      <c r="AQ1235" s="49"/>
      <c r="AR1235" s="79"/>
      <c r="AS1235" s="79"/>
      <c r="AT1235" s="80"/>
      <c r="AU1235" s="52">
        <f t="shared" si="213"/>
        <v>0</v>
      </c>
    </row>
    <row r="1236" spans="1:47" ht="15" customHeight="1">
      <c r="A1236" s="53" t="s">
        <v>66</v>
      </c>
      <c r="B1236" s="25">
        <v>1225</v>
      </c>
      <c r="C1236" s="55" t="s">
        <v>170</v>
      </c>
      <c r="D1236" s="56" t="s">
        <v>95</v>
      </c>
      <c r="E1236" s="55" t="s">
        <v>111</v>
      </c>
      <c r="F1236" s="57">
        <v>41365</v>
      </c>
      <c r="G1236" s="58">
        <v>28958</v>
      </c>
      <c r="H1236" s="59">
        <f t="shared" si="214"/>
        <v>39.991780821917807</v>
      </c>
      <c r="I1236" s="60" t="s">
        <v>240</v>
      </c>
      <c r="J1236" s="61" t="s">
        <v>85</v>
      </c>
      <c r="K1236" s="62" t="s">
        <v>85</v>
      </c>
      <c r="L1236" s="63" t="s">
        <v>85</v>
      </c>
      <c r="M1236" s="64" t="str">
        <f t="shared" si="215"/>
        <v>3-3-3</v>
      </c>
      <c r="N1236" s="65">
        <v>42736</v>
      </c>
      <c r="O1236" s="66">
        <v>43191</v>
      </c>
      <c r="P1236" s="67">
        <v>7.6388009223674086E-2</v>
      </c>
      <c r="Q1236" s="68" t="s">
        <v>113</v>
      </c>
      <c r="R1236" s="68" t="s">
        <v>114</v>
      </c>
      <c r="S1236" s="68" t="s">
        <v>115</v>
      </c>
      <c r="T1236" s="69">
        <v>47</v>
      </c>
      <c r="U1236" s="68"/>
      <c r="V1236" s="70">
        <v>190956</v>
      </c>
      <c r="W1236" s="70">
        <v>0</v>
      </c>
      <c r="X1236" s="70">
        <v>18000</v>
      </c>
      <c r="Y1236" s="70">
        <v>47736</v>
      </c>
      <c r="Z1236" s="70">
        <v>6000</v>
      </c>
      <c r="AA1236" s="70">
        <v>537097</v>
      </c>
      <c r="AB1236" s="71">
        <f t="shared" si="216"/>
        <v>489361</v>
      </c>
      <c r="AC1236" s="71">
        <f t="shared" si="209"/>
        <v>489361</v>
      </c>
      <c r="AD1236" s="72">
        <f t="shared" si="210"/>
        <v>365</v>
      </c>
      <c r="AE1236" s="73">
        <f>ROUND(VLOOKUP(Q1236,'[1]Average Cost'!$A$3:$V$26,HLOOKUP('[1]Master Sheet'!E1236,'[1]Average Cost'!$B$1:$V$2,2,0)),0)</f>
        <v>450224</v>
      </c>
      <c r="AF1236" s="74">
        <f t="shared" si="211"/>
        <v>1.0869278403639078</v>
      </c>
      <c r="AG1236" s="68" t="str">
        <f t="shared" si="217"/>
        <v>Greater than 100%</v>
      </c>
      <c r="AH1236" s="75">
        <v>648665.76375249994</v>
      </c>
      <c r="AI1236" s="75">
        <v>648665.76375249994</v>
      </c>
      <c r="AJ1236" s="75">
        <v>495248</v>
      </c>
      <c r="AK1236" s="76">
        <f t="shared" si="212"/>
        <v>0.75441163592336113</v>
      </c>
      <c r="AL1236" s="39" t="str">
        <f t="shared" si="218"/>
        <v>70% - 90%</v>
      </c>
      <c r="AM1236" s="77" t="str">
        <f t="shared" si="219"/>
        <v>Lower Middle Range</v>
      </c>
      <c r="AN1236" s="78" t="s">
        <v>118</v>
      </c>
      <c r="AO1236" s="78" t="s">
        <v>870</v>
      </c>
      <c r="AP1236" s="78" t="s">
        <v>76</v>
      </c>
      <c r="AQ1236" s="49"/>
      <c r="AR1236" s="79"/>
      <c r="AS1236" s="79"/>
      <c r="AT1236" s="80"/>
      <c r="AU1236" s="52">
        <f t="shared" si="213"/>
        <v>0</v>
      </c>
    </row>
    <row r="1237" spans="1:47" ht="15" customHeight="1">
      <c r="A1237" s="53" t="s">
        <v>66</v>
      </c>
      <c r="B1237" s="54">
        <v>1226</v>
      </c>
      <c r="C1237" s="55" t="s">
        <v>110</v>
      </c>
      <c r="D1237" s="56" t="s">
        <v>95</v>
      </c>
      <c r="E1237" s="55" t="s">
        <v>111</v>
      </c>
      <c r="F1237" s="57">
        <v>42931</v>
      </c>
      <c r="G1237" s="58">
        <v>33562</v>
      </c>
      <c r="H1237" s="59">
        <f t="shared" si="214"/>
        <v>27.378082191780823</v>
      </c>
      <c r="I1237" s="60" t="s">
        <v>326</v>
      </c>
      <c r="J1237" s="61" t="s">
        <v>85</v>
      </c>
      <c r="K1237" s="62" t="s">
        <v>71</v>
      </c>
      <c r="L1237" s="63" t="s">
        <v>85</v>
      </c>
      <c r="M1237" s="64" t="str">
        <f t="shared" si="215"/>
        <v>3-2-3</v>
      </c>
      <c r="N1237" s="65">
        <v>42826</v>
      </c>
      <c r="O1237" s="66">
        <v>43191</v>
      </c>
      <c r="P1237" s="67">
        <v>7.1110398568132283E-2</v>
      </c>
      <c r="Q1237" s="68" t="s">
        <v>327</v>
      </c>
      <c r="R1237" s="68" t="s">
        <v>114</v>
      </c>
      <c r="S1237" s="68" t="s">
        <v>115</v>
      </c>
      <c r="T1237" s="69">
        <v>47</v>
      </c>
      <c r="U1237" s="68"/>
      <c r="V1237" s="70">
        <v>170004</v>
      </c>
      <c r="W1237" s="70">
        <v>0</v>
      </c>
      <c r="X1237" s="70">
        <v>31500</v>
      </c>
      <c r="Y1237" s="70">
        <v>47220</v>
      </c>
      <c r="Z1237" s="70">
        <v>10500</v>
      </c>
      <c r="AA1237" s="70">
        <v>531390</v>
      </c>
      <c r="AB1237" s="71">
        <f t="shared" si="216"/>
        <v>484170</v>
      </c>
      <c r="AC1237" s="71">
        <f t="shared" si="209"/>
        <v>484170</v>
      </c>
      <c r="AD1237" s="72">
        <f t="shared" si="210"/>
        <v>365</v>
      </c>
      <c r="AE1237" s="73">
        <f>ROUND(VLOOKUP(Q1237,'[1]Average Cost'!$A$3:$V$26,HLOOKUP('[1]Master Sheet'!E1237,'[1]Average Cost'!$B$1:$V$2,2,0)),0)</f>
        <v>482152</v>
      </c>
      <c r="AF1237" s="74">
        <f t="shared" si="211"/>
        <v>1.0041854021138563</v>
      </c>
      <c r="AG1237" s="68" t="str">
        <f t="shared" si="217"/>
        <v>Greater than 100%</v>
      </c>
      <c r="AH1237" s="75">
        <v>818934.83750000002</v>
      </c>
      <c r="AI1237" s="75">
        <v>818934.83750000002</v>
      </c>
      <c r="AJ1237" s="75">
        <v>703765</v>
      </c>
      <c r="AK1237" s="76">
        <f t="shared" si="212"/>
        <v>0.59121920063633882</v>
      </c>
      <c r="AL1237" s="39" t="str">
        <f t="shared" si="218"/>
        <v>50% - 70%</v>
      </c>
      <c r="AM1237" s="77" t="str">
        <f t="shared" si="219"/>
        <v>Lower Range</v>
      </c>
      <c r="AN1237" s="78" t="s">
        <v>76</v>
      </c>
      <c r="AO1237" s="78"/>
      <c r="AP1237" s="78" t="s">
        <v>76</v>
      </c>
      <c r="AQ1237" s="49"/>
      <c r="AR1237" s="79"/>
      <c r="AS1237" s="79"/>
      <c r="AT1237" s="80"/>
      <c r="AU1237" s="52">
        <f t="shared" si="213"/>
        <v>0</v>
      </c>
    </row>
    <row r="1238" spans="1:47" ht="15" customHeight="1">
      <c r="A1238" s="53" t="s">
        <v>66</v>
      </c>
      <c r="B1238" s="54">
        <v>1227</v>
      </c>
      <c r="C1238" s="55" t="s">
        <v>193</v>
      </c>
      <c r="D1238" s="56" t="s">
        <v>145</v>
      </c>
      <c r="E1238" s="55" t="s">
        <v>302</v>
      </c>
      <c r="F1238" s="57">
        <v>44807</v>
      </c>
      <c r="G1238" s="58">
        <v>34658</v>
      </c>
      <c r="H1238" s="59">
        <f t="shared" si="214"/>
        <v>24.375342465753423</v>
      </c>
      <c r="I1238" s="60" t="s">
        <v>429</v>
      </c>
      <c r="J1238" s="61">
        <v>0</v>
      </c>
      <c r="K1238" s="62">
        <v>0</v>
      </c>
      <c r="L1238" s="63" t="s">
        <v>71</v>
      </c>
      <c r="M1238" s="64" t="str">
        <f t="shared" si="215"/>
        <v>0-0-2</v>
      </c>
      <c r="N1238" s="81" t="s">
        <v>72</v>
      </c>
      <c r="O1238" s="62" t="s">
        <v>72</v>
      </c>
      <c r="P1238" s="67">
        <v>0</v>
      </c>
      <c r="Q1238" s="68" t="s">
        <v>113</v>
      </c>
      <c r="R1238" s="68" t="s">
        <v>114</v>
      </c>
      <c r="S1238" s="68" t="s">
        <v>115</v>
      </c>
      <c r="T1238" s="69">
        <v>45</v>
      </c>
      <c r="U1238" s="68"/>
      <c r="V1238" s="70">
        <v>92004</v>
      </c>
      <c r="W1238" s="70">
        <v>0</v>
      </c>
      <c r="X1238" s="70">
        <v>0</v>
      </c>
      <c r="Y1238" s="70">
        <v>0</v>
      </c>
      <c r="Z1238" s="70">
        <v>0</v>
      </c>
      <c r="AA1238" s="70">
        <v>229563.72</v>
      </c>
      <c r="AB1238" s="71">
        <f t="shared" si="216"/>
        <v>229563.72</v>
      </c>
      <c r="AC1238" s="71">
        <f t="shared" si="209"/>
        <v>229563.72</v>
      </c>
      <c r="AD1238" s="72">
        <f t="shared" si="210"/>
        <v>210</v>
      </c>
      <c r="AE1238" s="73">
        <f>ROUND(VLOOKUP(Q1238,'[1]Average Cost'!$A$3:$V$26,HLOOKUP('[1]Master Sheet'!E1238,'[1]Average Cost'!$B$1:$V$2,2,0)),0)</f>
        <v>313202</v>
      </c>
      <c r="AF1238" s="74">
        <f t="shared" si="211"/>
        <v>0.7329573885224232</v>
      </c>
      <c r="AG1238" s="68" t="str">
        <f t="shared" si="217"/>
        <v>60%-80%</v>
      </c>
      <c r="AH1238" s="75">
        <v>487522.38750000001</v>
      </c>
      <c r="AI1238" s="75">
        <v>487522.38750000001</v>
      </c>
      <c r="AJ1238" s="75">
        <v>334149</v>
      </c>
      <c r="AK1238" s="76">
        <f t="shared" si="212"/>
        <v>0.47087831428049032</v>
      </c>
      <c r="AL1238" s="39" t="str">
        <f t="shared" si="218"/>
        <v>25% - 50%</v>
      </c>
      <c r="AM1238" s="77" t="str">
        <f t="shared" si="219"/>
        <v>Lower Range</v>
      </c>
      <c r="AN1238" s="78" t="s">
        <v>76</v>
      </c>
      <c r="AO1238" s="78"/>
      <c r="AP1238" s="78" t="s">
        <v>76</v>
      </c>
      <c r="AQ1238" s="49"/>
      <c r="AR1238" s="79"/>
      <c r="AS1238" s="79"/>
      <c r="AT1238" s="80"/>
      <c r="AU1238" s="52">
        <f t="shared" si="213"/>
        <v>0</v>
      </c>
    </row>
    <row r="1239" spans="1:47" ht="15" customHeight="1">
      <c r="A1239" s="53" t="s">
        <v>66</v>
      </c>
      <c r="B1239" s="54">
        <v>1228</v>
      </c>
      <c r="C1239" s="55" t="s">
        <v>67</v>
      </c>
      <c r="D1239" s="56" t="s">
        <v>68</v>
      </c>
      <c r="E1239" s="55" t="s">
        <v>286</v>
      </c>
      <c r="F1239" s="57">
        <v>44424</v>
      </c>
      <c r="G1239" s="58">
        <v>30268</v>
      </c>
      <c r="H1239" s="59">
        <f t="shared" si="214"/>
        <v>36.402739726027399</v>
      </c>
      <c r="I1239" s="60" t="s">
        <v>800</v>
      </c>
      <c r="J1239" s="61">
        <v>0</v>
      </c>
      <c r="K1239" s="62" t="s">
        <v>71</v>
      </c>
      <c r="L1239" s="63" t="s">
        <v>81</v>
      </c>
      <c r="M1239" s="64" t="str">
        <f t="shared" si="215"/>
        <v>0-2-4</v>
      </c>
      <c r="N1239" s="81" t="s">
        <v>121</v>
      </c>
      <c r="O1239" s="66">
        <v>43191</v>
      </c>
      <c r="P1239" s="67">
        <v>3.0318493150684925E-2</v>
      </c>
      <c r="Q1239" s="68" t="s">
        <v>177</v>
      </c>
      <c r="R1239" s="68" t="s">
        <v>178</v>
      </c>
      <c r="S1239" s="68" t="s">
        <v>179</v>
      </c>
      <c r="T1239" s="69">
        <v>48</v>
      </c>
      <c r="U1239" s="68"/>
      <c r="V1239" s="70">
        <v>393396</v>
      </c>
      <c r="W1239" s="70">
        <v>0</v>
      </c>
      <c r="X1239" s="70">
        <v>0</v>
      </c>
      <c r="Y1239" s="70">
        <v>98352</v>
      </c>
      <c r="Z1239" s="70">
        <v>0</v>
      </c>
      <c r="AA1239" s="70">
        <v>1093787</v>
      </c>
      <c r="AB1239" s="71">
        <f t="shared" si="216"/>
        <v>995435</v>
      </c>
      <c r="AC1239" s="71">
        <f t="shared" si="209"/>
        <v>995435</v>
      </c>
      <c r="AD1239" s="72">
        <f t="shared" si="210"/>
        <v>365</v>
      </c>
      <c r="AE1239" s="73">
        <f>ROUND(VLOOKUP(Q1239,'[1]Average Cost'!$A$3:$V$26,HLOOKUP('[1]Master Sheet'!E1239,'[1]Average Cost'!$B$1:$V$2,2,0)),0)</f>
        <v>876337</v>
      </c>
      <c r="AF1239" s="74">
        <f t="shared" si="211"/>
        <v>1.1359043381712743</v>
      </c>
      <c r="AG1239" s="68" t="str">
        <f t="shared" si="217"/>
        <v>Greater than 100%</v>
      </c>
      <c r="AH1239" s="75">
        <v>1031401.0812</v>
      </c>
      <c r="AI1239" s="75">
        <v>1031401.0812</v>
      </c>
      <c r="AJ1239" s="75">
        <v>1020726</v>
      </c>
      <c r="AK1239" s="76">
        <f t="shared" si="212"/>
        <v>0.96512890876732971</v>
      </c>
      <c r="AL1239" s="39" t="str">
        <f t="shared" si="218"/>
        <v>90% - 110%</v>
      </c>
      <c r="AM1239" s="77" t="str">
        <f t="shared" si="219"/>
        <v>Close to Market Reference</v>
      </c>
      <c r="AN1239" s="78" t="s">
        <v>118</v>
      </c>
      <c r="AO1239" s="78" t="s">
        <v>871</v>
      </c>
      <c r="AP1239" s="78" t="s">
        <v>135</v>
      </c>
      <c r="AQ1239" s="49"/>
      <c r="AR1239" s="79"/>
      <c r="AS1239" s="79"/>
      <c r="AT1239" s="80"/>
      <c r="AU1239" s="52">
        <f t="shared" si="213"/>
        <v>0</v>
      </c>
    </row>
    <row r="1240" spans="1:47" ht="15" customHeight="1">
      <c r="A1240" s="53" t="s">
        <v>66</v>
      </c>
      <c r="B1240" s="54">
        <v>1229</v>
      </c>
      <c r="C1240" s="55" t="s">
        <v>67</v>
      </c>
      <c r="D1240" s="56" t="s">
        <v>68</v>
      </c>
      <c r="E1240" s="55" t="s">
        <v>137</v>
      </c>
      <c r="F1240" s="57">
        <v>44424</v>
      </c>
      <c r="G1240" s="58">
        <v>31158</v>
      </c>
      <c r="H1240" s="59">
        <f t="shared" si="214"/>
        <v>33.964383561643835</v>
      </c>
      <c r="I1240" s="60" t="s">
        <v>872</v>
      </c>
      <c r="J1240" s="61">
        <v>0</v>
      </c>
      <c r="K1240" s="62" t="s">
        <v>71</v>
      </c>
      <c r="L1240" s="63" t="s">
        <v>71</v>
      </c>
      <c r="M1240" s="64" t="str">
        <f t="shared" si="215"/>
        <v>0-2-2</v>
      </c>
      <c r="N1240" s="81" t="s">
        <v>121</v>
      </c>
      <c r="O1240" s="66">
        <v>43191</v>
      </c>
      <c r="P1240" s="67">
        <v>3.265068493150685E-2</v>
      </c>
      <c r="Q1240" s="68" t="s">
        <v>177</v>
      </c>
      <c r="R1240" s="68" t="s">
        <v>178</v>
      </c>
      <c r="S1240" s="68" t="s">
        <v>179</v>
      </c>
      <c r="T1240" s="69">
        <v>48</v>
      </c>
      <c r="U1240" s="68"/>
      <c r="V1240" s="70">
        <v>356736</v>
      </c>
      <c r="W1240" s="70">
        <v>65208</v>
      </c>
      <c r="X1240" s="70">
        <v>0</v>
      </c>
      <c r="Y1240" s="70">
        <v>89184</v>
      </c>
      <c r="Z1240" s="70">
        <v>0</v>
      </c>
      <c r="AA1240" s="70">
        <v>1058176</v>
      </c>
      <c r="AB1240" s="71">
        <f t="shared" si="216"/>
        <v>968992</v>
      </c>
      <c r="AC1240" s="71">
        <f t="shared" si="209"/>
        <v>903784</v>
      </c>
      <c r="AD1240" s="72">
        <f t="shared" si="210"/>
        <v>365</v>
      </c>
      <c r="AE1240" s="73">
        <f>ROUND(VLOOKUP(Q1240,'[1]Average Cost'!$A$3:$V$26,HLOOKUP('[1]Master Sheet'!E1240,'[1]Average Cost'!$B$1:$V$2,2,0)),0)</f>
        <v>876337</v>
      </c>
      <c r="AF1240" s="74">
        <f t="shared" si="211"/>
        <v>1.1057298733249881</v>
      </c>
      <c r="AG1240" s="68" t="str">
        <f t="shared" si="217"/>
        <v>Greater than 100%</v>
      </c>
      <c r="AH1240" s="75">
        <v>1031401.0812</v>
      </c>
      <c r="AI1240" s="75">
        <v>1031401.0812</v>
      </c>
      <c r="AJ1240" s="75">
        <v>1020726</v>
      </c>
      <c r="AK1240" s="76">
        <f t="shared" si="212"/>
        <v>0.93949096783242736</v>
      </c>
      <c r="AL1240" s="39" t="str">
        <f t="shared" si="218"/>
        <v>90% - 110%</v>
      </c>
      <c r="AM1240" s="77" t="str">
        <f t="shared" si="219"/>
        <v>Close to Market Reference</v>
      </c>
      <c r="AN1240" s="78" t="s">
        <v>76</v>
      </c>
      <c r="AO1240" s="78"/>
      <c r="AP1240" s="78" t="s">
        <v>76</v>
      </c>
      <c r="AQ1240" s="49"/>
      <c r="AR1240" s="79"/>
      <c r="AS1240" s="79"/>
      <c r="AT1240" s="80"/>
      <c r="AU1240" s="52">
        <f t="shared" si="213"/>
        <v>0</v>
      </c>
    </row>
    <row r="1241" spans="1:47" ht="15" customHeight="1">
      <c r="A1241" s="53" t="s">
        <v>66</v>
      </c>
      <c r="B1241" s="54">
        <v>1230</v>
      </c>
      <c r="C1241" s="55" t="s">
        <v>104</v>
      </c>
      <c r="D1241" s="56" t="s">
        <v>83</v>
      </c>
      <c r="E1241" s="55" t="s">
        <v>105</v>
      </c>
      <c r="F1241" s="57">
        <v>42693</v>
      </c>
      <c r="G1241" s="58">
        <v>27521</v>
      </c>
      <c r="H1241" s="59">
        <f t="shared" si="214"/>
        <v>43.92876712328767</v>
      </c>
      <c r="I1241" s="60" t="s">
        <v>106</v>
      </c>
      <c r="J1241" s="61" t="s">
        <v>81</v>
      </c>
      <c r="K1241" s="62" t="s">
        <v>71</v>
      </c>
      <c r="L1241" s="63" t="s">
        <v>129</v>
      </c>
      <c r="M1241" s="64" t="str">
        <f t="shared" si="215"/>
        <v>4-2-1</v>
      </c>
      <c r="N1241" s="65">
        <v>42095</v>
      </c>
      <c r="O1241" s="66">
        <v>43191</v>
      </c>
      <c r="P1241" s="67">
        <v>5.7500000000000002E-2</v>
      </c>
      <c r="Q1241" s="68" t="s">
        <v>107</v>
      </c>
      <c r="R1241" s="68" t="s">
        <v>108</v>
      </c>
      <c r="S1241" s="68" t="s">
        <v>109</v>
      </c>
      <c r="T1241" s="69">
        <v>46</v>
      </c>
      <c r="U1241" s="68"/>
      <c r="V1241" s="70">
        <v>260424</v>
      </c>
      <c r="W1241" s="70">
        <v>180000</v>
      </c>
      <c r="X1241" s="70">
        <v>0</v>
      </c>
      <c r="Y1241" s="70">
        <v>0</v>
      </c>
      <c r="Z1241" s="70">
        <v>0</v>
      </c>
      <c r="AA1241" s="70">
        <v>843014</v>
      </c>
      <c r="AB1241" s="71">
        <f t="shared" si="216"/>
        <v>843014</v>
      </c>
      <c r="AC1241" s="71">
        <f t="shared" si="209"/>
        <v>663014</v>
      </c>
      <c r="AD1241" s="72">
        <f t="shared" si="210"/>
        <v>365</v>
      </c>
      <c r="AE1241" s="73">
        <f>ROUND(VLOOKUP(Q1241,'[1]Average Cost'!$A$3:$V$26,HLOOKUP('[1]Master Sheet'!E1241,'[1]Average Cost'!$B$1:$V$2,2,0)),0)</f>
        <v>532955</v>
      </c>
      <c r="AF1241" s="74">
        <f t="shared" si="211"/>
        <v>1.5817733204491937</v>
      </c>
      <c r="AG1241" s="68" t="str">
        <f t="shared" si="217"/>
        <v>Greater than 100%</v>
      </c>
      <c r="AH1241" s="75">
        <v>614929.19200000004</v>
      </c>
      <c r="AI1241" s="75">
        <v>614929.19200000004</v>
      </c>
      <c r="AJ1241" s="75">
        <v>557251</v>
      </c>
      <c r="AK1241" s="76">
        <f t="shared" si="212"/>
        <v>1.3709123114779693</v>
      </c>
      <c r="AL1241" s="39" t="str">
        <f t="shared" si="218"/>
        <v>&gt;130%</v>
      </c>
      <c r="AM1241" s="77" t="str">
        <f t="shared" si="219"/>
        <v>Upper Range</v>
      </c>
      <c r="AN1241" s="78" t="s">
        <v>76</v>
      </c>
      <c r="AO1241" s="78"/>
      <c r="AP1241" s="78" t="s">
        <v>76</v>
      </c>
      <c r="AQ1241" s="49"/>
      <c r="AR1241" s="79"/>
      <c r="AS1241" s="79"/>
      <c r="AT1241" s="80"/>
      <c r="AU1241" s="52">
        <f t="shared" si="213"/>
        <v>0</v>
      </c>
    </row>
    <row r="1242" spans="1:47" ht="15" customHeight="1">
      <c r="A1242" s="53" t="s">
        <v>66</v>
      </c>
      <c r="B1242" s="25">
        <v>1231</v>
      </c>
      <c r="C1242" s="55" t="s">
        <v>265</v>
      </c>
      <c r="D1242" s="56" t="s">
        <v>331</v>
      </c>
      <c r="E1242" s="55" t="s">
        <v>79</v>
      </c>
      <c r="F1242" s="57">
        <v>42662</v>
      </c>
      <c r="G1242" s="58">
        <v>25581</v>
      </c>
      <c r="H1242" s="59">
        <f t="shared" si="214"/>
        <v>49.243835616438353</v>
      </c>
      <c r="I1242" s="60" t="s">
        <v>182</v>
      </c>
      <c r="J1242" s="61" t="s">
        <v>85</v>
      </c>
      <c r="K1242" s="62" t="s">
        <v>71</v>
      </c>
      <c r="L1242" s="63" t="s">
        <v>129</v>
      </c>
      <c r="M1242" s="64" t="str">
        <f t="shared" si="215"/>
        <v>3-2-1</v>
      </c>
      <c r="N1242" s="65">
        <v>42095</v>
      </c>
      <c r="O1242" s="66">
        <v>43191</v>
      </c>
      <c r="P1242" s="67">
        <v>2.9999971664427475E-2</v>
      </c>
      <c r="Q1242" s="68" t="s">
        <v>107</v>
      </c>
      <c r="R1242" s="68" t="s">
        <v>108</v>
      </c>
      <c r="S1242" s="68" t="s">
        <v>109</v>
      </c>
      <c r="T1242" s="69">
        <v>55</v>
      </c>
      <c r="U1242" s="68"/>
      <c r="V1242" s="70">
        <v>818664</v>
      </c>
      <c r="W1242" s="70">
        <v>0</v>
      </c>
      <c r="X1242" s="70">
        <v>0</v>
      </c>
      <c r="Y1242" s="70">
        <v>331896</v>
      </c>
      <c r="Z1242" s="70">
        <v>0</v>
      </c>
      <c r="AA1242" s="70">
        <v>2560439</v>
      </c>
      <c r="AB1242" s="71">
        <f t="shared" si="216"/>
        <v>2228543</v>
      </c>
      <c r="AC1242" s="71">
        <f t="shared" si="209"/>
        <v>2228543</v>
      </c>
      <c r="AD1242" s="72">
        <f t="shared" si="210"/>
        <v>365</v>
      </c>
      <c r="AE1242" s="73">
        <f>ROUND(VLOOKUP(Q1242,'[1]Average Cost'!$A$3:$V$26,HLOOKUP('[1]Master Sheet'!E1242,'[1]Average Cost'!$B$1:$V$2,2,0)),0)</f>
        <v>2544502</v>
      </c>
      <c r="AF1242" s="74">
        <f t="shared" si="211"/>
        <v>0.87582678260814883</v>
      </c>
      <c r="AG1242" s="68" t="str">
        <f t="shared" si="217"/>
        <v>80%-100%</v>
      </c>
      <c r="AH1242" s="75">
        <v>3459131.5651199999</v>
      </c>
      <c r="AI1242" s="75">
        <v>3459131.5651199999</v>
      </c>
      <c r="AJ1242" s="75">
        <v>2974107</v>
      </c>
      <c r="AK1242" s="76">
        <f t="shared" si="212"/>
        <v>0.64424927414482136</v>
      </c>
      <c r="AL1242" s="39" t="str">
        <f t="shared" si="218"/>
        <v>50% - 70%</v>
      </c>
      <c r="AM1242" s="77" t="str">
        <f t="shared" si="219"/>
        <v>Lower Range</v>
      </c>
      <c r="AN1242" s="78" t="s">
        <v>76</v>
      </c>
      <c r="AO1242" s="78"/>
      <c r="AP1242" s="78" t="s">
        <v>118</v>
      </c>
      <c r="AQ1242" s="49"/>
      <c r="AR1242" s="79"/>
      <c r="AS1242" s="79"/>
      <c r="AT1242" s="80"/>
      <c r="AU1242" s="52">
        <f t="shared" si="213"/>
        <v>0</v>
      </c>
    </row>
    <row r="1243" spans="1:47" ht="15" customHeight="1">
      <c r="A1243" s="53" t="s">
        <v>66</v>
      </c>
      <c r="B1243" s="54">
        <v>1232</v>
      </c>
      <c r="C1243" s="55" t="s">
        <v>82</v>
      </c>
      <c r="D1243" s="56" t="s">
        <v>95</v>
      </c>
      <c r="E1243" s="55" t="s">
        <v>253</v>
      </c>
      <c r="F1243" s="57">
        <v>41867</v>
      </c>
      <c r="G1243" s="58">
        <v>31368</v>
      </c>
      <c r="H1243" s="59">
        <f t="shared" si="214"/>
        <v>33.389041095890413</v>
      </c>
      <c r="I1243" s="60" t="s">
        <v>873</v>
      </c>
      <c r="J1243" s="61" t="s">
        <v>71</v>
      </c>
      <c r="K1243" s="62" t="s">
        <v>71</v>
      </c>
      <c r="L1243" s="63" t="s">
        <v>85</v>
      </c>
      <c r="M1243" s="64" t="str">
        <f t="shared" si="215"/>
        <v>2-2-3</v>
      </c>
      <c r="N1243" s="65" t="s">
        <v>86</v>
      </c>
      <c r="O1243" s="66">
        <v>43191</v>
      </c>
      <c r="P1243" s="67">
        <v>8.1111470447459991E-2</v>
      </c>
      <c r="Q1243" s="68" t="s">
        <v>107</v>
      </c>
      <c r="R1243" s="68" t="s">
        <v>108</v>
      </c>
      <c r="S1243" s="68" t="s">
        <v>109</v>
      </c>
      <c r="T1243" s="69">
        <v>47</v>
      </c>
      <c r="U1243" s="68"/>
      <c r="V1243" s="70">
        <v>212736</v>
      </c>
      <c r="W1243" s="70">
        <v>0</v>
      </c>
      <c r="X1243" s="70">
        <v>0</v>
      </c>
      <c r="Y1243" s="70">
        <v>53184</v>
      </c>
      <c r="Z1243" s="70">
        <v>0</v>
      </c>
      <c r="AA1243" s="70">
        <v>596978</v>
      </c>
      <c r="AB1243" s="71">
        <f t="shared" si="216"/>
        <v>543794</v>
      </c>
      <c r="AC1243" s="71">
        <f t="shared" si="209"/>
        <v>543794</v>
      </c>
      <c r="AD1243" s="72">
        <f t="shared" si="210"/>
        <v>365</v>
      </c>
      <c r="AE1243" s="73">
        <f>ROUND(VLOOKUP(Q1243,'[1]Average Cost'!$A$3:$V$26,HLOOKUP('[1]Master Sheet'!E1243,'[1]Average Cost'!$B$1:$V$2,2,0)),0)</f>
        <v>578873</v>
      </c>
      <c r="AF1243" s="74">
        <f t="shared" si="211"/>
        <v>0.93940121581072189</v>
      </c>
      <c r="AG1243" s="68" t="str">
        <f t="shared" si="217"/>
        <v>80%-100%</v>
      </c>
      <c r="AH1243" s="75">
        <v>780288.01023999997</v>
      </c>
      <c r="AI1243" s="75">
        <v>780288.01023999997</v>
      </c>
      <c r="AJ1243" s="75">
        <v>678774</v>
      </c>
      <c r="AK1243" s="76">
        <f t="shared" si="212"/>
        <v>0.69691446345912778</v>
      </c>
      <c r="AL1243" s="39" t="str">
        <f t="shared" si="218"/>
        <v>50% - 70%</v>
      </c>
      <c r="AM1243" s="77" t="str">
        <f t="shared" si="219"/>
        <v>Lower Range</v>
      </c>
      <c r="AN1243" s="78" t="s">
        <v>118</v>
      </c>
      <c r="AO1243" s="78" t="s">
        <v>874</v>
      </c>
      <c r="AP1243" s="78" t="s">
        <v>76</v>
      </c>
      <c r="AQ1243" s="49"/>
      <c r="AR1243" s="79"/>
      <c r="AS1243" s="79"/>
      <c r="AT1243" s="80"/>
      <c r="AU1243" s="52">
        <f t="shared" si="213"/>
        <v>0</v>
      </c>
    </row>
    <row r="1244" spans="1:47" ht="15" customHeight="1">
      <c r="A1244" s="53" t="s">
        <v>66</v>
      </c>
      <c r="B1244" s="54">
        <v>1233</v>
      </c>
      <c r="C1244" s="55" t="s">
        <v>134</v>
      </c>
      <c r="D1244" s="56" t="s">
        <v>68</v>
      </c>
      <c r="E1244" s="55" t="s">
        <v>79</v>
      </c>
      <c r="F1244" s="57">
        <v>41805</v>
      </c>
      <c r="G1244" s="58">
        <v>22330</v>
      </c>
      <c r="H1244" s="59">
        <f t="shared" si="214"/>
        <v>58.150684931506852</v>
      </c>
      <c r="I1244" s="60" t="s">
        <v>223</v>
      </c>
      <c r="J1244" s="61" t="s">
        <v>71</v>
      </c>
      <c r="K1244" s="62" t="s">
        <v>71</v>
      </c>
      <c r="L1244" s="63" t="s">
        <v>129</v>
      </c>
      <c r="M1244" s="64" t="str">
        <f t="shared" si="215"/>
        <v>2-2-1</v>
      </c>
      <c r="N1244" s="65">
        <v>42095</v>
      </c>
      <c r="O1244" s="66">
        <v>43191</v>
      </c>
      <c r="P1244" s="67">
        <v>5.1110861621996767E-2</v>
      </c>
      <c r="Q1244" s="68" t="s">
        <v>224</v>
      </c>
      <c r="R1244" s="68" t="s">
        <v>108</v>
      </c>
      <c r="S1244" s="68" t="s">
        <v>109</v>
      </c>
      <c r="T1244" s="69">
        <v>48</v>
      </c>
      <c r="U1244" s="68"/>
      <c r="V1244" s="70">
        <v>224700</v>
      </c>
      <c r="W1244" s="70">
        <v>0</v>
      </c>
      <c r="X1244" s="70">
        <v>0</v>
      </c>
      <c r="Y1244" s="70">
        <v>56172</v>
      </c>
      <c r="Z1244" s="70">
        <v>0</v>
      </c>
      <c r="AA1244" s="70">
        <v>629865</v>
      </c>
      <c r="AB1244" s="71">
        <f t="shared" si="216"/>
        <v>573693</v>
      </c>
      <c r="AC1244" s="71">
        <f t="shared" si="209"/>
        <v>573693</v>
      </c>
      <c r="AD1244" s="72">
        <f t="shared" si="210"/>
        <v>365</v>
      </c>
      <c r="AE1244" s="73">
        <f>ROUND(VLOOKUP(Q1244,'[1]Average Cost'!$A$3:$V$26,HLOOKUP('[1]Master Sheet'!E1244,'[1]Average Cost'!$B$1:$V$2,2,0)),0)</f>
        <v>603973</v>
      </c>
      <c r="AF1244" s="74">
        <f t="shared" si="211"/>
        <v>0.94986530854856099</v>
      </c>
      <c r="AG1244" s="68" t="str">
        <f t="shared" si="217"/>
        <v>80%-100%</v>
      </c>
      <c r="AH1244" s="75">
        <v>861414.83519999997</v>
      </c>
      <c r="AI1244" s="75">
        <v>861414.83519999997</v>
      </c>
      <c r="AJ1244" s="75">
        <v>798942</v>
      </c>
      <c r="AK1244" s="76">
        <f t="shared" si="212"/>
        <v>0.66598922674323591</v>
      </c>
      <c r="AL1244" s="39" t="str">
        <f t="shared" si="218"/>
        <v>50% - 70%</v>
      </c>
      <c r="AM1244" s="77" t="str">
        <f t="shared" si="219"/>
        <v>Lower Range</v>
      </c>
      <c r="AN1244" s="78" t="s">
        <v>76</v>
      </c>
      <c r="AO1244" s="78"/>
      <c r="AP1244" s="78" t="s">
        <v>76</v>
      </c>
      <c r="AQ1244" s="49"/>
      <c r="AR1244" s="79"/>
      <c r="AS1244" s="79"/>
      <c r="AT1244" s="80"/>
      <c r="AU1244" s="52">
        <f t="shared" si="213"/>
        <v>0</v>
      </c>
    </row>
    <row r="1245" spans="1:47" ht="15" customHeight="1">
      <c r="A1245" s="53" t="s">
        <v>66</v>
      </c>
      <c r="B1245" s="54">
        <v>1234</v>
      </c>
      <c r="C1245" s="55" t="s">
        <v>172</v>
      </c>
      <c r="D1245" s="56" t="s">
        <v>173</v>
      </c>
      <c r="E1245" s="55" t="s">
        <v>149</v>
      </c>
      <c r="F1245" s="57">
        <v>40087</v>
      </c>
      <c r="G1245" s="58">
        <v>28260</v>
      </c>
      <c r="H1245" s="59">
        <f t="shared" si="214"/>
        <v>41.904109589041099</v>
      </c>
      <c r="I1245" s="60" t="s">
        <v>415</v>
      </c>
      <c r="J1245" s="61" t="s">
        <v>85</v>
      </c>
      <c r="K1245" s="62" t="s">
        <v>85</v>
      </c>
      <c r="L1245" s="63" t="s">
        <v>85</v>
      </c>
      <c r="M1245" s="64" t="str">
        <f t="shared" si="215"/>
        <v>3-3-3</v>
      </c>
      <c r="N1245" s="65" t="s">
        <v>86</v>
      </c>
      <c r="O1245" s="66">
        <v>43191</v>
      </c>
      <c r="P1245" s="67">
        <v>0.1075</v>
      </c>
      <c r="Q1245" s="68" t="s">
        <v>151</v>
      </c>
      <c r="R1245" s="68" t="s">
        <v>126</v>
      </c>
      <c r="S1245" s="68" t="s">
        <v>127</v>
      </c>
      <c r="T1245" s="69">
        <v>44</v>
      </c>
      <c r="U1245" s="68"/>
      <c r="V1245" s="70">
        <v>152508</v>
      </c>
      <c r="W1245" s="70">
        <v>0</v>
      </c>
      <c r="X1245" s="70">
        <v>0</v>
      </c>
      <c r="Y1245" s="70">
        <v>0</v>
      </c>
      <c r="Z1245" s="70">
        <v>0</v>
      </c>
      <c r="AA1245" s="70">
        <v>393234</v>
      </c>
      <c r="AB1245" s="71">
        <f t="shared" si="216"/>
        <v>393234</v>
      </c>
      <c r="AC1245" s="71">
        <f t="shared" si="209"/>
        <v>393234</v>
      </c>
      <c r="AD1245" s="72">
        <f t="shared" si="210"/>
        <v>365</v>
      </c>
      <c r="AE1245" s="73">
        <f>ROUND(VLOOKUP(Q1245,'[1]Average Cost'!$A$3:$V$26,HLOOKUP('[1]Master Sheet'!E1245,'[1]Average Cost'!$B$1:$V$2,2,0)),0)</f>
        <v>349645</v>
      </c>
      <c r="AF1245" s="74">
        <f t="shared" si="211"/>
        <v>1.1246664473966452</v>
      </c>
      <c r="AG1245" s="68" t="str">
        <f t="shared" si="217"/>
        <v>Greater than 100%</v>
      </c>
      <c r="AH1245" s="75">
        <v>342055.23525000003</v>
      </c>
      <c r="AI1245" s="75">
        <v>342055.23525000003</v>
      </c>
      <c r="AJ1245" s="75">
        <v>309807</v>
      </c>
      <c r="AK1245" s="76">
        <f t="shared" si="212"/>
        <v>1.1496213461331608</v>
      </c>
      <c r="AL1245" s="39" t="str">
        <f t="shared" si="218"/>
        <v>110% - 130%</v>
      </c>
      <c r="AM1245" s="77" t="str">
        <f t="shared" si="219"/>
        <v>Upper Middle Range</v>
      </c>
      <c r="AN1245" s="78" t="s">
        <v>76</v>
      </c>
      <c r="AO1245" s="78"/>
      <c r="AP1245" s="78" t="s">
        <v>76</v>
      </c>
      <c r="AQ1245" s="49"/>
      <c r="AR1245" s="79"/>
      <c r="AS1245" s="79"/>
      <c r="AT1245" s="80"/>
      <c r="AU1245" s="52">
        <f t="shared" si="213"/>
        <v>0</v>
      </c>
    </row>
    <row r="1246" spans="1:47" ht="15" customHeight="1">
      <c r="A1246" s="53" t="s">
        <v>66</v>
      </c>
      <c r="B1246" s="54">
        <v>1235</v>
      </c>
      <c r="C1246" s="55" t="s">
        <v>110</v>
      </c>
      <c r="D1246" s="56" t="s">
        <v>95</v>
      </c>
      <c r="E1246" s="55" t="s">
        <v>79</v>
      </c>
      <c r="F1246" s="57">
        <v>44424</v>
      </c>
      <c r="G1246" s="58">
        <v>31265</v>
      </c>
      <c r="H1246" s="59">
        <f t="shared" si="214"/>
        <v>33.671232876712331</v>
      </c>
      <c r="I1246" s="60" t="s">
        <v>100</v>
      </c>
      <c r="J1246" s="61">
        <v>0</v>
      </c>
      <c r="K1246" s="62" t="s">
        <v>71</v>
      </c>
      <c r="L1246" s="63" t="s">
        <v>129</v>
      </c>
      <c r="M1246" s="64" t="str">
        <f t="shared" si="215"/>
        <v>0-2-1</v>
      </c>
      <c r="N1246" s="81" t="s">
        <v>121</v>
      </c>
      <c r="O1246" s="66">
        <v>43191</v>
      </c>
      <c r="P1246" s="67">
        <v>3.0880068142037222E-2</v>
      </c>
      <c r="Q1246" s="68" t="s">
        <v>101</v>
      </c>
      <c r="R1246" s="68" t="s">
        <v>141</v>
      </c>
      <c r="S1246" s="68" t="s">
        <v>142</v>
      </c>
      <c r="T1246" s="69">
        <v>47</v>
      </c>
      <c r="U1246" s="68"/>
      <c r="V1246" s="70">
        <v>299892</v>
      </c>
      <c r="W1246" s="70">
        <v>0</v>
      </c>
      <c r="X1246" s="70">
        <v>0</v>
      </c>
      <c r="Y1246" s="70">
        <v>74976</v>
      </c>
      <c r="Z1246" s="70">
        <v>0</v>
      </c>
      <c r="AA1246" s="70">
        <v>836665</v>
      </c>
      <c r="AB1246" s="71">
        <f t="shared" si="216"/>
        <v>761689</v>
      </c>
      <c r="AC1246" s="71">
        <f t="shared" si="209"/>
        <v>761689</v>
      </c>
      <c r="AD1246" s="72">
        <f t="shared" si="210"/>
        <v>365</v>
      </c>
      <c r="AE1246" s="73">
        <f>ROUND(VLOOKUP(Q1246,'[1]Average Cost'!$A$3:$V$26,HLOOKUP('[1]Master Sheet'!E1246,'[1]Average Cost'!$B$1:$V$2,2,0)),0)</f>
        <v>523446</v>
      </c>
      <c r="AF1246" s="74">
        <f t="shared" si="211"/>
        <v>1.4551434149845448</v>
      </c>
      <c r="AG1246" s="68" t="str">
        <f t="shared" si="217"/>
        <v>Greater than 100%</v>
      </c>
      <c r="AH1246" s="75">
        <v>857179.09441124997</v>
      </c>
      <c r="AI1246" s="75">
        <v>857179.09441124997</v>
      </c>
      <c r="AJ1246" s="75">
        <v>703765</v>
      </c>
      <c r="AK1246" s="76">
        <f t="shared" si="212"/>
        <v>0.88859959950745537</v>
      </c>
      <c r="AL1246" s="39" t="str">
        <f t="shared" si="218"/>
        <v>70% - 90%</v>
      </c>
      <c r="AM1246" s="77" t="str">
        <f t="shared" si="219"/>
        <v>Close to Market Reference</v>
      </c>
      <c r="AN1246" s="78" t="s">
        <v>76</v>
      </c>
      <c r="AO1246" s="78"/>
      <c r="AP1246" s="78" t="s">
        <v>118</v>
      </c>
      <c r="AQ1246" s="49"/>
      <c r="AR1246" s="79"/>
      <c r="AS1246" s="79"/>
      <c r="AT1246" s="80"/>
      <c r="AU1246" s="52">
        <f t="shared" si="213"/>
        <v>0</v>
      </c>
    </row>
    <row r="1247" spans="1:47" ht="15" customHeight="1">
      <c r="A1247" s="53" t="s">
        <v>66</v>
      </c>
      <c r="B1247" s="54">
        <v>1236</v>
      </c>
      <c r="C1247" s="55" t="s">
        <v>265</v>
      </c>
      <c r="D1247" s="56" t="s">
        <v>331</v>
      </c>
      <c r="E1247" s="55" t="s">
        <v>149</v>
      </c>
      <c r="F1247" s="57">
        <v>41934</v>
      </c>
      <c r="G1247" s="58">
        <v>28800</v>
      </c>
      <c r="H1247" s="59">
        <f t="shared" si="214"/>
        <v>40.424657534246577</v>
      </c>
      <c r="I1247" s="60" t="s">
        <v>485</v>
      </c>
      <c r="J1247" s="61" t="s">
        <v>85</v>
      </c>
      <c r="K1247" s="62" t="s">
        <v>81</v>
      </c>
      <c r="L1247" s="63" t="s">
        <v>81</v>
      </c>
      <c r="M1247" s="64" t="str">
        <f t="shared" si="215"/>
        <v>3-4-4</v>
      </c>
      <c r="N1247" s="65">
        <v>42826</v>
      </c>
      <c r="O1247" s="66">
        <v>43191</v>
      </c>
      <c r="P1247" s="67">
        <v>0.16500000000000001</v>
      </c>
      <c r="Q1247" s="68" t="s">
        <v>224</v>
      </c>
      <c r="R1247" s="68" t="s">
        <v>108</v>
      </c>
      <c r="S1247" s="68" t="s">
        <v>109</v>
      </c>
      <c r="T1247" s="69">
        <v>55</v>
      </c>
      <c r="U1247" s="68"/>
      <c r="V1247" s="70">
        <v>760416</v>
      </c>
      <c r="W1247" s="70">
        <v>0</v>
      </c>
      <c r="X1247" s="70">
        <v>0</v>
      </c>
      <c r="Y1247" s="70">
        <v>308280</v>
      </c>
      <c r="Z1247" s="70">
        <v>0</v>
      </c>
      <c r="AA1247" s="70">
        <v>2379407</v>
      </c>
      <c r="AB1247" s="71">
        <f t="shared" si="216"/>
        <v>2071127</v>
      </c>
      <c r="AC1247" s="71">
        <f t="shared" si="209"/>
        <v>2071127</v>
      </c>
      <c r="AD1247" s="72">
        <f t="shared" si="210"/>
        <v>365</v>
      </c>
      <c r="AE1247" s="73">
        <f>ROUND(VLOOKUP(Q1247,'[1]Average Cost'!$A$3:$V$26,HLOOKUP('[1]Master Sheet'!E1247,'[1]Average Cost'!$B$1:$V$2,2,0)),0)</f>
        <v>3062183</v>
      </c>
      <c r="AF1247" s="74">
        <f t="shared" si="211"/>
        <v>0.67635637713356778</v>
      </c>
      <c r="AG1247" s="68" t="str">
        <f t="shared" si="217"/>
        <v>60%-80%</v>
      </c>
      <c r="AH1247" s="75">
        <v>3245961.9099599998</v>
      </c>
      <c r="AI1247" s="75">
        <v>3245961.9099599998</v>
      </c>
      <c r="AJ1247" s="75">
        <v>2974107</v>
      </c>
      <c r="AK1247" s="76">
        <f t="shared" si="212"/>
        <v>0.63806263211065306</v>
      </c>
      <c r="AL1247" s="39" t="str">
        <f t="shared" si="218"/>
        <v>50% - 70%</v>
      </c>
      <c r="AM1247" s="77" t="str">
        <f t="shared" si="219"/>
        <v>Lower Range</v>
      </c>
      <c r="AN1247" s="78" t="s">
        <v>76</v>
      </c>
      <c r="AO1247" s="78"/>
      <c r="AP1247" s="78" t="s">
        <v>76</v>
      </c>
      <c r="AQ1247" s="49"/>
      <c r="AR1247" s="79"/>
      <c r="AS1247" s="79"/>
      <c r="AT1247" s="80"/>
      <c r="AU1247" s="52">
        <f t="shared" si="213"/>
        <v>0</v>
      </c>
    </row>
    <row r="1248" spans="1:47" ht="15" customHeight="1">
      <c r="A1248" s="53" t="s">
        <v>66</v>
      </c>
      <c r="B1248" s="25">
        <v>1237</v>
      </c>
      <c r="C1248" s="55" t="s">
        <v>180</v>
      </c>
      <c r="D1248" s="56" t="s">
        <v>216</v>
      </c>
      <c r="E1248" s="55" t="s">
        <v>79</v>
      </c>
      <c r="F1248" s="57">
        <v>42679</v>
      </c>
      <c r="G1248" s="58">
        <v>25915</v>
      </c>
      <c r="H1248" s="59">
        <f t="shared" si="214"/>
        <v>48.328767123287669</v>
      </c>
      <c r="I1248" s="60" t="s">
        <v>348</v>
      </c>
      <c r="J1248" s="61" t="s">
        <v>71</v>
      </c>
      <c r="K1248" s="62" t="s">
        <v>71</v>
      </c>
      <c r="L1248" s="63" t="s">
        <v>71</v>
      </c>
      <c r="M1248" s="64" t="str">
        <f t="shared" si="215"/>
        <v>2-2-2</v>
      </c>
      <c r="N1248" s="65">
        <v>42095</v>
      </c>
      <c r="O1248" s="66">
        <v>43191</v>
      </c>
      <c r="P1248" s="67">
        <v>0.04</v>
      </c>
      <c r="Q1248" s="68" t="s">
        <v>73</v>
      </c>
      <c r="R1248" s="38" t="s">
        <v>74</v>
      </c>
      <c r="S1248" s="38" t="s">
        <v>75</v>
      </c>
      <c r="T1248" s="69">
        <v>53</v>
      </c>
      <c r="U1248" s="68"/>
      <c r="V1248" s="70">
        <v>492108</v>
      </c>
      <c r="W1248" s="70">
        <v>70116</v>
      </c>
      <c r="X1248" s="70">
        <v>0</v>
      </c>
      <c r="Y1248" s="70">
        <v>273396</v>
      </c>
      <c r="Z1248" s="70">
        <v>0</v>
      </c>
      <c r="AA1248" s="70">
        <v>1726420</v>
      </c>
      <c r="AB1248" s="71">
        <f t="shared" si="216"/>
        <v>1453024</v>
      </c>
      <c r="AC1248" s="71">
        <f t="shared" si="209"/>
        <v>1382908</v>
      </c>
      <c r="AD1248" s="72">
        <f t="shared" si="210"/>
        <v>365</v>
      </c>
      <c r="AE1248" s="73">
        <f>ROUND(VLOOKUP(Q1248,'[1]Average Cost'!$A$3:$V$26,HLOOKUP('[1]Master Sheet'!E1248,'[1]Average Cost'!$B$1:$V$2,2,0)),0)</f>
        <v>1940547</v>
      </c>
      <c r="AF1248" s="74">
        <f t="shared" si="211"/>
        <v>0.74877032094558904</v>
      </c>
      <c r="AG1248" s="68" t="str">
        <f t="shared" si="217"/>
        <v>60%-80%</v>
      </c>
      <c r="AH1248" s="75">
        <v>2356032.5669999998</v>
      </c>
      <c r="AI1248" s="75">
        <v>2356032.5669999998</v>
      </c>
      <c r="AJ1248" s="75">
        <v>1962713</v>
      </c>
      <c r="AK1248" s="76">
        <f t="shared" si="212"/>
        <v>0.61672492152779312</v>
      </c>
      <c r="AL1248" s="39" t="str">
        <f t="shared" si="218"/>
        <v>50% - 70%</v>
      </c>
      <c r="AM1248" s="77" t="str">
        <f t="shared" si="219"/>
        <v>Lower Range</v>
      </c>
      <c r="AN1248" s="78" t="s">
        <v>76</v>
      </c>
      <c r="AO1248" s="78"/>
      <c r="AP1248" s="78" t="s">
        <v>76</v>
      </c>
      <c r="AQ1248" s="49"/>
      <c r="AR1248" s="79"/>
      <c r="AS1248" s="79"/>
      <c r="AT1248" s="80"/>
      <c r="AU1248" s="52">
        <f t="shared" si="213"/>
        <v>0</v>
      </c>
    </row>
    <row r="1249" spans="1:47" ht="15" customHeight="1">
      <c r="A1249" s="53" t="s">
        <v>66</v>
      </c>
      <c r="B1249" s="54">
        <v>1238</v>
      </c>
      <c r="C1249" s="55" t="s">
        <v>67</v>
      </c>
      <c r="D1249" s="56" t="s">
        <v>68</v>
      </c>
      <c r="E1249" s="55" t="s">
        <v>875</v>
      </c>
      <c r="F1249" s="57">
        <v>44807</v>
      </c>
      <c r="G1249" s="58">
        <v>30952</v>
      </c>
      <c r="H1249" s="59">
        <f t="shared" si="214"/>
        <v>34.528767123287672</v>
      </c>
      <c r="I1249" s="60" t="s">
        <v>158</v>
      </c>
      <c r="J1249" s="61">
        <v>0</v>
      </c>
      <c r="K1249" s="62">
        <v>0</v>
      </c>
      <c r="L1249" s="63" t="s">
        <v>71</v>
      </c>
      <c r="M1249" s="64" t="str">
        <f t="shared" si="215"/>
        <v>0-0-2</v>
      </c>
      <c r="N1249" s="81" t="s">
        <v>72</v>
      </c>
      <c r="O1249" s="62" t="s">
        <v>72</v>
      </c>
      <c r="P1249" s="67">
        <v>0</v>
      </c>
      <c r="Q1249" s="68" t="s">
        <v>73</v>
      </c>
      <c r="R1249" s="38" t="s">
        <v>74</v>
      </c>
      <c r="S1249" s="38" t="s">
        <v>75</v>
      </c>
      <c r="T1249" s="69">
        <v>48</v>
      </c>
      <c r="U1249" s="68"/>
      <c r="V1249" s="70">
        <v>181824</v>
      </c>
      <c r="W1249" s="70">
        <v>0</v>
      </c>
      <c r="X1249" s="70">
        <v>0</v>
      </c>
      <c r="Y1249" s="70">
        <v>45456</v>
      </c>
      <c r="Z1249" s="70">
        <v>0</v>
      </c>
      <c r="AA1249" s="70">
        <v>511958</v>
      </c>
      <c r="AB1249" s="71">
        <f t="shared" si="216"/>
        <v>466502</v>
      </c>
      <c r="AC1249" s="71">
        <f t="shared" si="209"/>
        <v>466502</v>
      </c>
      <c r="AD1249" s="72">
        <f t="shared" si="210"/>
        <v>210</v>
      </c>
      <c r="AE1249" s="73">
        <f>ROUND(VLOOKUP(Q1249,'[1]Average Cost'!$A$3:$V$26,HLOOKUP('[1]Master Sheet'!E1249,'[1]Average Cost'!$B$1:$V$2,2,0)),0)</f>
        <v>646385</v>
      </c>
      <c r="AF1249" s="74">
        <f t="shared" si="211"/>
        <v>0.7217091980785445</v>
      </c>
      <c r="AG1249" s="68" t="str">
        <f t="shared" si="217"/>
        <v>60%-80%</v>
      </c>
      <c r="AH1249" s="75">
        <v>1040452</v>
      </c>
      <c r="AI1249" s="75">
        <v>1031401.0812</v>
      </c>
      <c r="AJ1249" s="75">
        <v>1040452</v>
      </c>
      <c r="AK1249" s="76">
        <f t="shared" si="212"/>
        <v>0.44836474916670832</v>
      </c>
      <c r="AL1249" s="39" t="str">
        <f t="shared" si="218"/>
        <v>25% - 50%</v>
      </c>
      <c r="AM1249" s="77" t="str">
        <f t="shared" si="219"/>
        <v>Lower Range</v>
      </c>
      <c r="AN1249" s="78" t="s">
        <v>76</v>
      </c>
      <c r="AO1249" s="78"/>
      <c r="AP1249" s="78" t="s">
        <v>76</v>
      </c>
      <c r="AQ1249" s="49"/>
      <c r="AR1249" s="79"/>
      <c r="AS1249" s="79"/>
      <c r="AT1249" s="80"/>
      <c r="AU1249" s="52">
        <f t="shared" si="213"/>
        <v>0</v>
      </c>
    </row>
    <row r="1250" spans="1:47" ht="15" customHeight="1">
      <c r="A1250" s="53" t="s">
        <v>66</v>
      </c>
      <c r="B1250" s="54">
        <v>1239</v>
      </c>
      <c r="C1250" s="55" t="s">
        <v>82</v>
      </c>
      <c r="D1250" s="56" t="s">
        <v>83</v>
      </c>
      <c r="E1250" s="55" t="s">
        <v>244</v>
      </c>
      <c r="F1250" s="57">
        <v>40544</v>
      </c>
      <c r="G1250" s="58">
        <v>28997</v>
      </c>
      <c r="H1250" s="59">
        <f t="shared" si="214"/>
        <v>39.884931506849313</v>
      </c>
      <c r="I1250" s="60" t="s">
        <v>635</v>
      </c>
      <c r="J1250" s="61" t="s">
        <v>71</v>
      </c>
      <c r="K1250" s="62" t="s">
        <v>71</v>
      </c>
      <c r="L1250" s="63" t="s">
        <v>71</v>
      </c>
      <c r="M1250" s="64" t="str">
        <f t="shared" si="215"/>
        <v>2-2-2</v>
      </c>
      <c r="N1250" s="65" t="s">
        <v>86</v>
      </c>
      <c r="O1250" s="66">
        <v>43191</v>
      </c>
      <c r="P1250" s="67">
        <v>9.5000000000000001E-2</v>
      </c>
      <c r="Q1250" s="68" t="s">
        <v>87</v>
      </c>
      <c r="R1250" s="68" t="s">
        <v>88</v>
      </c>
      <c r="S1250" s="68" t="s">
        <v>89</v>
      </c>
      <c r="T1250" s="69">
        <v>46</v>
      </c>
      <c r="U1250" s="68"/>
      <c r="V1250" s="70">
        <v>131184</v>
      </c>
      <c r="W1250" s="70">
        <v>0</v>
      </c>
      <c r="X1250" s="70">
        <v>0</v>
      </c>
      <c r="Y1250" s="70">
        <v>0</v>
      </c>
      <c r="Z1250" s="70">
        <v>0</v>
      </c>
      <c r="AA1250" s="70">
        <v>268039.74</v>
      </c>
      <c r="AB1250" s="71">
        <f t="shared" si="216"/>
        <v>268039.74</v>
      </c>
      <c r="AC1250" s="71">
        <f t="shared" si="209"/>
        <v>268039.74</v>
      </c>
      <c r="AD1250" s="72">
        <f t="shared" si="210"/>
        <v>365</v>
      </c>
      <c r="AE1250" s="73">
        <f>ROUND(VLOOKUP(Q1250,'[1]Average Cost'!$A$3:$V$26,HLOOKUP('[1]Master Sheet'!E1250,'[1]Average Cost'!$B$1:$V$2,2,0)),0)</f>
        <v>293696</v>
      </c>
      <c r="AF1250" s="74">
        <f t="shared" si="211"/>
        <v>0.91264348169535847</v>
      </c>
      <c r="AG1250" s="68" t="str">
        <f t="shared" si="217"/>
        <v>80%-100%</v>
      </c>
      <c r="AH1250" s="75">
        <v>512626</v>
      </c>
      <c r="AI1250" s="75">
        <v>449515</v>
      </c>
      <c r="AJ1250" s="75">
        <v>512626</v>
      </c>
      <c r="AK1250" s="76">
        <f t="shared" si="212"/>
        <v>0.52287581979844955</v>
      </c>
      <c r="AL1250" s="39" t="str">
        <f t="shared" si="218"/>
        <v>50% - 70%</v>
      </c>
      <c r="AM1250" s="77" t="str">
        <f t="shared" si="219"/>
        <v>Lower Range</v>
      </c>
      <c r="AN1250" s="78" t="s">
        <v>76</v>
      </c>
      <c r="AO1250" s="78"/>
      <c r="AP1250" s="78" t="s">
        <v>76</v>
      </c>
      <c r="AQ1250" s="49"/>
      <c r="AR1250" s="79"/>
      <c r="AS1250" s="79"/>
      <c r="AT1250" s="80"/>
      <c r="AU1250" s="52">
        <f t="shared" si="213"/>
        <v>0</v>
      </c>
    </row>
    <row r="1251" spans="1:47" ht="15" customHeight="1">
      <c r="A1251" s="53" t="s">
        <v>66</v>
      </c>
      <c r="B1251" s="54">
        <v>1240</v>
      </c>
      <c r="C1251" s="55" t="s">
        <v>82</v>
      </c>
      <c r="D1251" s="56" t="s">
        <v>83</v>
      </c>
      <c r="E1251" s="55" t="s">
        <v>235</v>
      </c>
      <c r="F1251" s="57">
        <v>40544</v>
      </c>
      <c r="G1251" s="58">
        <v>25307</v>
      </c>
      <c r="H1251" s="59">
        <f t="shared" si="214"/>
        <v>49.994520547945207</v>
      </c>
      <c r="I1251" s="60" t="s">
        <v>373</v>
      </c>
      <c r="J1251" s="61" t="s">
        <v>71</v>
      </c>
      <c r="K1251" s="62" t="s">
        <v>71</v>
      </c>
      <c r="L1251" s="63" t="s">
        <v>129</v>
      </c>
      <c r="M1251" s="64" t="str">
        <f t="shared" si="215"/>
        <v>2-2-1</v>
      </c>
      <c r="N1251" s="65">
        <v>42736</v>
      </c>
      <c r="O1251" s="66">
        <v>43191</v>
      </c>
      <c r="P1251" s="67">
        <v>9.9999999999999992E-2</v>
      </c>
      <c r="Q1251" s="68" t="s">
        <v>87</v>
      </c>
      <c r="R1251" s="68" t="s">
        <v>88</v>
      </c>
      <c r="S1251" s="68" t="s">
        <v>89</v>
      </c>
      <c r="T1251" s="69">
        <v>46</v>
      </c>
      <c r="U1251" s="68"/>
      <c r="V1251" s="70">
        <v>112572</v>
      </c>
      <c r="W1251" s="70">
        <v>0</v>
      </c>
      <c r="X1251" s="70">
        <v>0</v>
      </c>
      <c r="Y1251" s="70">
        <v>0</v>
      </c>
      <c r="Z1251" s="70">
        <v>0</v>
      </c>
      <c r="AA1251" s="70">
        <v>221268.7</v>
      </c>
      <c r="AB1251" s="71">
        <f t="shared" si="216"/>
        <v>221268.7</v>
      </c>
      <c r="AC1251" s="71">
        <f t="shared" si="209"/>
        <v>221268.7</v>
      </c>
      <c r="AD1251" s="72">
        <f t="shared" si="210"/>
        <v>365</v>
      </c>
      <c r="AE1251" s="73">
        <f>ROUND(VLOOKUP(Q1251,'[1]Average Cost'!$A$3:$V$26,HLOOKUP('[1]Master Sheet'!E1251,'[1]Average Cost'!$B$1:$V$2,2,0)),0)</f>
        <v>293696</v>
      </c>
      <c r="AF1251" s="74">
        <f t="shared" si="211"/>
        <v>0.7533936451296579</v>
      </c>
      <c r="AG1251" s="68" t="str">
        <f t="shared" si="217"/>
        <v>60%-80%</v>
      </c>
      <c r="AH1251" s="75">
        <v>512626</v>
      </c>
      <c r="AI1251" s="75">
        <v>449515</v>
      </c>
      <c r="AJ1251" s="75">
        <v>512626</v>
      </c>
      <c r="AK1251" s="76">
        <f t="shared" si="212"/>
        <v>0.43163768517398654</v>
      </c>
      <c r="AL1251" s="39" t="str">
        <f t="shared" si="218"/>
        <v>25% - 50%</v>
      </c>
      <c r="AM1251" s="77" t="str">
        <f t="shared" si="219"/>
        <v>Lower Range</v>
      </c>
      <c r="AN1251" s="78" t="s">
        <v>76</v>
      </c>
      <c r="AO1251" s="78"/>
      <c r="AP1251" s="78" t="s">
        <v>76</v>
      </c>
      <c r="AQ1251" s="49"/>
      <c r="AR1251" s="79"/>
      <c r="AS1251" s="79"/>
      <c r="AT1251" s="80"/>
      <c r="AU1251" s="52">
        <f t="shared" si="213"/>
        <v>0</v>
      </c>
    </row>
    <row r="1252" spans="1:47" ht="15" customHeight="1">
      <c r="A1252" s="53" t="s">
        <v>66</v>
      </c>
      <c r="B1252" s="54">
        <v>1241</v>
      </c>
      <c r="C1252" s="55" t="s">
        <v>82</v>
      </c>
      <c r="D1252" s="56" t="s">
        <v>83</v>
      </c>
      <c r="E1252" s="55" t="s">
        <v>504</v>
      </c>
      <c r="F1252" s="57">
        <v>41365</v>
      </c>
      <c r="G1252" s="58">
        <v>31809</v>
      </c>
      <c r="H1252" s="59">
        <f t="shared" si="214"/>
        <v>32.180821917808217</v>
      </c>
      <c r="I1252" s="60" t="s">
        <v>505</v>
      </c>
      <c r="J1252" s="61" t="s">
        <v>71</v>
      </c>
      <c r="K1252" s="62" t="s">
        <v>71</v>
      </c>
      <c r="L1252" s="63" t="s">
        <v>85</v>
      </c>
      <c r="M1252" s="64" t="str">
        <f t="shared" si="215"/>
        <v>2-2-3</v>
      </c>
      <c r="N1252" s="65">
        <v>42095</v>
      </c>
      <c r="O1252" s="66">
        <v>43191</v>
      </c>
      <c r="P1252" s="67">
        <v>9.9999999999999992E-2</v>
      </c>
      <c r="Q1252" s="68" t="s">
        <v>87</v>
      </c>
      <c r="R1252" s="68" t="s">
        <v>88</v>
      </c>
      <c r="S1252" s="68" t="s">
        <v>89</v>
      </c>
      <c r="T1252" s="69">
        <v>46</v>
      </c>
      <c r="U1252" s="68"/>
      <c r="V1252" s="70">
        <v>108264</v>
      </c>
      <c r="W1252" s="70">
        <v>11340</v>
      </c>
      <c r="X1252" s="70">
        <v>0</v>
      </c>
      <c r="Y1252" s="70">
        <v>0</v>
      </c>
      <c r="Z1252" s="70">
        <v>0</v>
      </c>
      <c r="AA1252" s="70">
        <v>255978.53</v>
      </c>
      <c r="AB1252" s="71">
        <f t="shared" si="216"/>
        <v>255978.53</v>
      </c>
      <c r="AC1252" s="71">
        <f t="shared" si="209"/>
        <v>244638.53</v>
      </c>
      <c r="AD1252" s="72">
        <f t="shared" si="210"/>
        <v>365</v>
      </c>
      <c r="AE1252" s="73">
        <f>ROUND(VLOOKUP(Q1252,'[1]Average Cost'!$A$3:$V$26,HLOOKUP('[1]Master Sheet'!E1252,'[1]Average Cost'!$B$1:$V$2,2,0)),0)</f>
        <v>293696</v>
      </c>
      <c r="AF1252" s="74">
        <f t="shared" si="211"/>
        <v>0.87157649406188709</v>
      </c>
      <c r="AG1252" s="68" t="str">
        <f t="shared" si="217"/>
        <v>80%-100%</v>
      </c>
      <c r="AH1252" s="75">
        <v>512626</v>
      </c>
      <c r="AI1252" s="75">
        <v>449515</v>
      </c>
      <c r="AJ1252" s="75">
        <v>512626</v>
      </c>
      <c r="AK1252" s="76">
        <f t="shared" si="212"/>
        <v>0.49934753602041254</v>
      </c>
      <c r="AL1252" s="39" t="str">
        <f t="shared" si="218"/>
        <v>25% - 50%</v>
      </c>
      <c r="AM1252" s="77" t="str">
        <f t="shared" si="219"/>
        <v>Lower Range</v>
      </c>
      <c r="AN1252" s="78" t="s">
        <v>76</v>
      </c>
      <c r="AO1252" s="78"/>
      <c r="AP1252" s="78" t="s">
        <v>76</v>
      </c>
      <c r="AQ1252" s="49"/>
      <c r="AR1252" s="79"/>
      <c r="AS1252" s="79"/>
      <c r="AT1252" s="80"/>
      <c r="AU1252" s="52">
        <f t="shared" si="213"/>
        <v>0</v>
      </c>
    </row>
    <row r="1253" spans="1:47" ht="15" customHeight="1">
      <c r="A1253" s="53" t="s">
        <v>66</v>
      </c>
      <c r="B1253" s="54">
        <v>1242</v>
      </c>
      <c r="C1253" s="55" t="s">
        <v>134</v>
      </c>
      <c r="D1253" s="56" t="s">
        <v>68</v>
      </c>
      <c r="E1253" s="55" t="s">
        <v>111</v>
      </c>
      <c r="F1253" s="57">
        <v>40700</v>
      </c>
      <c r="G1253" s="58">
        <v>29082</v>
      </c>
      <c r="H1253" s="59">
        <f t="shared" si="214"/>
        <v>39.652054794520545</v>
      </c>
      <c r="I1253" s="60" t="s">
        <v>605</v>
      </c>
      <c r="J1253" s="61" t="s">
        <v>85</v>
      </c>
      <c r="K1253" s="62" t="s">
        <v>71</v>
      </c>
      <c r="L1253" s="63" t="s">
        <v>71</v>
      </c>
      <c r="M1253" s="64" t="str">
        <f t="shared" si="215"/>
        <v>3-2-2</v>
      </c>
      <c r="N1253" s="65">
        <v>42095</v>
      </c>
      <c r="O1253" s="66">
        <v>43191</v>
      </c>
      <c r="P1253" s="67">
        <v>5.3472545009309112E-2</v>
      </c>
      <c r="Q1253" s="68" t="s">
        <v>113</v>
      </c>
      <c r="R1253" s="68" t="s">
        <v>114</v>
      </c>
      <c r="S1253" s="68" t="s">
        <v>115</v>
      </c>
      <c r="T1253" s="69">
        <v>48</v>
      </c>
      <c r="U1253" s="68"/>
      <c r="V1253" s="70">
        <v>208848</v>
      </c>
      <c r="W1253" s="70">
        <v>0</v>
      </c>
      <c r="X1253" s="70">
        <v>45000</v>
      </c>
      <c r="Y1253" s="70">
        <v>52212</v>
      </c>
      <c r="Z1253" s="70">
        <v>15000</v>
      </c>
      <c r="AA1253" s="70">
        <v>586281</v>
      </c>
      <c r="AB1253" s="71">
        <f t="shared" si="216"/>
        <v>534069</v>
      </c>
      <c r="AC1253" s="71">
        <f t="shared" si="209"/>
        <v>534069</v>
      </c>
      <c r="AD1253" s="72">
        <f t="shared" si="210"/>
        <v>365</v>
      </c>
      <c r="AE1253" s="73">
        <f>ROUND(VLOOKUP(Q1253,'[1]Average Cost'!$A$3:$V$26,HLOOKUP('[1]Master Sheet'!E1253,'[1]Average Cost'!$B$1:$V$2,2,0)),0)</f>
        <v>545677</v>
      </c>
      <c r="AF1253" s="74">
        <f t="shared" si="211"/>
        <v>0.9787273423655386</v>
      </c>
      <c r="AG1253" s="68" t="str">
        <f t="shared" si="217"/>
        <v>80%-100%</v>
      </c>
      <c r="AH1253" s="75">
        <v>811167.42264999996</v>
      </c>
      <c r="AI1253" s="75">
        <v>811167.42264999996</v>
      </c>
      <c r="AJ1253" s="75">
        <v>565293</v>
      </c>
      <c r="AK1253" s="76">
        <f t="shared" si="212"/>
        <v>0.65839552364572518</v>
      </c>
      <c r="AL1253" s="39" t="str">
        <f t="shared" si="218"/>
        <v>50% - 70%</v>
      </c>
      <c r="AM1253" s="77" t="str">
        <f t="shared" si="219"/>
        <v>Lower Range</v>
      </c>
      <c r="AN1253" s="78" t="s">
        <v>76</v>
      </c>
      <c r="AO1253" s="78"/>
      <c r="AP1253" s="78" t="s">
        <v>118</v>
      </c>
      <c r="AQ1253" s="49"/>
      <c r="AR1253" s="79"/>
      <c r="AS1253" s="79"/>
      <c r="AT1253" s="80"/>
      <c r="AU1253" s="52">
        <f t="shared" si="213"/>
        <v>0</v>
      </c>
    </row>
    <row r="1254" spans="1:47" ht="15" customHeight="1">
      <c r="A1254" s="53" t="s">
        <v>66</v>
      </c>
      <c r="B1254" s="25">
        <v>1243</v>
      </c>
      <c r="C1254" s="55" t="s">
        <v>116</v>
      </c>
      <c r="D1254" s="56" t="s">
        <v>117</v>
      </c>
      <c r="E1254" s="55" t="s">
        <v>111</v>
      </c>
      <c r="F1254" s="57">
        <v>42840</v>
      </c>
      <c r="G1254" s="58">
        <v>30026</v>
      </c>
      <c r="H1254" s="59">
        <f t="shared" si="214"/>
        <v>37.065753424657537</v>
      </c>
      <c r="I1254" s="60" t="s">
        <v>169</v>
      </c>
      <c r="J1254" s="61" t="s">
        <v>85</v>
      </c>
      <c r="K1254" s="62" t="s">
        <v>85</v>
      </c>
      <c r="L1254" s="63" t="s">
        <v>85</v>
      </c>
      <c r="M1254" s="64" t="str">
        <f t="shared" si="215"/>
        <v>3-3-3</v>
      </c>
      <c r="N1254" s="65">
        <v>42736</v>
      </c>
      <c r="O1254" s="66">
        <v>43191</v>
      </c>
      <c r="P1254" s="67">
        <v>9.4999999999999987E-2</v>
      </c>
      <c r="Q1254" s="68" t="s">
        <v>113</v>
      </c>
      <c r="R1254" s="68" t="s">
        <v>114</v>
      </c>
      <c r="S1254" s="68" t="s">
        <v>115</v>
      </c>
      <c r="T1254" s="69">
        <v>50</v>
      </c>
      <c r="U1254" s="68"/>
      <c r="V1254" s="70">
        <v>372396</v>
      </c>
      <c r="W1254" s="70">
        <v>0</v>
      </c>
      <c r="X1254" s="70">
        <v>90000</v>
      </c>
      <c r="Y1254" s="70">
        <v>100644</v>
      </c>
      <c r="Z1254" s="70">
        <v>30000</v>
      </c>
      <c r="AA1254" s="70">
        <v>1119077</v>
      </c>
      <c r="AB1254" s="71">
        <f t="shared" si="216"/>
        <v>1018433</v>
      </c>
      <c r="AC1254" s="71">
        <f t="shared" si="209"/>
        <v>1018433</v>
      </c>
      <c r="AD1254" s="72">
        <f t="shared" si="210"/>
        <v>365</v>
      </c>
      <c r="AE1254" s="73">
        <f>ROUND(VLOOKUP(Q1254,'[1]Average Cost'!$A$3:$V$26,HLOOKUP('[1]Master Sheet'!E1254,'[1]Average Cost'!$B$1:$V$2,2,0)),0)</f>
        <v>1001963</v>
      </c>
      <c r="AF1254" s="74">
        <f t="shared" si="211"/>
        <v>1.0164377327306497</v>
      </c>
      <c r="AG1254" s="68" t="str">
        <f t="shared" si="217"/>
        <v>Greater than 100%</v>
      </c>
      <c r="AH1254" s="75">
        <v>1261805.4918750001</v>
      </c>
      <c r="AI1254" s="75">
        <v>1261805.4918750001</v>
      </c>
      <c r="AJ1254" s="75">
        <v>1169974</v>
      </c>
      <c r="AK1254" s="76">
        <f t="shared" si="212"/>
        <v>0.80712360705186281</v>
      </c>
      <c r="AL1254" s="39" t="str">
        <f t="shared" si="218"/>
        <v>70% - 90%</v>
      </c>
      <c r="AM1254" s="77" t="str">
        <f t="shared" si="219"/>
        <v>Lower Middle Range</v>
      </c>
      <c r="AN1254" s="78" t="s">
        <v>76</v>
      </c>
      <c r="AO1254" s="78"/>
      <c r="AP1254" s="78" t="s">
        <v>76</v>
      </c>
      <c r="AQ1254" s="49"/>
      <c r="AR1254" s="79"/>
      <c r="AS1254" s="79"/>
      <c r="AT1254" s="80"/>
      <c r="AU1254" s="52">
        <f t="shared" si="213"/>
        <v>0</v>
      </c>
    </row>
    <row r="1255" spans="1:47" ht="15" customHeight="1">
      <c r="A1255" s="53" t="s">
        <v>66</v>
      </c>
      <c r="B1255" s="54">
        <v>1244</v>
      </c>
      <c r="C1255" s="55" t="s">
        <v>152</v>
      </c>
      <c r="D1255" s="56" t="s">
        <v>83</v>
      </c>
      <c r="E1255" s="55" t="s">
        <v>111</v>
      </c>
      <c r="F1255" s="57">
        <v>42583</v>
      </c>
      <c r="G1255" s="58">
        <v>31028</v>
      </c>
      <c r="H1255" s="59">
        <f t="shared" si="214"/>
        <v>34.320547945205476</v>
      </c>
      <c r="I1255" s="60" t="s">
        <v>326</v>
      </c>
      <c r="J1255" s="61" t="s">
        <v>85</v>
      </c>
      <c r="K1255" s="62" t="s">
        <v>71</v>
      </c>
      <c r="L1255" s="63" t="s">
        <v>71</v>
      </c>
      <c r="M1255" s="64" t="str">
        <f t="shared" si="215"/>
        <v>3-2-2</v>
      </c>
      <c r="N1255" s="65">
        <v>42826</v>
      </c>
      <c r="O1255" s="66">
        <v>43191</v>
      </c>
      <c r="P1255" s="67">
        <v>8.6988485204728239E-2</v>
      </c>
      <c r="Q1255" s="68" t="s">
        <v>327</v>
      </c>
      <c r="R1255" s="68" t="s">
        <v>114</v>
      </c>
      <c r="S1255" s="68" t="s">
        <v>115</v>
      </c>
      <c r="T1255" s="69">
        <v>46</v>
      </c>
      <c r="U1255" s="68"/>
      <c r="V1255" s="70">
        <v>127968</v>
      </c>
      <c r="W1255" s="70">
        <v>0</v>
      </c>
      <c r="X1255" s="70">
        <v>31500</v>
      </c>
      <c r="Y1255" s="70">
        <v>0</v>
      </c>
      <c r="Z1255" s="70">
        <v>10500</v>
      </c>
      <c r="AA1255" s="70">
        <v>331868</v>
      </c>
      <c r="AB1255" s="71">
        <f t="shared" si="216"/>
        <v>331868</v>
      </c>
      <c r="AC1255" s="71">
        <f t="shared" si="209"/>
        <v>331868</v>
      </c>
      <c r="AD1255" s="72">
        <f t="shared" si="210"/>
        <v>365</v>
      </c>
      <c r="AE1255" s="73">
        <f>ROUND(VLOOKUP(Q1255,'[1]Average Cost'!$A$3:$V$26,HLOOKUP('[1]Master Sheet'!E1255,'[1]Average Cost'!$B$1:$V$2,2,0)),0)</f>
        <v>371987</v>
      </c>
      <c r="AF1255" s="74">
        <f t="shared" si="211"/>
        <v>0.89214945683585711</v>
      </c>
      <c r="AG1255" s="68" t="str">
        <f t="shared" si="217"/>
        <v>80%-100%</v>
      </c>
      <c r="AH1255" s="75">
        <v>593268</v>
      </c>
      <c r="AI1255" s="75">
        <v>573555.75</v>
      </c>
      <c r="AJ1255" s="75">
        <v>593268</v>
      </c>
      <c r="AK1255" s="76">
        <f t="shared" si="212"/>
        <v>0.5593896856058308</v>
      </c>
      <c r="AL1255" s="39" t="str">
        <f t="shared" si="218"/>
        <v>50% - 70%</v>
      </c>
      <c r="AM1255" s="77" t="str">
        <f t="shared" si="219"/>
        <v>Lower Range</v>
      </c>
      <c r="AN1255" s="78" t="s">
        <v>76</v>
      </c>
      <c r="AO1255" s="78"/>
      <c r="AP1255" s="78" t="s">
        <v>76</v>
      </c>
      <c r="AQ1255" s="49"/>
      <c r="AR1255" s="79"/>
      <c r="AS1255" s="79"/>
      <c r="AT1255" s="80"/>
      <c r="AU1255" s="52">
        <f t="shared" si="213"/>
        <v>0</v>
      </c>
    </row>
    <row r="1256" spans="1:47" ht="15" customHeight="1">
      <c r="A1256" s="53" t="s">
        <v>66</v>
      </c>
      <c r="B1256" s="54">
        <v>1245</v>
      </c>
      <c r="C1256" s="55" t="s">
        <v>67</v>
      </c>
      <c r="D1256" s="56" t="s">
        <v>68</v>
      </c>
      <c r="E1256" s="55" t="s">
        <v>161</v>
      </c>
      <c r="F1256" s="57">
        <v>44177</v>
      </c>
      <c r="G1256" s="58">
        <v>29923</v>
      </c>
      <c r="H1256" s="59">
        <f t="shared" si="214"/>
        <v>37.347945205479455</v>
      </c>
      <c r="I1256" s="60" t="s">
        <v>380</v>
      </c>
      <c r="J1256" s="61">
        <v>0</v>
      </c>
      <c r="K1256" s="62" t="s">
        <v>71</v>
      </c>
      <c r="L1256" s="63" t="s">
        <v>129</v>
      </c>
      <c r="M1256" s="64" t="str">
        <f t="shared" si="215"/>
        <v>0-2-1</v>
      </c>
      <c r="N1256" s="81" t="s">
        <v>121</v>
      </c>
      <c r="O1256" s="66">
        <v>43191</v>
      </c>
      <c r="P1256" s="67">
        <v>5.9999999999999991E-2</v>
      </c>
      <c r="Q1256" s="68" t="s">
        <v>177</v>
      </c>
      <c r="R1256" s="68" t="s">
        <v>178</v>
      </c>
      <c r="S1256" s="68" t="s">
        <v>179</v>
      </c>
      <c r="T1256" s="69">
        <v>48</v>
      </c>
      <c r="U1256" s="68"/>
      <c r="V1256" s="70">
        <v>260184</v>
      </c>
      <c r="W1256" s="70">
        <v>47196</v>
      </c>
      <c r="X1256" s="70">
        <v>0</v>
      </c>
      <c r="Y1256" s="70">
        <v>65040</v>
      </c>
      <c r="Z1256" s="70">
        <v>0</v>
      </c>
      <c r="AA1256" s="70">
        <v>774646</v>
      </c>
      <c r="AB1256" s="71">
        <f t="shared" si="216"/>
        <v>709606</v>
      </c>
      <c r="AC1256" s="71">
        <f t="shared" si="209"/>
        <v>662410</v>
      </c>
      <c r="AD1256" s="72">
        <f t="shared" si="210"/>
        <v>365</v>
      </c>
      <c r="AE1256" s="73">
        <f>ROUND(VLOOKUP(Q1256,'[1]Average Cost'!$A$3:$V$26,HLOOKUP('[1]Master Sheet'!E1256,'[1]Average Cost'!$B$1:$V$2,2,0)),0)</f>
        <v>876337</v>
      </c>
      <c r="AF1256" s="74">
        <f t="shared" si="211"/>
        <v>0.80974100146404859</v>
      </c>
      <c r="AG1256" s="68" t="str">
        <f t="shared" si="217"/>
        <v>80%-100%</v>
      </c>
      <c r="AH1256" s="75">
        <v>1031401.0812</v>
      </c>
      <c r="AI1256" s="75">
        <v>1031401.0812</v>
      </c>
      <c r="AJ1256" s="75">
        <v>1020726</v>
      </c>
      <c r="AK1256" s="76">
        <f t="shared" si="212"/>
        <v>0.68800199353523805</v>
      </c>
      <c r="AL1256" s="39" t="str">
        <f t="shared" si="218"/>
        <v>50% - 70%</v>
      </c>
      <c r="AM1256" s="77" t="str">
        <f t="shared" si="219"/>
        <v>Lower Range</v>
      </c>
      <c r="AN1256" s="78" t="s">
        <v>76</v>
      </c>
      <c r="AO1256" s="78"/>
      <c r="AP1256" s="78" t="s">
        <v>76</v>
      </c>
      <c r="AQ1256" s="49"/>
      <c r="AR1256" s="79"/>
      <c r="AS1256" s="79"/>
      <c r="AT1256" s="80"/>
      <c r="AU1256" s="52">
        <f t="shared" si="213"/>
        <v>0</v>
      </c>
    </row>
    <row r="1257" spans="1:47" ht="15" customHeight="1">
      <c r="A1257" s="53" t="s">
        <v>66</v>
      </c>
      <c r="B1257" s="54">
        <v>1246</v>
      </c>
      <c r="C1257" s="55" t="s">
        <v>67</v>
      </c>
      <c r="D1257" s="56" t="s">
        <v>68</v>
      </c>
      <c r="E1257" s="55" t="s">
        <v>370</v>
      </c>
      <c r="F1257" s="57">
        <v>44688</v>
      </c>
      <c r="G1257" s="58">
        <v>31422</v>
      </c>
      <c r="H1257" s="59">
        <f t="shared" si="214"/>
        <v>33.241095890410961</v>
      </c>
      <c r="I1257" s="60" t="s">
        <v>344</v>
      </c>
      <c r="J1257" s="61">
        <v>0</v>
      </c>
      <c r="K1257" s="62">
        <v>0</v>
      </c>
      <c r="L1257" s="63" t="s">
        <v>71</v>
      </c>
      <c r="M1257" s="64" t="str">
        <f t="shared" si="215"/>
        <v>0-0-2</v>
      </c>
      <c r="N1257" s="81" t="s">
        <v>72</v>
      </c>
      <c r="O1257" s="62" t="s">
        <v>72</v>
      </c>
      <c r="P1257" s="67">
        <v>0</v>
      </c>
      <c r="Q1257" s="68" t="s">
        <v>177</v>
      </c>
      <c r="R1257" s="68" t="s">
        <v>178</v>
      </c>
      <c r="S1257" s="68" t="s">
        <v>179</v>
      </c>
      <c r="T1257" s="69">
        <v>48</v>
      </c>
      <c r="U1257" s="68"/>
      <c r="V1257" s="70">
        <v>309096</v>
      </c>
      <c r="W1257" s="70">
        <v>0</v>
      </c>
      <c r="X1257" s="70">
        <v>0</v>
      </c>
      <c r="Y1257" s="70">
        <v>77268</v>
      </c>
      <c r="Z1257" s="70">
        <v>0</v>
      </c>
      <c r="AA1257" s="70">
        <v>861961</v>
      </c>
      <c r="AB1257" s="71">
        <f t="shared" si="216"/>
        <v>784693</v>
      </c>
      <c r="AC1257" s="71">
        <f t="shared" si="209"/>
        <v>784693</v>
      </c>
      <c r="AD1257" s="72">
        <f t="shared" si="210"/>
        <v>329</v>
      </c>
      <c r="AE1257" s="73">
        <f>ROUND(VLOOKUP(Q1257,'[1]Average Cost'!$A$3:$V$26,HLOOKUP('[1]Master Sheet'!E1257,'[1]Average Cost'!$B$1:$V$2,2,0)),0)</f>
        <v>876337</v>
      </c>
      <c r="AF1257" s="74">
        <f t="shared" si="211"/>
        <v>0.89542379244514381</v>
      </c>
      <c r="AG1257" s="68" t="str">
        <f t="shared" si="217"/>
        <v>80%-100%</v>
      </c>
      <c r="AH1257" s="75">
        <v>1031401.0812</v>
      </c>
      <c r="AI1257" s="75">
        <v>1031401.0812</v>
      </c>
      <c r="AJ1257" s="75">
        <v>1020726</v>
      </c>
      <c r="AK1257" s="76">
        <f t="shared" si="212"/>
        <v>0.7608029643395724</v>
      </c>
      <c r="AL1257" s="39" t="str">
        <f t="shared" si="218"/>
        <v>70% - 90%</v>
      </c>
      <c r="AM1257" s="77" t="str">
        <f t="shared" si="219"/>
        <v>Lower Middle Range</v>
      </c>
      <c r="AN1257" s="78" t="s">
        <v>76</v>
      </c>
      <c r="AO1257" s="78"/>
      <c r="AP1257" s="78" t="s">
        <v>76</v>
      </c>
      <c r="AQ1257" s="49"/>
      <c r="AR1257" s="79"/>
      <c r="AS1257" s="79"/>
      <c r="AT1257" s="80"/>
      <c r="AU1257" s="52">
        <f t="shared" si="213"/>
        <v>0</v>
      </c>
    </row>
    <row r="1258" spans="1:47" ht="15" customHeight="1">
      <c r="A1258" s="53" t="s">
        <v>66</v>
      </c>
      <c r="B1258" s="54">
        <v>1247</v>
      </c>
      <c r="C1258" s="55" t="s">
        <v>134</v>
      </c>
      <c r="D1258" s="56" t="s">
        <v>68</v>
      </c>
      <c r="E1258" s="55" t="s">
        <v>278</v>
      </c>
      <c r="F1258" s="57">
        <v>41920</v>
      </c>
      <c r="G1258" s="58">
        <v>31543</v>
      </c>
      <c r="H1258" s="59">
        <f t="shared" si="214"/>
        <v>32.909589041095892</v>
      </c>
      <c r="I1258" s="60" t="s">
        <v>573</v>
      </c>
      <c r="J1258" s="61" t="s">
        <v>71</v>
      </c>
      <c r="K1258" s="62" t="s">
        <v>85</v>
      </c>
      <c r="L1258" s="63" t="s">
        <v>81</v>
      </c>
      <c r="M1258" s="64" t="str">
        <f t="shared" si="215"/>
        <v>2-3-4</v>
      </c>
      <c r="N1258" s="65">
        <v>42736</v>
      </c>
      <c r="O1258" s="66">
        <v>43191</v>
      </c>
      <c r="P1258" s="67">
        <v>0.11</v>
      </c>
      <c r="Q1258" s="68" t="s">
        <v>107</v>
      </c>
      <c r="R1258" s="68" t="s">
        <v>108</v>
      </c>
      <c r="S1258" s="68" t="s">
        <v>109</v>
      </c>
      <c r="T1258" s="69">
        <v>48</v>
      </c>
      <c r="U1258" s="68"/>
      <c r="V1258" s="70">
        <v>228948</v>
      </c>
      <c r="W1258" s="70">
        <v>96000</v>
      </c>
      <c r="X1258" s="70">
        <v>0</v>
      </c>
      <c r="Y1258" s="70">
        <v>53652</v>
      </c>
      <c r="Z1258" s="70">
        <v>0</v>
      </c>
      <c r="AA1258" s="70">
        <v>698103</v>
      </c>
      <c r="AB1258" s="71">
        <f t="shared" si="216"/>
        <v>644451</v>
      </c>
      <c r="AC1258" s="71">
        <f t="shared" si="209"/>
        <v>548451</v>
      </c>
      <c r="AD1258" s="72">
        <f t="shared" si="210"/>
        <v>365</v>
      </c>
      <c r="AE1258" s="73">
        <f>ROUND(VLOOKUP(Q1258,'[1]Average Cost'!$A$3:$V$26,HLOOKUP('[1]Master Sheet'!E1258,'[1]Average Cost'!$B$1:$V$2,2,0)),0)</f>
        <v>734841</v>
      </c>
      <c r="AF1258" s="74">
        <f t="shared" si="211"/>
        <v>0.87699379865848526</v>
      </c>
      <c r="AG1258" s="68" t="str">
        <f t="shared" si="217"/>
        <v>80%-100%</v>
      </c>
      <c r="AH1258" s="75">
        <v>917985.89439999999</v>
      </c>
      <c r="AI1258" s="75">
        <v>917985.89439999999</v>
      </c>
      <c r="AJ1258" s="75">
        <v>813817</v>
      </c>
      <c r="AK1258" s="76">
        <f t="shared" si="212"/>
        <v>0.70202712692139602</v>
      </c>
      <c r="AL1258" s="39" t="str">
        <f t="shared" si="218"/>
        <v>70% - 90%</v>
      </c>
      <c r="AM1258" s="77" t="str">
        <f t="shared" si="219"/>
        <v>Lower Middle Range</v>
      </c>
      <c r="AN1258" s="78" t="s">
        <v>118</v>
      </c>
      <c r="AO1258" s="78" t="s">
        <v>876</v>
      </c>
      <c r="AP1258" s="78" t="s">
        <v>76</v>
      </c>
      <c r="AQ1258" s="49"/>
      <c r="AR1258" s="79"/>
      <c r="AS1258" s="79"/>
      <c r="AT1258" s="80"/>
      <c r="AU1258" s="52">
        <f t="shared" si="213"/>
        <v>0</v>
      </c>
    </row>
    <row r="1259" spans="1:47" ht="15" customHeight="1">
      <c r="A1259" s="53" t="s">
        <v>66</v>
      </c>
      <c r="B1259" s="54">
        <v>1248</v>
      </c>
      <c r="C1259" s="55" t="s">
        <v>134</v>
      </c>
      <c r="D1259" s="56" t="s">
        <v>68</v>
      </c>
      <c r="E1259" s="55" t="s">
        <v>79</v>
      </c>
      <c r="F1259" s="57">
        <v>40330</v>
      </c>
      <c r="G1259" s="58">
        <v>26668</v>
      </c>
      <c r="H1259" s="59">
        <f t="shared" si="214"/>
        <v>46.265753424657532</v>
      </c>
      <c r="I1259" s="60" t="s">
        <v>182</v>
      </c>
      <c r="J1259" s="61" t="s">
        <v>71</v>
      </c>
      <c r="K1259" s="62" t="s">
        <v>85</v>
      </c>
      <c r="L1259" s="63" t="s">
        <v>71</v>
      </c>
      <c r="M1259" s="64" t="str">
        <f t="shared" si="215"/>
        <v>2-3-2</v>
      </c>
      <c r="N1259" s="65">
        <v>42095</v>
      </c>
      <c r="O1259" s="66">
        <v>43191</v>
      </c>
      <c r="P1259" s="67">
        <v>9.1667114056685872E-2</v>
      </c>
      <c r="Q1259" s="68" t="s">
        <v>107</v>
      </c>
      <c r="R1259" s="68" t="s">
        <v>108</v>
      </c>
      <c r="S1259" s="68" t="s">
        <v>109</v>
      </c>
      <c r="T1259" s="69">
        <v>48</v>
      </c>
      <c r="U1259" s="68"/>
      <c r="V1259" s="70">
        <v>257316</v>
      </c>
      <c r="W1259" s="70">
        <v>0</v>
      </c>
      <c r="X1259" s="70">
        <v>0</v>
      </c>
      <c r="Y1259" s="70">
        <v>64332</v>
      </c>
      <c r="Z1259" s="70">
        <v>0</v>
      </c>
      <c r="AA1259" s="70">
        <v>719576</v>
      </c>
      <c r="AB1259" s="71">
        <f t="shared" si="216"/>
        <v>655244</v>
      </c>
      <c r="AC1259" s="71">
        <f t="shared" si="209"/>
        <v>655244</v>
      </c>
      <c r="AD1259" s="72">
        <f t="shared" si="210"/>
        <v>365</v>
      </c>
      <c r="AE1259" s="73">
        <f>ROUND(VLOOKUP(Q1259,'[1]Average Cost'!$A$3:$V$26,HLOOKUP('[1]Master Sheet'!E1259,'[1]Average Cost'!$B$1:$V$2,2,0)),0)</f>
        <v>734841</v>
      </c>
      <c r="AF1259" s="74">
        <f t="shared" si="211"/>
        <v>0.89168132970261593</v>
      </c>
      <c r="AG1259" s="68" t="str">
        <f t="shared" si="217"/>
        <v>80%-100%</v>
      </c>
      <c r="AH1259" s="75">
        <v>917985.89439999999</v>
      </c>
      <c r="AI1259" s="75">
        <v>917985.89439999999</v>
      </c>
      <c r="AJ1259" s="75">
        <v>813817</v>
      </c>
      <c r="AK1259" s="76">
        <f t="shared" si="212"/>
        <v>0.71378438818852508</v>
      </c>
      <c r="AL1259" s="39" t="str">
        <f t="shared" si="218"/>
        <v>70% - 90%</v>
      </c>
      <c r="AM1259" s="77" t="str">
        <f t="shared" si="219"/>
        <v>Lower Middle Range</v>
      </c>
      <c r="AN1259" s="78" t="s">
        <v>76</v>
      </c>
      <c r="AO1259" s="78"/>
      <c r="AP1259" s="78" t="s">
        <v>135</v>
      </c>
      <c r="AQ1259" s="49"/>
      <c r="AR1259" s="79"/>
      <c r="AS1259" s="79"/>
      <c r="AT1259" s="80"/>
      <c r="AU1259" s="52">
        <f t="shared" si="213"/>
        <v>0</v>
      </c>
    </row>
    <row r="1260" spans="1:47" ht="15" customHeight="1">
      <c r="A1260" s="53" t="s">
        <v>66</v>
      </c>
      <c r="B1260" s="25">
        <v>1249</v>
      </c>
      <c r="C1260" s="55" t="s">
        <v>110</v>
      </c>
      <c r="D1260" s="56" t="s">
        <v>95</v>
      </c>
      <c r="E1260" s="55" t="s">
        <v>79</v>
      </c>
      <c r="F1260" s="57">
        <v>44409</v>
      </c>
      <c r="G1260" s="58">
        <v>29442</v>
      </c>
      <c r="H1260" s="59">
        <f t="shared" si="214"/>
        <v>38.665753424657531</v>
      </c>
      <c r="I1260" s="60" t="s">
        <v>100</v>
      </c>
      <c r="J1260" s="61">
        <v>0</v>
      </c>
      <c r="K1260" s="62" t="s">
        <v>129</v>
      </c>
      <c r="L1260" s="63" t="s">
        <v>81</v>
      </c>
      <c r="M1260" s="64" t="str">
        <f t="shared" si="215"/>
        <v>0-1-4</v>
      </c>
      <c r="N1260" s="81" t="s">
        <v>121</v>
      </c>
      <c r="O1260" s="66">
        <v>43191</v>
      </c>
      <c r="P1260" s="67">
        <v>3.2661685818796894E-2</v>
      </c>
      <c r="Q1260" s="68" t="s">
        <v>101</v>
      </c>
      <c r="R1260" s="68" t="s">
        <v>141</v>
      </c>
      <c r="S1260" s="68" t="s">
        <v>142</v>
      </c>
      <c r="T1260" s="69">
        <v>47</v>
      </c>
      <c r="U1260" s="68"/>
      <c r="V1260" s="70">
        <v>210288</v>
      </c>
      <c r="W1260" s="70">
        <v>0</v>
      </c>
      <c r="X1260" s="70">
        <v>0</v>
      </c>
      <c r="Y1260" s="70">
        <v>52572</v>
      </c>
      <c r="Z1260" s="70">
        <v>0</v>
      </c>
      <c r="AA1260" s="70">
        <v>590255</v>
      </c>
      <c r="AB1260" s="71">
        <f t="shared" si="216"/>
        <v>537683</v>
      </c>
      <c r="AC1260" s="71">
        <f t="shared" si="209"/>
        <v>537683</v>
      </c>
      <c r="AD1260" s="72">
        <f t="shared" si="210"/>
        <v>365</v>
      </c>
      <c r="AE1260" s="73">
        <f>ROUND(VLOOKUP(Q1260,'[1]Average Cost'!$A$3:$V$26,HLOOKUP('[1]Master Sheet'!E1260,'[1]Average Cost'!$B$1:$V$2,2,0)),0)</f>
        <v>523446</v>
      </c>
      <c r="AF1260" s="74">
        <f t="shared" si="211"/>
        <v>1.0271986031032809</v>
      </c>
      <c r="AG1260" s="68" t="str">
        <f t="shared" si="217"/>
        <v>Greater than 100%</v>
      </c>
      <c r="AH1260" s="75">
        <v>857179.09441124997</v>
      </c>
      <c r="AI1260" s="75">
        <v>857179.09441124997</v>
      </c>
      <c r="AJ1260" s="75">
        <v>703765</v>
      </c>
      <c r="AK1260" s="76">
        <f t="shared" si="212"/>
        <v>0.62727031434347502</v>
      </c>
      <c r="AL1260" s="39" t="str">
        <f t="shared" si="218"/>
        <v>50% - 70%</v>
      </c>
      <c r="AM1260" s="77" t="str">
        <f t="shared" si="219"/>
        <v>Lower Range</v>
      </c>
      <c r="AN1260" s="78" t="s">
        <v>118</v>
      </c>
      <c r="AO1260" s="78" t="s">
        <v>877</v>
      </c>
      <c r="AP1260" s="78" t="s">
        <v>76</v>
      </c>
      <c r="AQ1260" s="49"/>
      <c r="AR1260" s="79"/>
      <c r="AS1260" s="79"/>
      <c r="AT1260" s="80"/>
      <c r="AU1260" s="52">
        <f t="shared" si="213"/>
        <v>0</v>
      </c>
    </row>
    <row r="1261" spans="1:47" ht="15" customHeight="1">
      <c r="A1261" s="53" t="s">
        <v>66</v>
      </c>
      <c r="B1261" s="54">
        <v>1250</v>
      </c>
      <c r="C1261" s="55" t="s">
        <v>82</v>
      </c>
      <c r="D1261" s="56" t="s">
        <v>95</v>
      </c>
      <c r="E1261" s="55" t="s">
        <v>111</v>
      </c>
      <c r="F1261" s="57">
        <v>44359</v>
      </c>
      <c r="G1261" s="58">
        <v>31965</v>
      </c>
      <c r="H1261" s="59">
        <f t="shared" si="214"/>
        <v>31.753424657534246</v>
      </c>
      <c r="I1261" s="60" t="s">
        <v>138</v>
      </c>
      <c r="J1261" s="61">
        <v>0</v>
      </c>
      <c r="K1261" s="62" t="s">
        <v>71</v>
      </c>
      <c r="L1261" s="63" t="s">
        <v>71</v>
      </c>
      <c r="M1261" s="64" t="str">
        <f t="shared" si="215"/>
        <v>0-2-2</v>
      </c>
      <c r="N1261" s="81" t="s">
        <v>121</v>
      </c>
      <c r="O1261" s="66">
        <v>43191</v>
      </c>
      <c r="P1261" s="67">
        <v>6.7411579999999957E-2</v>
      </c>
      <c r="Q1261" s="68" t="s">
        <v>122</v>
      </c>
      <c r="R1261" s="68" t="s">
        <v>108</v>
      </c>
      <c r="S1261" s="68" t="s">
        <v>109</v>
      </c>
      <c r="T1261" s="69">
        <v>47</v>
      </c>
      <c r="U1261" s="68"/>
      <c r="V1261" s="70">
        <v>155256</v>
      </c>
      <c r="W1261" s="70">
        <v>0</v>
      </c>
      <c r="X1261" s="70">
        <v>18000</v>
      </c>
      <c r="Y1261" s="70">
        <v>38820</v>
      </c>
      <c r="Z1261" s="70">
        <v>6000</v>
      </c>
      <c r="AA1261" s="70">
        <v>438924</v>
      </c>
      <c r="AB1261" s="71">
        <f t="shared" si="216"/>
        <v>400104</v>
      </c>
      <c r="AC1261" s="71">
        <f t="shared" si="209"/>
        <v>400104</v>
      </c>
      <c r="AD1261" s="72">
        <f t="shared" si="210"/>
        <v>365</v>
      </c>
      <c r="AE1261" s="73">
        <f>ROUND(VLOOKUP(Q1261,'[1]Average Cost'!$A$3:$V$26,HLOOKUP('[1]Master Sheet'!E1261,'[1]Average Cost'!$B$1:$V$2,2,0)),0)</f>
        <v>450096</v>
      </c>
      <c r="AF1261" s="74">
        <f t="shared" si="211"/>
        <v>0.88893036152287508</v>
      </c>
      <c r="AG1261" s="68" t="str">
        <f t="shared" si="217"/>
        <v>80%-100%</v>
      </c>
      <c r="AH1261" s="75">
        <v>735571.9375</v>
      </c>
      <c r="AI1261" s="75">
        <v>735571.9375</v>
      </c>
      <c r="AJ1261" s="75">
        <v>673384</v>
      </c>
      <c r="AK1261" s="76">
        <f t="shared" si="212"/>
        <v>0.54393592197092211</v>
      </c>
      <c r="AL1261" s="39" t="str">
        <f t="shared" si="218"/>
        <v>50% - 70%</v>
      </c>
      <c r="AM1261" s="77" t="str">
        <f t="shared" si="219"/>
        <v>Lower Range</v>
      </c>
      <c r="AN1261" s="78" t="s">
        <v>76</v>
      </c>
      <c r="AO1261" s="78"/>
      <c r="AP1261" s="78" t="s">
        <v>76</v>
      </c>
      <c r="AQ1261" s="49"/>
      <c r="AR1261" s="79"/>
      <c r="AS1261" s="79"/>
      <c r="AT1261" s="80"/>
      <c r="AU1261" s="52">
        <f t="shared" si="213"/>
        <v>0</v>
      </c>
    </row>
    <row r="1262" spans="1:47" ht="15" customHeight="1">
      <c r="A1262" s="53" t="s">
        <v>66</v>
      </c>
      <c r="B1262" s="54">
        <v>1251</v>
      </c>
      <c r="C1262" s="55" t="s">
        <v>134</v>
      </c>
      <c r="D1262" s="56" t="s">
        <v>68</v>
      </c>
      <c r="E1262" s="55" t="s">
        <v>79</v>
      </c>
      <c r="F1262" s="57">
        <v>43722</v>
      </c>
      <c r="G1262" s="58">
        <v>31765</v>
      </c>
      <c r="H1262" s="59">
        <f t="shared" si="214"/>
        <v>32.301369863013697</v>
      </c>
      <c r="I1262" s="60" t="s">
        <v>138</v>
      </c>
      <c r="J1262" s="61" t="s">
        <v>81</v>
      </c>
      <c r="K1262" s="62" t="s">
        <v>81</v>
      </c>
      <c r="L1262" s="63" t="s">
        <v>85</v>
      </c>
      <c r="M1262" s="64" t="str">
        <f t="shared" si="215"/>
        <v>4-4-3</v>
      </c>
      <c r="N1262" s="65">
        <v>42826</v>
      </c>
      <c r="O1262" s="66">
        <v>43191</v>
      </c>
      <c r="P1262" s="67">
        <v>0.21546289098909283</v>
      </c>
      <c r="Q1262" s="68" t="s">
        <v>122</v>
      </c>
      <c r="R1262" s="68" t="s">
        <v>108</v>
      </c>
      <c r="S1262" s="68" t="s">
        <v>109</v>
      </c>
      <c r="T1262" s="69">
        <v>48</v>
      </c>
      <c r="U1262" s="68"/>
      <c r="V1262" s="70">
        <v>251328</v>
      </c>
      <c r="W1262" s="70">
        <v>0</v>
      </c>
      <c r="X1262" s="70">
        <v>0</v>
      </c>
      <c r="Y1262" s="70">
        <v>62832</v>
      </c>
      <c r="Z1262" s="70">
        <v>0</v>
      </c>
      <c r="AA1262" s="70">
        <v>703101</v>
      </c>
      <c r="AB1262" s="71">
        <f t="shared" si="216"/>
        <v>640269</v>
      </c>
      <c r="AC1262" s="71">
        <f t="shared" si="209"/>
        <v>640269</v>
      </c>
      <c r="AD1262" s="72">
        <f t="shared" si="210"/>
        <v>365</v>
      </c>
      <c r="AE1262" s="73">
        <f>ROUND(VLOOKUP(Q1262,'[1]Average Cost'!$A$3:$V$26,HLOOKUP('[1]Master Sheet'!E1262,'[1]Average Cost'!$B$1:$V$2,2,0)),0)</f>
        <v>632628</v>
      </c>
      <c r="AF1262" s="74">
        <f t="shared" si="211"/>
        <v>1.0120781881295169</v>
      </c>
      <c r="AG1262" s="68" t="str">
        <f t="shared" si="217"/>
        <v>Greater than 100%</v>
      </c>
      <c r="AH1262" s="75">
        <v>865378.75</v>
      </c>
      <c r="AI1262" s="75">
        <v>865378.75</v>
      </c>
      <c r="AJ1262" s="75">
        <v>752305</v>
      </c>
      <c r="AK1262" s="76">
        <f t="shared" si="212"/>
        <v>0.73987141468403284</v>
      </c>
      <c r="AL1262" s="39" t="str">
        <f t="shared" si="218"/>
        <v>70% - 90%</v>
      </c>
      <c r="AM1262" s="77" t="str">
        <f t="shared" si="219"/>
        <v>Lower Middle Range</v>
      </c>
      <c r="AN1262" s="78" t="s">
        <v>76</v>
      </c>
      <c r="AO1262" s="78"/>
      <c r="AP1262" s="78" t="s">
        <v>76</v>
      </c>
      <c r="AQ1262" s="49"/>
      <c r="AR1262" s="79"/>
      <c r="AS1262" s="79"/>
      <c r="AT1262" s="80"/>
      <c r="AU1262" s="52">
        <f t="shared" si="213"/>
        <v>0</v>
      </c>
    </row>
    <row r="1263" spans="1:47" ht="15" customHeight="1">
      <c r="A1263" s="53" t="s">
        <v>66</v>
      </c>
      <c r="B1263" s="54">
        <v>1252</v>
      </c>
      <c r="C1263" s="55" t="s">
        <v>170</v>
      </c>
      <c r="D1263" s="56" t="s">
        <v>95</v>
      </c>
      <c r="E1263" s="55" t="s">
        <v>111</v>
      </c>
      <c r="F1263" s="57">
        <v>42156</v>
      </c>
      <c r="G1263" s="58">
        <v>31130</v>
      </c>
      <c r="H1263" s="59">
        <f t="shared" si="214"/>
        <v>34.041095890410958</v>
      </c>
      <c r="I1263" s="60" t="s">
        <v>226</v>
      </c>
      <c r="J1263" s="61" t="s">
        <v>85</v>
      </c>
      <c r="K1263" s="62" t="s">
        <v>85</v>
      </c>
      <c r="L1263" s="63" t="s">
        <v>85</v>
      </c>
      <c r="M1263" s="64" t="str">
        <f t="shared" si="215"/>
        <v>3-3-3</v>
      </c>
      <c r="N1263" s="65">
        <v>43191</v>
      </c>
      <c r="O1263" s="66">
        <v>43191</v>
      </c>
      <c r="P1263" s="67">
        <v>0.3224999999999999</v>
      </c>
      <c r="Q1263" s="68" t="s">
        <v>122</v>
      </c>
      <c r="R1263" s="68" t="s">
        <v>108</v>
      </c>
      <c r="S1263" s="68" t="s">
        <v>109</v>
      </c>
      <c r="T1263" s="69">
        <v>47</v>
      </c>
      <c r="U1263" s="68"/>
      <c r="V1263" s="70">
        <v>103068</v>
      </c>
      <c r="W1263" s="70">
        <v>0</v>
      </c>
      <c r="X1263" s="70">
        <v>18000</v>
      </c>
      <c r="Y1263" s="70">
        <v>27264</v>
      </c>
      <c r="Z1263" s="70">
        <v>6000</v>
      </c>
      <c r="AA1263" s="70">
        <v>298451.74</v>
      </c>
      <c r="AB1263" s="71">
        <f t="shared" si="216"/>
        <v>271187.74</v>
      </c>
      <c r="AC1263" s="71">
        <f t="shared" si="209"/>
        <v>271187.74</v>
      </c>
      <c r="AD1263" s="72">
        <f t="shared" si="210"/>
        <v>365</v>
      </c>
      <c r="AE1263" s="73">
        <f>ROUND(VLOOKUP(Q1263,'[1]Average Cost'!$A$3:$V$26,HLOOKUP('[1]Master Sheet'!E1263,'[1]Average Cost'!$B$1:$V$2,2,0)),0)</f>
        <v>450096</v>
      </c>
      <c r="AF1263" s="74">
        <f t="shared" si="211"/>
        <v>0.60251088656642138</v>
      </c>
      <c r="AG1263" s="68" t="str">
        <f t="shared" si="217"/>
        <v>60%-80%</v>
      </c>
      <c r="AH1263" s="75">
        <v>765877.50132500008</v>
      </c>
      <c r="AI1263" s="75">
        <v>765877.50132500008</v>
      </c>
      <c r="AJ1263" s="75">
        <v>673384</v>
      </c>
      <c r="AK1263" s="76">
        <f t="shared" si="212"/>
        <v>0.35408761783814496</v>
      </c>
      <c r="AL1263" s="39" t="str">
        <f t="shared" si="218"/>
        <v>25% - 50%</v>
      </c>
      <c r="AM1263" s="77" t="str">
        <f t="shared" si="219"/>
        <v>Lower Range</v>
      </c>
      <c r="AN1263" s="78" t="s">
        <v>76</v>
      </c>
      <c r="AO1263" s="78"/>
      <c r="AP1263" s="78" t="s">
        <v>76</v>
      </c>
      <c r="AQ1263" s="49"/>
      <c r="AR1263" s="79"/>
      <c r="AS1263" s="79"/>
      <c r="AT1263" s="80"/>
      <c r="AU1263" s="52">
        <f t="shared" si="213"/>
        <v>0</v>
      </c>
    </row>
    <row r="1264" spans="1:47" ht="15" customHeight="1">
      <c r="A1264" s="53" t="s">
        <v>66</v>
      </c>
      <c r="B1264" s="54">
        <v>1253</v>
      </c>
      <c r="C1264" s="55" t="s">
        <v>144</v>
      </c>
      <c r="D1264" s="56" t="s">
        <v>145</v>
      </c>
      <c r="E1264" s="55" t="s">
        <v>111</v>
      </c>
      <c r="F1264" s="57">
        <v>42036</v>
      </c>
      <c r="G1264" s="58">
        <v>30388</v>
      </c>
      <c r="H1264" s="59">
        <f t="shared" si="214"/>
        <v>36.073972602739723</v>
      </c>
      <c r="I1264" s="60" t="s">
        <v>382</v>
      </c>
      <c r="J1264" s="61" t="s">
        <v>71</v>
      </c>
      <c r="K1264" s="62" t="s">
        <v>71</v>
      </c>
      <c r="L1264" s="63" t="s">
        <v>71</v>
      </c>
      <c r="M1264" s="64" t="str">
        <f t="shared" si="215"/>
        <v>2-2-2</v>
      </c>
      <c r="N1264" s="65">
        <v>42370</v>
      </c>
      <c r="O1264" s="66">
        <v>43191</v>
      </c>
      <c r="P1264" s="67">
        <v>7.7500000000000027E-2</v>
      </c>
      <c r="Q1264" s="68" t="s">
        <v>122</v>
      </c>
      <c r="R1264" s="68" t="s">
        <v>108</v>
      </c>
      <c r="S1264" s="68" t="s">
        <v>109</v>
      </c>
      <c r="T1264" s="69">
        <v>45</v>
      </c>
      <c r="U1264" s="68"/>
      <c r="V1264" s="70">
        <v>91500</v>
      </c>
      <c r="W1264" s="70">
        <v>0</v>
      </c>
      <c r="X1264" s="70">
        <v>13500</v>
      </c>
      <c r="Y1264" s="70">
        <v>0</v>
      </c>
      <c r="Z1264" s="70">
        <v>4500</v>
      </c>
      <c r="AA1264" s="70">
        <v>224514.51</v>
      </c>
      <c r="AB1264" s="71">
        <f t="shared" si="216"/>
        <v>224514.51</v>
      </c>
      <c r="AC1264" s="71">
        <f t="shared" si="209"/>
        <v>224514.51</v>
      </c>
      <c r="AD1264" s="72">
        <f t="shared" si="210"/>
        <v>365</v>
      </c>
      <c r="AE1264" s="73">
        <f>ROUND(VLOOKUP(Q1264,'[1]Average Cost'!$A$3:$V$26,HLOOKUP('[1]Master Sheet'!E1264,'[1]Average Cost'!$B$1:$V$2,2,0)),0)</f>
        <v>248477</v>
      </c>
      <c r="AF1264" s="74">
        <f t="shared" si="211"/>
        <v>0.90356254301202932</v>
      </c>
      <c r="AG1264" s="68" t="str">
        <f t="shared" si="217"/>
        <v>80%-100%</v>
      </c>
      <c r="AH1264" s="75">
        <v>555898.31988999993</v>
      </c>
      <c r="AI1264" s="75">
        <v>555898.31988999993</v>
      </c>
      <c r="AJ1264" s="75">
        <v>409037</v>
      </c>
      <c r="AK1264" s="76">
        <f t="shared" si="212"/>
        <v>0.40387693570368499</v>
      </c>
      <c r="AL1264" s="39" t="str">
        <f t="shared" si="218"/>
        <v>25% - 50%</v>
      </c>
      <c r="AM1264" s="77" t="str">
        <f t="shared" si="219"/>
        <v>Lower Range</v>
      </c>
      <c r="AN1264" s="78" t="s">
        <v>76</v>
      </c>
      <c r="AO1264" s="78"/>
      <c r="AP1264" s="78" t="s">
        <v>76</v>
      </c>
      <c r="AQ1264" s="49"/>
      <c r="AR1264" s="79"/>
      <c r="AS1264" s="79"/>
      <c r="AT1264" s="80"/>
      <c r="AU1264" s="52">
        <f t="shared" si="213"/>
        <v>0</v>
      </c>
    </row>
    <row r="1265" spans="1:47" ht="15" customHeight="1">
      <c r="A1265" s="53" t="s">
        <v>66</v>
      </c>
      <c r="B1265" s="54">
        <v>1254</v>
      </c>
      <c r="C1265" s="55" t="s">
        <v>144</v>
      </c>
      <c r="D1265" s="56" t="s">
        <v>145</v>
      </c>
      <c r="E1265" s="55" t="s">
        <v>111</v>
      </c>
      <c r="F1265" s="57">
        <v>41913</v>
      </c>
      <c r="G1265" s="58">
        <v>32219</v>
      </c>
      <c r="H1265" s="59">
        <f t="shared" si="214"/>
        <v>31.057534246575344</v>
      </c>
      <c r="I1265" s="60" t="s">
        <v>518</v>
      </c>
      <c r="J1265" s="61" t="s">
        <v>71</v>
      </c>
      <c r="K1265" s="62" t="s">
        <v>71</v>
      </c>
      <c r="L1265" s="63" t="s">
        <v>71</v>
      </c>
      <c r="M1265" s="64" t="str">
        <f t="shared" si="215"/>
        <v>2-2-2</v>
      </c>
      <c r="N1265" s="65">
        <v>42370</v>
      </c>
      <c r="O1265" s="66">
        <v>43191</v>
      </c>
      <c r="P1265" s="67">
        <v>7.7500000000000041E-2</v>
      </c>
      <c r="Q1265" s="68" t="s">
        <v>122</v>
      </c>
      <c r="R1265" s="68" t="s">
        <v>108</v>
      </c>
      <c r="S1265" s="68" t="s">
        <v>109</v>
      </c>
      <c r="T1265" s="69">
        <v>45</v>
      </c>
      <c r="U1265" s="68"/>
      <c r="V1265" s="70">
        <v>92004</v>
      </c>
      <c r="W1265" s="70">
        <v>0</v>
      </c>
      <c r="X1265" s="70">
        <v>13500</v>
      </c>
      <c r="Y1265" s="70">
        <v>0</v>
      </c>
      <c r="Z1265" s="70">
        <v>4500</v>
      </c>
      <c r="AA1265" s="70">
        <v>230003.61</v>
      </c>
      <c r="AB1265" s="71">
        <f t="shared" si="216"/>
        <v>230003.61</v>
      </c>
      <c r="AC1265" s="71">
        <f t="shared" si="209"/>
        <v>230003.61</v>
      </c>
      <c r="AD1265" s="72">
        <f t="shared" si="210"/>
        <v>365</v>
      </c>
      <c r="AE1265" s="73">
        <f>ROUND(VLOOKUP(Q1265,'[1]Average Cost'!$A$3:$V$26,HLOOKUP('[1]Master Sheet'!E1265,'[1]Average Cost'!$B$1:$V$2,2,0)),0)</f>
        <v>248477</v>
      </c>
      <c r="AF1265" s="74">
        <f t="shared" si="211"/>
        <v>0.92565352125146383</v>
      </c>
      <c r="AG1265" s="68" t="str">
        <f t="shared" si="217"/>
        <v>80%-100%</v>
      </c>
      <c r="AH1265" s="75">
        <v>555898.31988999993</v>
      </c>
      <c r="AI1265" s="75">
        <v>555898.31988999993</v>
      </c>
      <c r="AJ1265" s="75">
        <v>409037</v>
      </c>
      <c r="AK1265" s="76">
        <f t="shared" si="212"/>
        <v>0.41375122350704829</v>
      </c>
      <c r="AL1265" s="39" t="str">
        <f t="shared" si="218"/>
        <v>25% - 50%</v>
      </c>
      <c r="AM1265" s="77" t="str">
        <f t="shared" si="219"/>
        <v>Lower Range</v>
      </c>
      <c r="AN1265" s="78" t="s">
        <v>118</v>
      </c>
      <c r="AO1265" s="78" t="s">
        <v>878</v>
      </c>
      <c r="AP1265" s="78" t="s">
        <v>135</v>
      </c>
      <c r="AQ1265" s="49"/>
      <c r="AR1265" s="79"/>
      <c r="AS1265" s="79"/>
      <c r="AT1265" s="80"/>
      <c r="AU1265" s="52">
        <f t="shared" si="213"/>
        <v>0</v>
      </c>
    </row>
    <row r="1266" spans="1:47" ht="15" customHeight="1">
      <c r="A1266" s="53" t="s">
        <v>66</v>
      </c>
      <c r="B1266" s="25">
        <v>1255</v>
      </c>
      <c r="C1266" s="55" t="s">
        <v>144</v>
      </c>
      <c r="D1266" s="56" t="s">
        <v>145</v>
      </c>
      <c r="E1266" s="55" t="s">
        <v>111</v>
      </c>
      <c r="F1266" s="57">
        <v>42675</v>
      </c>
      <c r="G1266" s="58">
        <v>32760</v>
      </c>
      <c r="H1266" s="59">
        <f t="shared" si="214"/>
        <v>29.575342465753426</v>
      </c>
      <c r="I1266" s="60" t="s">
        <v>413</v>
      </c>
      <c r="J1266" s="61" t="s">
        <v>71</v>
      </c>
      <c r="K1266" s="62" t="s">
        <v>85</v>
      </c>
      <c r="L1266" s="63" t="s">
        <v>71</v>
      </c>
      <c r="M1266" s="64" t="str">
        <f t="shared" si="215"/>
        <v>2-3-2</v>
      </c>
      <c r="N1266" s="65">
        <v>43191</v>
      </c>
      <c r="O1266" s="66">
        <v>43191</v>
      </c>
      <c r="P1266" s="67">
        <v>0.24</v>
      </c>
      <c r="Q1266" s="68" t="s">
        <v>151</v>
      </c>
      <c r="R1266" s="68" t="s">
        <v>126</v>
      </c>
      <c r="S1266" s="68" t="s">
        <v>127</v>
      </c>
      <c r="T1266" s="69">
        <v>45</v>
      </c>
      <c r="U1266" s="68"/>
      <c r="V1266" s="70">
        <v>127740</v>
      </c>
      <c r="W1266" s="70">
        <v>0</v>
      </c>
      <c r="X1266" s="70">
        <v>27000</v>
      </c>
      <c r="Y1266" s="70">
        <v>0</v>
      </c>
      <c r="Z1266" s="70">
        <v>9000</v>
      </c>
      <c r="AA1266" s="70">
        <v>331302</v>
      </c>
      <c r="AB1266" s="71">
        <f t="shared" si="216"/>
        <v>331302</v>
      </c>
      <c r="AC1266" s="71">
        <f t="shared" si="209"/>
        <v>331302</v>
      </c>
      <c r="AD1266" s="72">
        <f t="shared" si="210"/>
        <v>365</v>
      </c>
      <c r="AE1266" s="73">
        <f>ROUND(VLOOKUP(Q1266,'[1]Average Cost'!$A$3:$V$26,HLOOKUP('[1]Master Sheet'!E1266,'[1]Average Cost'!$B$1:$V$2,2,0)),0)</f>
        <v>313892</v>
      </c>
      <c r="AF1266" s="74">
        <f t="shared" si="211"/>
        <v>1.0554649369846953</v>
      </c>
      <c r="AG1266" s="68" t="str">
        <f t="shared" si="217"/>
        <v>Greater than 100%</v>
      </c>
      <c r="AH1266" s="75">
        <v>487522.38750000001</v>
      </c>
      <c r="AI1266" s="75">
        <v>487522.38750000001</v>
      </c>
      <c r="AJ1266" s="75">
        <v>336103</v>
      </c>
      <c r="AK1266" s="76">
        <f t="shared" si="212"/>
        <v>0.6795626385465221</v>
      </c>
      <c r="AL1266" s="39" t="str">
        <f t="shared" si="218"/>
        <v>50% - 70%</v>
      </c>
      <c r="AM1266" s="77" t="str">
        <f t="shared" si="219"/>
        <v>Lower Range</v>
      </c>
      <c r="AN1266" s="78" t="s">
        <v>76</v>
      </c>
      <c r="AO1266" s="78"/>
      <c r="AP1266" s="78" t="s">
        <v>76</v>
      </c>
      <c r="AQ1266" s="49"/>
      <c r="AR1266" s="79"/>
      <c r="AS1266" s="79"/>
      <c r="AT1266" s="80"/>
      <c r="AU1266" s="52">
        <f t="shared" si="213"/>
        <v>0</v>
      </c>
    </row>
    <row r="1267" spans="1:47" ht="15" customHeight="1">
      <c r="A1267" s="53" t="s">
        <v>66</v>
      </c>
      <c r="B1267" s="54">
        <v>1256</v>
      </c>
      <c r="C1267" s="55" t="s">
        <v>134</v>
      </c>
      <c r="D1267" s="56" t="s">
        <v>68</v>
      </c>
      <c r="E1267" s="55" t="s">
        <v>111</v>
      </c>
      <c r="F1267" s="57">
        <v>41000</v>
      </c>
      <c r="G1267" s="58">
        <v>30152</v>
      </c>
      <c r="H1267" s="59">
        <f t="shared" si="214"/>
        <v>36.720547945205482</v>
      </c>
      <c r="I1267" s="60" t="s">
        <v>317</v>
      </c>
      <c r="J1267" s="61" t="s">
        <v>71</v>
      </c>
      <c r="K1267" s="62" t="s">
        <v>85</v>
      </c>
      <c r="L1267" s="63" t="s">
        <v>71</v>
      </c>
      <c r="M1267" s="64" t="str">
        <f t="shared" si="215"/>
        <v>2-3-2</v>
      </c>
      <c r="N1267" s="65">
        <v>43191</v>
      </c>
      <c r="O1267" s="66">
        <v>43191</v>
      </c>
      <c r="P1267" s="67">
        <v>7.6605788142736733E-2</v>
      </c>
      <c r="Q1267" s="68" t="s">
        <v>224</v>
      </c>
      <c r="R1267" s="68" t="s">
        <v>108</v>
      </c>
      <c r="S1267" s="68" t="s">
        <v>109</v>
      </c>
      <c r="T1267" s="69">
        <v>48</v>
      </c>
      <c r="U1267" s="68"/>
      <c r="V1267" s="70">
        <v>258108</v>
      </c>
      <c r="W1267" s="70">
        <v>0</v>
      </c>
      <c r="X1267" s="70">
        <v>45000</v>
      </c>
      <c r="Y1267" s="70">
        <v>66180</v>
      </c>
      <c r="Z1267" s="70">
        <v>15000</v>
      </c>
      <c r="AA1267" s="70">
        <v>739965</v>
      </c>
      <c r="AB1267" s="71">
        <f t="shared" si="216"/>
        <v>673785</v>
      </c>
      <c r="AC1267" s="71">
        <f t="shared" si="209"/>
        <v>673785</v>
      </c>
      <c r="AD1267" s="72">
        <f t="shared" si="210"/>
        <v>365</v>
      </c>
      <c r="AE1267" s="73">
        <f>ROUND(VLOOKUP(Q1267,'[1]Average Cost'!$A$3:$V$26,HLOOKUP('[1]Master Sheet'!E1267,'[1]Average Cost'!$B$1:$V$2,2,0)),0)</f>
        <v>603973</v>
      </c>
      <c r="AF1267" s="74">
        <f t="shared" si="211"/>
        <v>1.115587948467895</v>
      </c>
      <c r="AG1267" s="68" t="str">
        <f t="shared" si="217"/>
        <v>Greater than 100%</v>
      </c>
      <c r="AH1267" s="75">
        <v>861414.83519999997</v>
      </c>
      <c r="AI1267" s="75">
        <v>861414.83519999997</v>
      </c>
      <c r="AJ1267" s="75">
        <v>798942</v>
      </c>
      <c r="AK1267" s="76">
        <f t="shared" si="212"/>
        <v>0.78218411439775493</v>
      </c>
      <c r="AL1267" s="39" t="str">
        <f t="shared" si="218"/>
        <v>70% - 90%</v>
      </c>
      <c r="AM1267" s="77" t="str">
        <f t="shared" si="219"/>
        <v>Lower Middle Range</v>
      </c>
      <c r="AN1267" s="78" t="s">
        <v>76</v>
      </c>
      <c r="AO1267" s="78"/>
      <c r="AP1267" s="78" t="s">
        <v>76</v>
      </c>
      <c r="AQ1267" s="49"/>
      <c r="AR1267" s="79"/>
      <c r="AS1267" s="79"/>
      <c r="AT1267" s="80"/>
      <c r="AU1267" s="52">
        <f t="shared" si="213"/>
        <v>0</v>
      </c>
    </row>
    <row r="1268" spans="1:47" ht="15" customHeight="1">
      <c r="A1268" s="53" t="s">
        <v>66</v>
      </c>
      <c r="B1268" s="54">
        <v>1257</v>
      </c>
      <c r="C1268" s="55" t="s">
        <v>136</v>
      </c>
      <c r="D1268" s="56" t="s">
        <v>91</v>
      </c>
      <c r="E1268" s="55" t="s">
        <v>79</v>
      </c>
      <c r="F1268" s="57">
        <v>42931</v>
      </c>
      <c r="G1268" s="58">
        <v>28899</v>
      </c>
      <c r="H1268" s="59">
        <f t="shared" si="214"/>
        <v>40.153424657534245</v>
      </c>
      <c r="I1268" s="60" t="s">
        <v>196</v>
      </c>
      <c r="J1268" s="61" t="s">
        <v>85</v>
      </c>
      <c r="K1268" s="62" t="s">
        <v>85</v>
      </c>
      <c r="L1268" s="63" t="s">
        <v>85</v>
      </c>
      <c r="M1268" s="64" t="str">
        <f t="shared" si="215"/>
        <v>3-3-3</v>
      </c>
      <c r="N1268" s="65">
        <v>42736</v>
      </c>
      <c r="O1268" s="66">
        <v>43191</v>
      </c>
      <c r="P1268" s="67">
        <v>0.25</v>
      </c>
      <c r="Q1268" s="68" t="s">
        <v>73</v>
      </c>
      <c r="R1268" s="38" t="s">
        <v>74</v>
      </c>
      <c r="S1268" s="38" t="s">
        <v>75</v>
      </c>
      <c r="T1268" s="69">
        <v>49</v>
      </c>
      <c r="U1268" s="68"/>
      <c r="V1268" s="70">
        <v>340020</v>
      </c>
      <c r="W1268" s="70">
        <v>0</v>
      </c>
      <c r="X1268" s="70">
        <v>0</v>
      </c>
      <c r="Y1268" s="70">
        <v>85008</v>
      </c>
      <c r="Z1268" s="70">
        <v>0</v>
      </c>
      <c r="AA1268" s="70">
        <v>947018</v>
      </c>
      <c r="AB1268" s="71">
        <f t="shared" si="216"/>
        <v>862010</v>
      </c>
      <c r="AC1268" s="71">
        <f t="shared" si="209"/>
        <v>862010</v>
      </c>
      <c r="AD1268" s="72">
        <f t="shared" si="210"/>
        <v>365</v>
      </c>
      <c r="AE1268" s="73">
        <f>ROUND(VLOOKUP(Q1268,'[1]Average Cost'!$A$3:$V$26,HLOOKUP('[1]Master Sheet'!E1268,'[1]Average Cost'!$B$1:$V$2,2,0)),0)</f>
        <v>914168</v>
      </c>
      <c r="AF1268" s="74">
        <f t="shared" si="211"/>
        <v>0.94294484164836223</v>
      </c>
      <c r="AG1268" s="68" t="str">
        <f t="shared" si="217"/>
        <v>80%-100%</v>
      </c>
      <c r="AH1268" s="75">
        <v>1405865.719755</v>
      </c>
      <c r="AI1268" s="75">
        <v>1405865.719755</v>
      </c>
      <c r="AJ1268" s="75">
        <v>1138428</v>
      </c>
      <c r="AK1268" s="76">
        <f t="shared" si="212"/>
        <v>0.61315244257483026</v>
      </c>
      <c r="AL1268" s="39" t="str">
        <f t="shared" si="218"/>
        <v>50% - 70%</v>
      </c>
      <c r="AM1268" s="77" t="str">
        <f t="shared" si="219"/>
        <v>Lower Range</v>
      </c>
      <c r="AN1268" s="78" t="s">
        <v>76</v>
      </c>
      <c r="AO1268" s="78"/>
      <c r="AP1268" s="78" t="s">
        <v>135</v>
      </c>
      <c r="AQ1268" s="49"/>
      <c r="AR1268" s="79"/>
      <c r="AS1268" s="79"/>
      <c r="AT1268" s="80"/>
      <c r="AU1268" s="52">
        <f t="shared" si="213"/>
        <v>0</v>
      </c>
    </row>
    <row r="1269" spans="1:47" ht="15" customHeight="1">
      <c r="A1269" s="53" t="s">
        <v>66</v>
      </c>
      <c r="B1269" s="54">
        <v>1258</v>
      </c>
      <c r="C1269" s="55" t="s">
        <v>67</v>
      </c>
      <c r="D1269" s="56" t="s">
        <v>68</v>
      </c>
      <c r="E1269" s="55" t="s">
        <v>461</v>
      </c>
      <c r="F1269" s="57">
        <v>44800</v>
      </c>
      <c r="G1269" s="58">
        <v>29165</v>
      </c>
      <c r="H1269" s="59">
        <f t="shared" si="214"/>
        <v>39.424657534246577</v>
      </c>
      <c r="I1269" s="60" t="s">
        <v>204</v>
      </c>
      <c r="J1269" s="61">
        <v>0</v>
      </c>
      <c r="K1269" s="62">
        <v>0</v>
      </c>
      <c r="L1269" s="63" t="s">
        <v>81</v>
      </c>
      <c r="M1269" s="64" t="str">
        <f t="shared" si="215"/>
        <v>0-0-4</v>
      </c>
      <c r="N1269" s="81" t="s">
        <v>72</v>
      </c>
      <c r="O1269" s="62" t="s">
        <v>72</v>
      </c>
      <c r="P1269" s="67">
        <v>0</v>
      </c>
      <c r="Q1269" s="68" t="s">
        <v>73</v>
      </c>
      <c r="R1269" s="38" t="s">
        <v>74</v>
      </c>
      <c r="S1269" s="38" t="s">
        <v>75</v>
      </c>
      <c r="T1269" s="69">
        <v>48</v>
      </c>
      <c r="U1269" s="68"/>
      <c r="V1269" s="70">
        <v>334548</v>
      </c>
      <c r="W1269" s="70">
        <v>0</v>
      </c>
      <c r="X1269" s="70">
        <v>0</v>
      </c>
      <c r="Y1269" s="70">
        <v>83640</v>
      </c>
      <c r="Z1269" s="70">
        <v>0</v>
      </c>
      <c r="AA1269" s="70">
        <v>931951</v>
      </c>
      <c r="AB1269" s="71">
        <f t="shared" si="216"/>
        <v>848311</v>
      </c>
      <c r="AC1269" s="71">
        <f t="shared" si="209"/>
        <v>848311</v>
      </c>
      <c r="AD1269" s="72">
        <f t="shared" si="210"/>
        <v>217</v>
      </c>
      <c r="AE1269" s="73">
        <f>ROUND(VLOOKUP(Q1269,'[1]Average Cost'!$A$3:$V$26,HLOOKUP('[1]Master Sheet'!E1269,'[1]Average Cost'!$B$1:$V$2,2,0)),0)</f>
        <v>646385</v>
      </c>
      <c r="AF1269" s="74">
        <f t="shared" si="211"/>
        <v>1.3123927690153701</v>
      </c>
      <c r="AG1269" s="68" t="str">
        <f t="shared" si="217"/>
        <v>Greater than 100%</v>
      </c>
      <c r="AH1269" s="75">
        <v>1040452</v>
      </c>
      <c r="AI1269" s="75">
        <v>1031401.0812</v>
      </c>
      <c r="AJ1269" s="75">
        <v>1040452</v>
      </c>
      <c r="AK1269" s="76">
        <f t="shared" si="212"/>
        <v>0.8153292991891985</v>
      </c>
      <c r="AL1269" s="39" t="str">
        <f t="shared" si="218"/>
        <v>70% - 90%</v>
      </c>
      <c r="AM1269" s="77" t="str">
        <f t="shared" si="219"/>
        <v>Lower Middle Range</v>
      </c>
      <c r="AN1269" s="78" t="s">
        <v>76</v>
      </c>
      <c r="AO1269" s="78"/>
      <c r="AP1269" s="78" t="s">
        <v>76</v>
      </c>
      <c r="AQ1269" s="49"/>
      <c r="AR1269" s="79"/>
      <c r="AS1269" s="79"/>
      <c r="AT1269" s="80"/>
      <c r="AU1269" s="52">
        <f t="shared" si="213"/>
        <v>0</v>
      </c>
    </row>
    <row r="1270" spans="1:47" ht="15" customHeight="1">
      <c r="A1270" s="53" t="s">
        <v>66</v>
      </c>
      <c r="B1270" s="54">
        <v>1259</v>
      </c>
      <c r="C1270" s="55" t="s">
        <v>377</v>
      </c>
      <c r="D1270" s="56" t="s">
        <v>145</v>
      </c>
      <c r="E1270" s="55" t="s">
        <v>111</v>
      </c>
      <c r="F1270" s="57">
        <v>44443</v>
      </c>
      <c r="G1270" s="58">
        <v>33175</v>
      </c>
      <c r="H1270" s="59">
        <f t="shared" si="214"/>
        <v>28.438356164383563</v>
      </c>
      <c r="I1270" s="60" t="s">
        <v>789</v>
      </c>
      <c r="J1270" s="61">
        <v>0</v>
      </c>
      <c r="K1270" s="62" t="s">
        <v>71</v>
      </c>
      <c r="L1270" s="63" t="s">
        <v>71</v>
      </c>
      <c r="M1270" s="64" t="str">
        <f t="shared" si="215"/>
        <v>0-2-2</v>
      </c>
      <c r="N1270" s="81" t="s">
        <v>121</v>
      </c>
      <c r="O1270" s="66">
        <v>43191</v>
      </c>
      <c r="P1270" s="67">
        <v>0.11632468370946811</v>
      </c>
      <c r="Q1270" s="68" t="s">
        <v>113</v>
      </c>
      <c r="R1270" s="68" t="s">
        <v>114</v>
      </c>
      <c r="S1270" s="68" t="s">
        <v>115</v>
      </c>
      <c r="T1270" s="69">
        <v>45</v>
      </c>
      <c r="U1270" s="68"/>
      <c r="V1270" s="70">
        <v>92616</v>
      </c>
      <c r="W1270" s="70">
        <v>0</v>
      </c>
      <c r="X1270" s="70">
        <v>27000</v>
      </c>
      <c r="Y1270" s="70">
        <v>0</v>
      </c>
      <c r="Z1270" s="70">
        <v>9000</v>
      </c>
      <c r="AA1270" s="70">
        <v>231540.53</v>
      </c>
      <c r="AB1270" s="71">
        <f t="shared" si="216"/>
        <v>231540.53</v>
      </c>
      <c r="AC1270" s="71">
        <f t="shared" si="209"/>
        <v>231540.53</v>
      </c>
      <c r="AD1270" s="72">
        <f t="shared" si="210"/>
        <v>365</v>
      </c>
      <c r="AE1270" s="73">
        <f>ROUND(VLOOKUP(Q1270,'[1]Average Cost'!$A$3:$V$26,HLOOKUP('[1]Master Sheet'!E1270,'[1]Average Cost'!$B$1:$V$2,2,0)),0)</f>
        <v>313202</v>
      </c>
      <c r="AF1270" s="74">
        <f t="shared" si="211"/>
        <v>0.73926900211365187</v>
      </c>
      <c r="AG1270" s="68" t="str">
        <f t="shared" si="217"/>
        <v>60%-80%</v>
      </c>
      <c r="AH1270" s="75">
        <v>499185.67754499998</v>
      </c>
      <c r="AI1270" s="75">
        <v>499185.67754499998</v>
      </c>
      <c r="AJ1270" s="75">
        <v>334149</v>
      </c>
      <c r="AK1270" s="76">
        <f t="shared" si="212"/>
        <v>0.46383648493025398</v>
      </c>
      <c r="AL1270" s="39" t="str">
        <f t="shared" si="218"/>
        <v>25% - 50%</v>
      </c>
      <c r="AM1270" s="77" t="str">
        <f t="shared" si="219"/>
        <v>Lower Range</v>
      </c>
      <c r="AN1270" s="78" t="s">
        <v>76</v>
      </c>
      <c r="AO1270" s="78"/>
      <c r="AP1270" s="78" t="s">
        <v>76</v>
      </c>
      <c r="AQ1270" s="49"/>
      <c r="AR1270" s="79"/>
      <c r="AS1270" s="79"/>
      <c r="AT1270" s="80"/>
      <c r="AU1270" s="52">
        <f t="shared" si="213"/>
        <v>0</v>
      </c>
    </row>
    <row r="1271" spans="1:47" ht="15" customHeight="1">
      <c r="A1271" s="53" t="s">
        <v>66</v>
      </c>
      <c r="B1271" s="54">
        <v>1260</v>
      </c>
      <c r="C1271" s="55" t="s">
        <v>725</v>
      </c>
      <c r="D1271" s="56" t="s">
        <v>117</v>
      </c>
      <c r="E1271" s="55" t="s">
        <v>79</v>
      </c>
      <c r="F1271" s="57">
        <v>40663</v>
      </c>
      <c r="G1271" s="58">
        <v>23293</v>
      </c>
      <c r="H1271" s="59">
        <f t="shared" si="214"/>
        <v>55.512328767123286</v>
      </c>
      <c r="I1271" s="60" t="s">
        <v>537</v>
      </c>
      <c r="J1271" s="61" t="s">
        <v>71</v>
      </c>
      <c r="K1271" s="62" t="s">
        <v>85</v>
      </c>
      <c r="L1271" s="63" t="s">
        <v>71</v>
      </c>
      <c r="M1271" s="64" t="str">
        <f t="shared" si="215"/>
        <v>2-3-2</v>
      </c>
      <c r="N1271" s="65">
        <v>42826</v>
      </c>
      <c r="O1271" s="66">
        <v>43191</v>
      </c>
      <c r="P1271" s="67">
        <v>0.09</v>
      </c>
      <c r="Q1271" s="68" t="s">
        <v>538</v>
      </c>
      <c r="R1271" s="68" t="s">
        <v>126</v>
      </c>
      <c r="S1271" s="68" t="s">
        <v>127</v>
      </c>
      <c r="T1271" s="69">
        <v>50</v>
      </c>
      <c r="U1271" s="68"/>
      <c r="V1271" s="70">
        <v>296592</v>
      </c>
      <c r="W1271" s="70">
        <v>0</v>
      </c>
      <c r="X1271" s="70">
        <v>0</v>
      </c>
      <c r="Y1271" s="70">
        <v>74148</v>
      </c>
      <c r="Z1271" s="70">
        <v>0</v>
      </c>
      <c r="AA1271" s="70">
        <v>827574</v>
      </c>
      <c r="AB1271" s="71">
        <f t="shared" si="216"/>
        <v>753426</v>
      </c>
      <c r="AC1271" s="71">
        <f t="shared" si="209"/>
        <v>753426</v>
      </c>
      <c r="AD1271" s="72">
        <f t="shared" si="210"/>
        <v>365</v>
      </c>
      <c r="AE1271" s="73">
        <f>ROUND(VLOOKUP(Q1271,'[1]Average Cost'!$A$3:$V$26,HLOOKUP('[1]Master Sheet'!E1271,'[1]Average Cost'!$B$1:$V$2,2,0)),0)</f>
        <v>815621</v>
      </c>
      <c r="AF1271" s="74">
        <f t="shared" si="211"/>
        <v>0.92374521989992897</v>
      </c>
      <c r="AG1271" s="68" t="str">
        <f t="shared" si="217"/>
        <v>80%-100%</v>
      </c>
      <c r="AH1271" s="75">
        <v>1245243.75</v>
      </c>
      <c r="AI1271" s="75">
        <v>1245243.75</v>
      </c>
      <c r="AJ1271" s="75">
        <v>1039416</v>
      </c>
      <c r="AK1271" s="76">
        <f t="shared" si="212"/>
        <v>0.60504298857151462</v>
      </c>
      <c r="AL1271" s="39" t="str">
        <f t="shared" si="218"/>
        <v>50% - 70%</v>
      </c>
      <c r="AM1271" s="77" t="str">
        <f t="shared" si="219"/>
        <v>Lower Range</v>
      </c>
      <c r="AN1271" s="78" t="s">
        <v>135</v>
      </c>
      <c r="AO1271" s="78"/>
      <c r="AP1271" s="78" t="s">
        <v>135</v>
      </c>
      <c r="AQ1271" s="49"/>
      <c r="AR1271" s="79"/>
      <c r="AS1271" s="79"/>
      <c r="AT1271" s="80"/>
      <c r="AU1271" s="52">
        <f t="shared" si="213"/>
        <v>0</v>
      </c>
    </row>
    <row r="1272" spans="1:47" ht="15" customHeight="1">
      <c r="A1272" s="53" t="s">
        <v>66</v>
      </c>
      <c r="B1272" s="25">
        <v>1261</v>
      </c>
      <c r="C1272" s="55" t="s">
        <v>82</v>
      </c>
      <c r="D1272" s="56" t="s">
        <v>83</v>
      </c>
      <c r="E1272" s="55" t="s">
        <v>244</v>
      </c>
      <c r="F1272" s="57">
        <v>40951</v>
      </c>
      <c r="G1272" s="58">
        <v>30905</v>
      </c>
      <c r="H1272" s="59">
        <f t="shared" si="214"/>
        <v>34.657534246575345</v>
      </c>
      <c r="I1272" s="60" t="s">
        <v>635</v>
      </c>
      <c r="J1272" s="61" t="s">
        <v>85</v>
      </c>
      <c r="K1272" s="62" t="s">
        <v>85</v>
      </c>
      <c r="L1272" s="63" t="s">
        <v>71</v>
      </c>
      <c r="M1272" s="64" t="str">
        <f t="shared" si="215"/>
        <v>3-3-2</v>
      </c>
      <c r="N1272" s="65" t="s">
        <v>86</v>
      </c>
      <c r="O1272" s="66">
        <v>43191</v>
      </c>
      <c r="P1272" s="67">
        <v>9.7499999999999989E-2</v>
      </c>
      <c r="Q1272" s="68" t="s">
        <v>87</v>
      </c>
      <c r="R1272" s="68" t="s">
        <v>88</v>
      </c>
      <c r="S1272" s="68" t="s">
        <v>89</v>
      </c>
      <c r="T1272" s="69">
        <v>46</v>
      </c>
      <c r="U1272" s="68"/>
      <c r="V1272" s="70">
        <v>122784</v>
      </c>
      <c r="W1272" s="70">
        <v>0</v>
      </c>
      <c r="X1272" s="70">
        <v>0</v>
      </c>
      <c r="Y1272" s="70">
        <v>0</v>
      </c>
      <c r="Z1272" s="70">
        <v>0</v>
      </c>
      <c r="AA1272" s="70">
        <v>318913</v>
      </c>
      <c r="AB1272" s="71">
        <f t="shared" si="216"/>
        <v>318913</v>
      </c>
      <c r="AC1272" s="71">
        <f t="shared" si="209"/>
        <v>318913</v>
      </c>
      <c r="AD1272" s="72">
        <f t="shared" si="210"/>
        <v>365</v>
      </c>
      <c r="AE1272" s="73">
        <f>ROUND(VLOOKUP(Q1272,'[1]Average Cost'!$A$3:$V$26,HLOOKUP('[1]Master Sheet'!E1272,'[1]Average Cost'!$B$1:$V$2,2,0)),0)</f>
        <v>293696</v>
      </c>
      <c r="AF1272" s="74">
        <f t="shared" si="211"/>
        <v>1.0858608901721507</v>
      </c>
      <c r="AG1272" s="68" t="str">
        <f t="shared" si="217"/>
        <v>Greater than 100%</v>
      </c>
      <c r="AH1272" s="75">
        <v>512626</v>
      </c>
      <c r="AI1272" s="75">
        <v>449515</v>
      </c>
      <c r="AJ1272" s="75">
        <v>512626</v>
      </c>
      <c r="AK1272" s="76">
        <f t="shared" si="212"/>
        <v>0.62211631871969042</v>
      </c>
      <c r="AL1272" s="39" t="str">
        <f t="shared" si="218"/>
        <v>50% - 70%</v>
      </c>
      <c r="AM1272" s="77" t="str">
        <f t="shared" si="219"/>
        <v>Lower Range</v>
      </c>
      <c r="AN1272" s="78" t="s">
        <v>76</v>
      </c>
      <c r="AO1272" s="78"/>
      <c r="AP1272" s="78" t="s">
        <v>76</v>
      </c>
      <c r="AQ1272" s="49"/>
      <c r="AR1272" s="79"/>
      <c r="AS1272" s="79"/>
      <c r="AT1272" s="80"/>
      <c r="AU1272" s="52">
        <f t="shared" si="213"/>
        <v>0</v>
      </c>
    </row>
    <row r="1273" spans="1:47" ht="15" customHeight="1">
      <c r="A1273" s="53" t="s">
        <v>66</v>
      </c>
      <c r="B1273" s="54">
        <v>1262</v>
      </c>
      <c r="C1273" s="55" t="s">
        <v>134</v>
      </c>
      <c r="D1273" s="56" t="s">
        <v>68</v>
      </c>
      <c r="E1273" s="55" t="s">
        <v>111</v>
      </c>
      <c r="F1273" s="57">
        <v>41700</v>
      </c>
      <c r="G1273" s="58">
        <v>31400</v>
      </c>
      <c r="H1273" s="59">
        <f t="shared" si="214"/>
        <v>33.301369863013697</v>
      </c>
      <c r="I1273" s="60" t="s">
        <v>764</v>
      </c>
      <c r="J1273" s="61" t="s">
        <v>85</v>
      </c>
      <c r="K1273" s="62" t="s">
        <v>85</v>
      </c>
      <c r="L1273" s="63" t="s">
        <v>71</v>
      </c>
      <c r="M1273" s="64" t="str">
        <f t="shared" si="215"/>
        <v>3-3-2</v>
      </c>
      <c r="N1273" s="65">
        <v>42095</v>
      </c>
      <c r="O1273" s="66">
        <v>43191</v>
      </c>
      <c r="P1273" s="67">
        <v>9.1667496255537509E-2</v>
      </c>
      <c r="Q1273" s="68" t="s">
        <v>113</v>
      </c>
      <c r="R1273" s="68" t="s">
        <v>114</v>
      </c>
      <c r="S1273" s="68" t="s">
        <v>115</v>
      </c>
      <c r="T1273" s="69">
        <v>48</v>
      </c>
      <c r="U1273" s="68"/>
      <c r="V1273" s="70">
        <v>175452</v>
      </c>
      <c r="W1273" s="70">
        <v>0</v>
      </c>
      <c r="X1273" s="70">
        <v>45000</v>
      </c>
      <c r="Y1273" s="70">
        <v>43860</v>
      </c>
      <c r="Z1273" s="70">
        <v>15000</v>
      </c>
      <c r="AA1273" s="70">
        <v>494458</v>
      </c>
      <c r="AB1273" s="71">
        <f t="shared" si="216"/>
        <v>450598</v>
      </c>
      <c r="AC1273" s="71">
        <f t="shared" si="209"/>
        <v>450598</v>
      </c>
      <c r="AD1273" s="72">
        <f t="shared" si="210"/>
        <v>365</v>
      </c>
      <c r="AE1273" s="73">
        <f>ROUND(VLOOKUP(Q1273,'[1]Average Cost'!$A$3:$V$26,HLOOKUP('[1]Master Sheet'!E1273,'[1]Average Cost'!$B$1:$V$2,2,0)),0)</f>
        <v>545677</v>
      </c>
      <c r="AF1273" s="74">
        <f t="shared" si="211"/>
        <v>0.82575956105901471</v>
      </c>
      <c r="AG1273" s="68" t="str">
        <f t="shared" si="217"/>
        <v>80%-100%</v>
      </c>
      <c r="AH1273" s="75">
        <v>811167.42264999996</v>
      </c>
      <c r="AI1273" s="75">
        <v>811167.42264999996</v>
      </c>
      <c r="AJ1273" s="75">
        <v>565293</v>
      </c>
      <c r="AK1273" s="76">
        <f t="shared" si="212"/>
        <v>0.55549321560269638</v>
      </c>
      <c r="AL1273" s="39" t="str">
        <f t="shared" si="218"/>
        <v>50% - 70%</v>
      </c>
      <c r="AM1273" s="77" t="str">
        <f t="shared" si="219"/>
        <v>Lower Range</v>
      </c>
      <c r="AN1273" s="78" t="s">
        <v>76</v>
      </c>
      <c r="AO1273" s="78"/>
      <c r="AP1273" s="78" t="s">
        <v>76</v>
      </c>
      <c r="AQ1273" s="49"/>
      <c r="AR1273" s="79"/>
      <c r="AS1273" s="79"/>
      <c r="AT1273" s="80"/>
      <c r="AU1273" s="52">
        <f t="shared" si="213"/>
        <v>0</v>
      </c>
    </row>
    <row r="1274" spans="1:47" ht="15" customHeight="1">
      <c r="A1274" s="53" t="s">
        <v>66</v>
      </c>
      <c r="B1274" s="54">
        <v>1263</v>
      </c>
      <c r="C1274" s="55" t="s">
        <v>377</v>
      </c>
      <c r="D1274" s="56" t="s">
        <v>145</v>
      </c>
      <c r="E1274" s="55" t="s">
        <v>302</v>
      </c>
      <c r="F1274" s="57">
        <v>43197</v>
      </c>
      <c r="G1274" s="58">
        <v>33449</v>
      </c>
      <c r="H1274" s="59">
        <f t="shared" si="214"/>
        <v>27.687671232876713</v>
      </c>
      <c r="I1274" s="60" t="s">
        <v>509</v>
      </c>
      <c r="J1274" s="61" t="s">
        <v>71</v>
      </c>
      <c r="K1274" s="62" t="s">
        <v>71</v>
      </c>
      <c r="L1274" s="63" t="s">
        <v>71</v>
      </c>
      <c r="M1274" s="64" t="str">
        <f t="shared" si="215"/>
        <v>2-2-2</v>
      </c>
      <c r="N1274" s="65">
        <v>42095</v>
      </c>
      <c r="O1274" s="66">
        <v>43191</v>
      </c>
      <c r="P1274" s="67">
        <v>0.12142982616044944</v>
      </c>
      <c r="Q1274" s="68" t="s">
        <v>113</v>
      </c>
      <c r="R1274" s="68" t="s">
        <v>114</v>
      </c>
      <c r="S1274" s="68" t="s">
        <v>115</v>
      </c>
      <c r="T1274" s="69">
        <v>45</v>
      </c>
      <c r="U1274" s="68"/>
      <c r="V1274" s="70">
        <v>108276</v>
      </c>
      <c r="W1274" s="70">
        <v>0</v>
      </c>
      <c r="X1274" s="70">
        <v>0</v>
      </c>
      <c r="Y1274" s="70">
        <v>0</v>
      </c>
      <c r="Z1274" s="70">
        <v>0</v>
      </c>
      <c r="AA1274" s="70">
        <v>270688.5</v>
      </c>
      <c r="AB1274" s="71">
        <f t="shared" si="216"/>
        <v>270688.5</v>
      </c>
      <c r="AC1274" s="71">
        <f t="shared" si="209"/>
        <v>270688.5</v>
      </c>
      <c r="AD1274" s="72">
        <f t="shared" si="210"/>
        <v>365</v>
      </c>
      <c r="AE1274" s="73">
        <f>ROUND(VLOOKUP(Q1274,'[1]Average Cost'!$A$3:$V$26,HLOOKUP('[1]Master Sheet'!E1274,'[1]Average Cost'!$B$1:$V$2,2,0)),0)</f>
        <v>313202</v>
      </c>
      <c r="AF1274" s="74">
        <f t="shared" si="211"/>
        <v>0.86426172246665089</v>
      </c>
      <c r="AG1274" s="68" t="str">
        <f t="shared" si="217"/>
        <v>80%-100%</v>
      </c>
      <c r="AH1274" s="75">
        <v>504210.540775</v>
      </c>
      <c r="AI1274" s="75">
        <v>504210.540775</v>
      </c>
      <c r="AJ1274" s="75">
        <v>334149</v>
      </c>
      <c r="AK1274" s="76">
        <f t="shared" si="212"/>
        <v>0.53685609107643117</v>
      </c>
      <c r="AL1274" s="39" t="str">
        <f t="shared" si="218"/>
        <v>50% - 70%</v>
      </c>
      <c r="AM1274" s="77" t="str">
        <f t="shared" si="219"/>
        <v>Lower Range</v>
      </c>
      <c r="AN1274" s="78" t="s">
        <v>76</v>
      </c>
      <c r="AO1274" s="78"/>
      <c r="AP1274" s="78" t="s">
        <v>76</v>
      </c>
      <c r="AQ1274" s="49"/>
      <c r="AR1274" s="79"/>
      <c r="AS1274" s="79"/>
      <c r="AT1274" s="80"/>
      <c r="AU1274" s="52">
        <f t="shared" si="213"/>
        <v>0</v>
      </c>
    </row>
    <row r="1275" spans="1:47" ht="15" customHeight="1">
      <c r="A1275" s="53" t="s">
        <v>66</v>
      </c>
      <c r="B1275" s="54">
        <v>1264</v>
      </c>
      <c r="C1275" s="55" t="s">
        <v>147</v>
      </c>
      <c r="D1275" s="56" t="s">
        <v>216</v>
      </c>
      <c r="E1275" s="55" t="s">
        <v>79</v>
      </c>
      <c r="F1275" s="57">
        <v>43873</v>
      </c>
      <c r="G1275" s="58">
        <v>27937</v>
      </c>
      <c r="H1275" s="59">
        <f t="shared" si="214"/>
        <v>42.789041095890411</v>
      </c>
      <c r="I1275" s="60" t="s">
        <v>362</v>
      </c>
      <c r="J1275" s="61" t="s">
        <v>71</v>
      </c>
      <c r="K1275" s="62" t="s">
        <v>85</v>
      </c>
      <c r="L1275" s="63" t="s">
        <v>85</v>
      </c>
      <c r="M1275" s="64" t="str">
        <f t="shared" si="215"/>
        <v>2-3-3</v>
      </c>
      <c r="N1275" s="81" t="s">
        <v>121</v>
      </c>
      <c r="O1275" s="66">
        <v>43191</v>
      </c>
      <c r="P1275" s="67">
        <v>8.7499999999999981E-2</v>
      </c>
      <c r="Q1275" s="68" t="s">
        <v>363</v>
      </c>
      <c r="R1275" s="68" t="s">
        <v>108</v>
      </c>
      <c r="S1275" s="68" t="s">
        <v>109</v>
      </c>
      <c r="T1275" s="69">
        <v>53</v>
      </c>
      <c r="U1275" s="68"/>
      <c r="V1275" s="70">
        <v>913872</v>
      </c>
      <c r="W1275" s="70">
        <v>0</v>
      </c>
      <c r="X1275" s="70">
        <v>0</v>
      </c>
      <c r="Y1275" s="70">
        <v>342708</v>
      </c>
      <c r="Z1275" s="70">
        <v>0</v>
      </c>
      <c r="AA1275" s="70">
        <v>2643331</v>
      </c>
      <c r="AB1275" s="71">
        <f t="shared" si="216"/>
        <v>2300623</v>
      </c>
      <c r="AC1275" s="71">
        <f t="shared" si="209"/>
        <v>2300623</v>
      </c>
      <c r="AD1275" s="72">
        <f t="shared" si="210"/>
        <v>365</v>
      </c>
      <c r="AE1275" s="73">
        <f>ROUND(VLOOKUP(Q1275,'[1]Average Cost'!$A$3:$V$26,HLOOKUP('[1]Master Sheet'!E1275,'[1]Average Cost'!$B$1:$V$2,2,0)),0)</f>
        <v>2462987</v>
      </c>
      <c r="AF1275" s="74">
        <f t="shared" si="211"/>
        <v>0.93407841779108047</v>
      </c>
      <c r="AG1275" s="68" t="str">
        <f t="shared" si="217"/>
        <v>80%-100%</v>
      </c>
      <c r="AH1275" s="75">
        <v>2346840.7987500001</v>
      </c>
      <c r="AI1275" s="75">
        <v>2346840.7987500001</v>
      </c>
      <c r="AJ1275" s="75">
        <v>2178767</v>
      </c>
      <c r="AK1275" s="76">
        <f t="shared" si="212"/>
        <v>0.9803063766512764</v>
      </c>
      <c r="AL1275" s="39" t="str">
        <f t="shared" si="218"/>
        <v>90% - 110%</v>
      </c>
      <c r="AM1275" s="77" t="str">
        <f t="shared" si="219"/>
        <v>Close to Market Reference</v>
      </c>
      <c r="AN1275" s="78" t="s">
        <v>118</v>
      </c>
      <c r="AO1275" s="78" t="s">
        <v>879</v>
      </c>
      <c r="AP1275" s="78" t="s">
        <v>76</v>
      </c>
      <c r="AQ1275" s="49"/>
      <c r="AR1275" s="79"/>
      <c r="AS1275" s="79"/>
      <c r="AT1275" s="80"/>
      <c r="AU1275" s="52">
        <f t="shared" si="213"/>
        <v>0</v>
      </c>
    </row>
    <row r="1276" spans="1:47" ht="15" customHeight="1">
      <c r="A1276" s="53" t="s">
        <v>66</v>
      </c>
      <c r="B1276" s="54">
        <v>1265</v>
      </c>
      <c r="C1276" s="55" t="s">
        <v>180</v>
      </c>
      <c r="D1276" s="56" t="s">
        <v>148</v>
      </c>
      <c r="E1276" s="55" t="s">
        <v>278</v>
      </c>
      <c r="F1276" s="57">
        <v>43908</v>
      </c>
      <c r="G1276" s="58">
        <v>27860</v>
      </c>
      <c r="H1276" s="59">
        <f t="shared" si="214"/>
        <v>43</v>
      </c>
      <c r="I1276" s="60" t="s">
        <v>380</v>
      </c>
      <c r="J1276" s="61" t="s">
        <v>85</v>
      </c>
      <c r="K1276" s="62" t="s">
        <v>81</v>
      </c>
      <c r="L1276" s="63" t="s">
        <v>81</v>
      </c>
      <c r="M1276" s="64" t="str">
        <f t="shared" si="215"/>
        <v>3-4-4</v>
      </c>
      <c r="N1276" s="81" t="s">
        <v>121</v>
      </c>
      <c r="O1276" s="66">
        <v>43191</v>
      </c>
      <c r="P1276" s="67">
        <v>0.16375000000000001</v>
      </c>
      <c r="Q1276" s="68" t="s">
        <v>177</v>
      </c>
      <c r="R1276" s="68" t="s">
        <v>178</v>
      </c>
      <c r="S1276" s="68" t="s">
        <v>179</v>
      </c>
      <c r="T1276" s="69">
        <v>54</v>
      </c>
      <c r="U1276" s="68"/>
      <c r="V1276" s="70">
        <v>1000584</v>
      </c>
      <c r="W1276" s="70">
        <v>0</v>
      </c>
      <c r="X1276" s="70">
        <v>0</v>
      </c>
      <c r="Y1276" s="70">
        <v>500292</v>
      </c>
      <c r="Z1276" s="70">
        <v>0</v>
      </c>
      <c r="AA1276" s="70">
        <v>3017691</v>
      </c>
      <c r="AB1276" s="71">
        <f t="shared" si="216"/>
        <v>2517399</v>
      </c>
      <c r="AC1276" s="71">
        <f t="shared" si="209"/>
        <v>2517399</v>
      </c>
      <c r="AD1276" s="72">
        <f t="shared" si="210"/>
        <v>365</v>
      </c>
      <c r="AE1276" s="73">
        <f>ROUND(VLOOKUP(Q1276,'[1]Average Cost'!$A$3:$V$26,HLOOKUP('[1]Master Sheet'!E1276,'[1]Average Cost'!$B$1:$V$2,2,0)),0)</f>
        <v>3296345</v>
      </c>
      <c r="AF1276" s="74">
        <f t="shared" si="211"/>
        <v>0.76369403081291554</v>
      </c>
      <c r="AG1276" s="68" t="str">
        <f t="shared" si="217"/>
        <v>60%-80%</v>
      </c>
      <c r="AH1276" s="75">
        <v>2771803.02</v>
      </c>
      <c r="AI1276" s="75">
        <v>2771803.02</v>
      </c>
      <c r="AJ1276" s="75">
        <v>2546343</v>
      </c>
      <c r="AK1276" s="76">
        <f t="shared" si="212"/>
        <v>0.90821713586270647</v>
      </c>
      <c r="AL1276" s="39" t="str">
        <f t="shared" si="218"/>
        <v>90% - 110%</v>
      </c>
      <c r="AM1276" s="77" t="str">
        <f t="shared" si="219"/>
        <v>Close to Market Reference</v>
      </c>
      <c r="AN1276" s="78" t="s">
        <v>118</v>
      </c>
      <c r="AO1276" s="100" t="s">
        <v>880</v>
      </c>
      <c r="AP1276" s="78" t="s">
        <v>135</v>
      </c>
      <c r="AQ1276" s="49"/>
      <c r="AR1276" s="79"/>
      <c r="AS1276" s="79"/>
      <c r="AT1276" s="80"/>
      <c r="AU1276" s="52">
        <f t="shared" si="213"/>
        <v>0</v>
      </c>
    </row>
    <row r="1277" spans="1:47" ht="15" customHeight="1">
      <c r="A1277" s="53" t="s">
        <v>66</v>
      </c>
      <c r="B1277" s="54">
        <v>1266</v>
      </c>
      <c r="C1277" s="55" t="s">
        <v>354</v>
      </c>
      <c r="D1277" s="56">
        <v>10</v>
      </c>
      <c r="E1277" s="55" t="s">
        <v>79</v>
      </c>
      <c r="F1277" s="57">
        <v>44219</v>
      </c>
      <c r="G1277" s="58">
        <v>24547</v>
      </c>
      <c r="H1277" s="59">
        <f t="shared" si="214"/>
        <v>52.076712328767123</v>
      </c>
      <c r="I1277" s="60" t="s">
        <v>182</v>
      </c>
      <c r="J1277" s="61">
        <v>0</v>
      </c>
      <c r="K1277" s="62" t="s">
        <v>85</v>
      </c>
      <c r="L1277" s="63" t="s">
        <v>81</v>
      </c>
      <c r="M1277" s="64" t="str">
        <f t="shared" si="215"/>
        <v>0-3-4</v>
      </c>
      <c r="N1277" s="81" t="s">
        <v>121</v>
      </c>
      <c r="O1277" s="66">
        <v>43191</v>
      </c>
      <c r="P1277" s="67">
        <v>9.2000000000000012E-2</v>
      </c>
      <c r="Q1277" s="68" t="s">
        <v>107</v>
      </c>
      <c r="R1277" s="68" t="s">
        <v>108</v>
      </c>
      <c r="S1277" s="68" t="s">
        <v>109</v>
      </c>
      <c r="T1277" s="69">
        <v>60</v>
      </c>
      <c r="U1277" s="68"/>
      <c r="V1277" s="70">
        <v>1593012</v>
      </c>
      <c r="W1277" s="70">
        <v>0</v>
      </c>
      <c r="X1277" s="70">
        <v>0</v>
      </c>
      <c r="Y1277" s="70">
        <v>796500</v>
      </c>
      <c r="Z1277" s="70">
        <v>0</v>
      </c>
      <c r="AA1277" s="70">
        <v>4798947</v>
      </c>
      <c r="AB1277" s="71">
        <f t="shared" si="216"/>
        <v>4002447</v>
      </c>
      <c r="AC1277" s="71">
        <f t="shared" si="209"/>
        <v>4002447</v>
      </c>
      <c r="AD1277" s="72">
        <f t="shared" si="210"/>
        <v>365</v>
      </c>
      <c r="AE1277" s="73">
        <f>ROUND(VLOOKUP(Q1277,'[1]Average Cost'!$A$3:$V$26,HLOOKUP('[1]Master Sheet'!E1277,'[1]Average Cost'!$B$1:$V$2,2,0)),0)</f>
        <v>4779025</v>
      </c>
      <c r="AF1277" s="74">
        <f t="shared" si="211"/>
        <v>0.83750283792196112</v>
      </c>
      <c r="AG1277" s="68" t="str">
        <f t="shared" si="217"/>
        <v>80%-100%</v>
      </c>
      <c r="AH1277" s="75">
        <v>9219448.1967999991</v>
      </c>
      <c r="AI1277" s="75">
        <v>9219448.1967999991</v>
      </c>
      <c r="AJ1277" s="75">
        <v>6705489</v>
      </c>
      <c r="AK1277" s="76">
        <f t="shared" si="212"/>
        <v>0.43413086277649665</v>
      </c>
      <c r="AL1277" s="39" t="str">
        <f t="shared" si="218"/>
        <v>25% - 50%</v>
      </c>
      <c r="AM1277" s="77" t="str">
        <f t="shared" si="219"/>
        <v>Lower Range</v>
      </c>
      <c r="AN1277" s="78" t="s">
        <v>118</v>
      </c>
      <c r="AO1277" s="78" t="s">
        <v>419</v>
      </c>
      <c r="AP1277" s="78" t="s">
        <v>135</v>
      </c>
      <c r="AQ1277" s="49"/>
      <c r="AR1277" s="79"/>
      <c r="AS1277" s="79"/>
      <c r="AT1277" s="80"/>
      <c r="AU1277" s="52">
        <f t="shared" si="213"/>
        <v>0</v>
      </c>
    </row>
    <row r="1278" spans="1:47" ht="15" customHeight="1">
      <c r="A1278" s="53" t="s">
        <v>66</v>
      </c>
      <c r="B1278" s="25">
        <v>1267</v>
      </c>
      <c r="C1278" s="55" t="s">
        <v>110</v>
      </c>
      <c r="D1278" s="56" t="s">
        <v>95</v>
      </c>
      <c r="E1278" s="55" t="s">
        <v>79</v>
      </c>
      <c r="F1278" s="57">
        <v>44121</v>
      </c>
      <c r="G1278" s="58">
        <v>33260</v>
      </c>
      <c r="H1278" s="59">
        <f t="shared" si="214"/>
        <v>28.205479452054796</v>
      </c>
      <c r="I1278" s="60" t="s">
        <v>217</v>
      </c>
      <c r="J1278" s="61">
        <v>0</v>
      </c>
      <c r="K1278" s="62" t="s">
        <v>71</v>
      </c>
      <c r="L1278" s="63" t="s">
        <v>71</v>
      </c>
      <c r="M1278" s="64" t="str">
        <f t="shared" si="215"/>
        <v>0-2-2</v>
      </c>
      <c r="N1278" s="81" t="s">
        <v>121</v>
      </c>
      <c r="O1278" s="66">
        <v>43191</v>
      </c>
      <c r="P1278" s="67">
        <v>5.2499999999999998E-2</v>
      </c>
      <c r="Q1278" s="68" t="s">
        <v>218</v>
      </c>
      <c r="R1278" s="68" t="s">
        <v>219</v>
      </c>
      <c r="S1278" s="68" t="s">
        <v>220</v>
      </c>
      <c r="T1278" s="69">
        <v>47</v>
      </c>
      <c r="U1278" s="68"/>
      <c r="V1278" s="70">
        <v>210504</v>
      </c>
      <c r="W1278" s="70">
        <v>0</v>
      </c>
      <c r="X1278" s="70">
        <v>0</v>
      </c>
      <c r="Y1278" s="70">
        <v>52620</v>
      </c>
      <c r="Z1278" s="70">
        <v>0</v>
      </c>
      <c r="AA1278" s="70">
        <v>590830</v>
      </c>
      <c r="AB1278" s="71">
        <f t="shared" si="216"/>
        <v>538210</v>
      </c>
      <c r="AC1278" s="71">
        <f t="shared" si="209"/>
        <v>538210</v>
      </c>
      <c r="AD1278" s="72">
        <f t="shared" si="210"/>
        <v>365</v>
      </c>
      <c r="AE1278" s="73">
        <f>ROUND(VLOOKUP(Q1278,'[1]Average Cost'!$A$3:$V$26,HLOOKUP('[1]Master Sheet'!E1278,'[1]Average Cost'!$B$1:$V$2,2,0)),0)</f>
        <v>647213</v>
      </c>
      <c r="AF1278" s="74">
        <f t="shared" si="211"/>
        <v>0.83158094784869896</v>
      </c>
      <c r="AG1278" s="68" t="str">
        <f t="shared" si="217"/>
        <v>80%-100%</v>
      </c>
      <c r="AH1278" s="75">
        <v>857179.09441124997</v>
      </c>
      <c r="AI1278" s="75">
        <v>857179.09441124997</v>
      </c>
      <c r="AJ1278" s="75">
        <v>545020</v>
      </c>
      <c r="AK1278" s="76">
        <f t="shared" si="212"/>
        <v>0.62788512168471322</v>
      </c>
      <c r="AL1278" s="39" t="str">
        <f t="shared" si="218"/>
        <v>50% - 70%</v>
      </c>
      <c r="AM1278" s="77" t="str">
        <f t="shared" si="219"/>
        <v>Lower Range</v>
      </c>
      <c r="AN1278" s="78" t="s">
        <v>76</v>
      </c>
      <c r="AO1278" s="78"/>
      <c r="AP1278" s="78" t="s">
        <v>76</v>
      </c>
      <c r="AQ1278" s="49"/>
      <c r="AR1278" s="79"/>
      <c r="AS1278" s="79"/>
      <c r="AT1278" s="80"/>
      <c r="AU1278" s="52">
        <f t="shared" si="213"/>
        <v>0</v>
      </c>
    </row>
    <row r="1279" spans="1:47" ht="15" customHeight="1">
      <c r="A1279" s="53" t="s">
        <v>66</v>
      </c>
      <c r="B1279" s="54">
        <v>1268</v>
      </c>
      <c r="C1279" s="55" t="s">
        <v>136</v>
      </c>
      <c r="D1279" s="56" t="s">
        <v>91</v>
      </c>
      <c r="E1279" s="55" t="s">
        <v>79</v>
      </c>
      <c r="F1279" s="57">
        <v>42980</v>
      </c>
      <c r="G1279" s="58">
        <v>29721</v>
      </c>
      <c r="H1279" s="59">
        <f t="shared" si="214"/>
        <v>37.901369863013699</v>
      </c>
      <c r="I1279" s="60" t="s">
        <v>223</v>
      </c>
      <c r="J1279" s="61" t="s">
        <v>85</v>
      </c>
      <c r="K1279" s="62" t="s">
        <v>81</v>
      </c>
      <c r="L1279" s="63" t="s">
        <v>85</v>
      </c>
      <c r="M1279" s="64" t="str">
        <f t="shared" si="215"/>
        <v>3-4-3</v>
      </c>
      <c r="N1279" s="65">
        <v>42826</v>
      </c>
      <c r="O1279" s="66">
        <v>43191</v>
      </c>
      <c r="P1279" s="67">
        <v>9.375E-2</v>
      </c>
      <c r="Q1279" s="68" t="s">
        <v>224</v>
      </c>
      <c r="R1279" s="68" t="s">
        <v>108</v>
      </c>
      <c r="S1279" s="68" t="s">
        <v>109</v>
      </c>
      <c r="T1279" s="69">
        <v>49</v>
      </c>
      <c r="U1279" s="68"/>
      <c r="V1279" s="70">
        <v>338688</v>
      </c>
      <c r="W1279" s="70">
        <v>0</v>
      </c>
      <c r="X1279" s="70">
        <v>0</v>
      </c>
      <c r="Y1279" s="70">
        <v>84672</v>
      </c>
      <c r="Z1279" s="70">
        <v>0</v>
      </c>
      <c r="AA1279" s="70">
        <v>943339</v>
      </c>
      <c r="AB1279" s="71">
        <f t="shared" si="216"/>
        <v>858667</v>
      </c>
      <c r="AC1279" s="71">
        <f t="shared" si="209"/>
        <v>858667</v>
      </c>
      <c r="AD1279" s="72">
        <f t="shared" si="210"/>
        <v>365</v>
      </c>
      <c r="AE1279" s="73">
        <f>ROUND(VLOOKUP(Q1279,'[1]Average Cost'!$A$3:$V$26,HLOOKUP('[1]Master Sheet'!E1279,'[1]Average Cost'!$B$1:$V$2,2,0)),0)</f>
        <v>857898</v>
      </c>
      <c r="AF1279" s="74">
        <f t="shared" si="211"/>
        <v>1.0008963769585661</v>
      </c>
      <c r="AG1279" s="68" t="str">
        <f t="shared" si="217"/>
        <v>Greater than 100%</v>
      </c>
      <c r="AH1279" s="75">
        <v>1151132.6784900001</v>
      </c>
      <c r="AI1279" s="75">
        <v>1151132.6784900001</v>
      </c>
      <c r="AJ1279" s="75">
        <v>950455</v>
      </c>
      <c r="AK1279" s="76">
        <f t="shared" si="212"/>
        <v>0.7459322596300173</v>
      </c>
      <c r="AL1279" s="39" t="str">
        <f t="shared" si="218"/>
        <v>70% - 90%</v>
      </c>
      <c r="AM1279" s="77" t="str">
        <f t="shared" si="219"/>
        <v>Lower Middle Range</v>
      </c>
      <c r="AN1279" s="78" t="s">
        <v>76</v>
      </c>
      <c r="AO1279" s="78"/>
      <c r="AP1279" s="78" t="s">
        <v>76</v>
      </c>
      <c r="AQ1279" s="49"/>
      <c r="AR1279" s="79"/>
      <c r="AS1279" s="79"/>
      <c r="AT1279" s="80"/>
      <c r="AU1279" s="52">
        <f t="shared" si="213"/>
        <v>0</v>
      </c>
    </row>
    <row r="1280" spans="1:47" ht="15" customHeight="1">
      <c r="A1280" s="53" t="s">
        <v>66</v>
      </c>
      <c r="B1280" s="54">
        <v>1269</v>
      </c>
      <c r="C1280" s="55" t="s">
        <v>152</v>
      </c>
      <c r="D1280" s="56" t="s">
        <v>83</v>
      </c>
      <c r="E1280" s="55" t="s">
        <v>149</v>
      </c>
      <c r="F1280" s="57">
        <v>40148</v>
      </c>
      <c r="G1280" s="58">
        <v>23895</v>
      </c>
      <c r="H1280" s="59">
        <f t="shared" si="214"/>
        <v>53.863013698630134</v>
      </c>
      <c r="I1280" s="60" t="s">
        <v>150</v>
      </c>
      <c r="J1280" s="61" t="s">
        <v>85</v>
      </c>
      <c r="K1280" s="62" t="s">
        <v>71</v>
      </c>
      <c r="L1280" s="63" t="s">
        <v>71</v>
      </c>
      <c r="M1280" s="64" t="str">
        <f t="shared" si="215"/>
        <v>3-2-2</v>
      </c>
      <c r="N1280" s="65">
        <v>42095</v>
      </c>
      <c r="O1280" s="66">
        <v>43191</v>
      </c>
      <c r="P1280" s="67">
        <v>3.7499999999999999E-2</v>
      </c>
      <c r="Q1280" s="68" t="s">
        <v>151</v>
      </c>
      <c r="R1280" s="68" t="s">
        <v>126</v>
      </c>
      <c r="S1280" s="68" t="s">
        <v>127</v>
      </c>
      <c r="T1280" s="69">
        <v>46</v>
      </c>
      <c r="U1280" s="68"/>
      <c r="V1280" s="70">
        <v>320664</v>
      </c>
      <c r="W1280" s="70">
        <v>0</v>
      </c>
      <c r="X1280" s="70">
        <v>0</v>
      </c>
      <c r="Y1280" s="70">
        <v>0</v>
      </c>
      <c r="Z1280" s="70">
        <v>0</v>
      </c>
      <c r="AA1280" s="70">
        <v>834169</v>
      </c>
      <c r="AB1280" s="71">
        <f t="shared" si="216"/>
        <v>834169</v>
      </c>
      <c r="AC1280" s="71">
        <f t="shared" si="209"/>
        <v>834169</v>
      </c>
      <c r="AD1280" s="72">
        <f t="shared" si="210"/>
        <v>365</v>
      </c>
      <c r="AE1280" s="73">
        <f>ROUND(VLOOKUP(Q1280,'[1]Average Cost'!$A$3:$V$26,HLOOKUP('[1]Master Sheet'!E1280,'[1]Average Cost'!$B$1:$V$2,2,0)),0)</f>
        <v>410931</v>
      </c>
      <c r="AF1280" s="74">
        <f t="shared" si="211"/>
        <v>2.0299490668749742</v>
      </c>
      <c r="AG1280" s="68" t="str">
        <f t="shared" si="217"/>
        <v>Greater than 100%</v>
      </c>
      <c r="AH1280" s="75">
        <v>587277.26769999997</v>
      </c>
      <c r="AI1280" s="75">
        <v>587277.26769999997</v>
      </c>
      <c r="AJ1280" s="75">
        <v>404172</v>
      </c>
      <c r="AK1280" s="76">
        <f t="shared" si="212"/>
        <v>1.4204006282533657</v>
      </c>
      <c r="AL1280" s="39" t="str">
        <f t="shared" si="218"/>
        <v>&gt;130%</v>
      </c>
      <c r="AM1280" s="77" t="str">
        <f t="shared" si="219"/>
        <v>Upper Range</v>
      </c>
      <c r="AN1280" s="78" t="s">
        <v>76</v>
      </c>
      <c r="AO1280" s="78"/>
      <c r="AP1280" s="78" t="s">
        <v>76</v>
      </c>
      <c r="AQ1280" s="49"/>
      <c r="AR1280" s="79"/>
      <c r="AS1280" s="79"/>
      <c r="AT1280" s="80"/>
      <c r="AU1280" s="52">
        <f t="shared" si="213"/>
        <v>0</v>
      </c>
    </row>
    <row r="1281" spans="1:47" ht="15" customHeight="1">
      <c r="A1281" s="53" t="s">
        <v>66</v>
      </c>
      <c r="B1281" s="54">
        <v>1270</v>
      </c>
      <c r="C1281" s="55" t="s">
        <v>296</v>
      </c>
      <c r="D1281" s="56" t="s">
        <v>297</v>
      </c>
      <c r="E1281" s="55" t="s">
        <v>149</v>
      </c>
      <c r="F1281" s="57">
        <v>42675</v>
      </c>
      <c r="G1281" s="58">
        <v>32558</v>
      </c>
      <c r="H1281" s="59">
        <f t="shared" si="214"/>
        <v>30.12876712328767</v>
      </c>
      <c r="I1281" s="60" t="s">
        <v>855</v>
      </c>
      <c r="J1281" s="61" t="s">
        <v>71</v>
      </c>
      <c r="K1281" s="62" t="s">
        <v>71</v>
      </c>
      <c r="L1281" s="63" t="s">
        <v>85</v>
      </c>
      <c r="M1281" s="64" t="str">
        <f t="shared" si="215"/>
        <v>2-2-3</v>
      </c>
      <c r="N1281" s="65">
        <v>42095</v>
      </c>
      <c r="O1281" s="66">
        <v>43191</v>
      </c>
      <c r="P1281" s="67">
        <v>7.7499999999999999E-2</v>
      </c>
      <c r="Q1281" s="68" t="s">
        <v>151</v>
      </c>
      <c r="R1281" s="68" t="s">
        <v>126</v>
      </c>
      <c r="S1281" s="68" t="s">
        <v>127</v>
      </c>
      <c r="T1281" s="69">
        <v>43</v>
      </c>
      <c r="U1281" s="68"/>
      <c r="V1281" s="70">
        <v>91500</v>
      </c>
      <c r="W1281" s="70">
        <v>0</v>
      </c>
      <c r="X1281" s="70">
        <v>0</v>
      </c>
      <c r="Y1281" s="70">
        <v>0</v>
      </c>
      <c r="Z1281" s="70">
        <v>0</v>
      </c>
      <c r="AA1281" s="70">
        <v>196106.37</v>
      </c>
      <c r="AB1281" s="71">
        <f t="shared" si="216"/>
        <v>196106.37</v>
      </c>
      <c r="AC1281" s="71">
        <f t="shared" si="209"/>
        <v>196106.37</v>
      </c>
      <c r="AD1281" s="72">
        <f t="shared" si="210"/>
        <v>365</v>
      </c>
      <c r="AE1281" s="73">
        <f>ROUND(VLOOKUP(Q1281,'[1]Average Cost'!$A$3:$V$26,HLOOKUP('[1]Master Sheet'!E1281,'[1]Average Cost'!$B$1:$V$2,2,0)),0)</f>
        <v>273522</v>
      </c>
      <c r="AF1281" s="74">
        <f t="shared" si="211"/>
        <v>0.71696744685985037</v>
      </c>
      <c r="AG1281" s="68" t="str">
        <f t="shared" si="217"/>
        <v>60%-80%</v>
      </c>
      <c r="AH1281" s="75">
        <v>309807</v>
      </c>
      <c r="AI1281" s="75">
        <v>287849.42295749998</v>
      </c>
      <c r="AJ1281" s="75">
        <v>309807</v>
      </c>
      <c r="AK1281" s="76">
        <f t="shared" si="212"/>
        <v>0.63299528416078399</v>
      </c>
      <c r="AL1281" s="39" t="str">
        <f t="shared" si="218"/>
        <v>50% - 70%</v>
      </c>
      <c r="AM1281" s="77" t="str">
        <f t="shared" si="219"/>
        <v>Lower Range</v>
      </c>
      <c r="AN1281" s="78" t="s">
        <v>76</v>
      </c>
      <c r="AO1281" s="78"/>
      <c r="AP1281" s="78" t="s">
        <v>76</v>
      </c>
      <c r="AQ1281" s="49"/>
      <c r="AR1281" s="79"/>
      <c r="AS1281" s="79"/>
      <c r="AT1281" s="80"/>
      <c r="AU1281" s="52">
        <f t="shared" si="213"/>
        <v>0</v>
      </c>
    </row>
    <row r="1282" spans="1:47" ht="15" customHeight="1">
      <c r="A1282" s="53" t="s">
        <v>66</v>
      </c>
      <c r="B1282" s="54">
        <v>1271</v>
      </c>
      <c r="C1282" s="55" t="s">
        <v>152</v>
      </c>
      <c r="D1282" s="56" t="s">
        <v>83</v>
      </c>
      <c r="E1282" s="55" t="s">
        <v>79</v>
      </c>
      <c r="F1282" s="57">
        <v>44548</v>
      </c>
      <c r="G1282" s="58">
        <v>33704</v>
      </c>
      <c r="H1282" s="59">
        <f t="shared" si="214"/>
        <v>26.989041095890411</v>
      </c>
      <c r="I1282" s="60" t="s">
        <v>261</v>
      </c>
      <c r="J1282" s="61">
        <v>0</v>
      </c>
      <c r="K1282" s="62">
        <v>0</v>
      </c>
      <c r="L1282" s="63" t="s">
        <v>85</v>
      </c>
      <c r="M1282" s="64" t="str">
        <f t="shared" si="215"/>
        <v>0-0-3</v>
      </c>
      <c r="N1282" s="81" t="s">
        <v>121</v>
      </c>
      <c r="O1282" s="62" t="s">
        <v>72</v>
      </c>
      <c r="P1282" s="67">
        <v>0</v>
      </c>
      <c r="Q1282" s="68" t="s">
        <v>218</v>
      </c>
      <c r="R1282" s="68" t="s">
        <v>219</v>
      </c>
      <c r="S1282" s="68" t="s">
        <v>220</v>
      </c>
      <c r="T1282" s="69">
        <v>46</v>
      </c>
      <c r="U1282" s="68"/>
      <c r="V1282" s="70">
        <v>159996</v>
      </c>
      <c r="W1282" s="70">
        <v>0</v>
      </c>
      <c r="X1282" s="70">
        <v>0</v>
      </c>
      <c r="Y1282" s="70">
        <v>0</v>
      </c>
      <c r="Z1282" s="70">
        <v>0</v>
      </c>
      <c r="AA1282" s="70">
        <v>411953</v>
      </c>
      <c r="AB1282" s="71">
        <f t="shared" si="216"/>
        <v>411953</v>
      </c>
      <c r="AC1282" s="71">
        <f t="shared" si="209"/>
        <v>411953</v>
      </c>
      <c r="AD1282" s="72">
        <f t="shared" si="210"/>
        <v>365</v>
      </c>
      <c r="AE1282" s="73">
        <f>ROUND(VLOOKUP(Q1282,'[1]Average Cost'!$A$3:$V$26,HLOOKUP('[1]Master Sheet'!E1282,'[1]Average Cost'!$B$1:$V$2,2,0)),0)</f>
        <v>430877</v>
      </c>
      <c r="AF1282" s="74">
        <f t="shared" si="211"/>
        <v>0.95608027348872182</v>
      </c>
      <c r="AG1282" s="68" t="str">
        <f t="shared" si="217"/>
        <v>80%-100%</v>
      </c>
      <c r="AH1282" s="75">
        <v>593268</v>
      </c>
      <c r="AI1282" s="75">
        <v>555055</v>
      </c>
      <c r="AJ1282" s="75">
        <v>593268</v>
      </c>
      <c r="AK1282" s="76">
        <f t="shared" si="212"/>
        <v>0.69437926872846678</v>
      </c>
      <c r="AL1282" s="39" t="str">
        <f t="shared" si="218"/>
        <v>50% - 70%</v>
      </c>
      <c r="AM1282" s="77" t="str">
        <f t="shared" si="219"/>
        <v>Lower Range</v>
      </c>
      <c r="AN1282" s="78" t="s">
        <v>76</v>
      </c>
      <c r="AO1282" s="78"/>
      <c r="AP1282" s="78" t="s">
        <v>76</v>
      </c>
      <c r="AQ1282" s="49"/>
      <c r="AR1282" s="79"/>
      <c r="AS1282" s="79"/>
      <c r="AT1282" s="80"/>
      <c r="AU1282" s="52">
        <f t="shared" si="213"/>
        <v>0</v>
      </c>
    </row>
    <row r="1283" spans="1:47" ht="15" customHeight="1">
      <c r="A1283" s="53" t="s">
        <v>66</v>
      </c>
      <c r="B1283" s="54">
        <v>1272</v>
      </c>
      <c r="C1283" s="55" t="s">
        <v>67</v>
      </c>
      <c r="D1283" s="56" t="s">
        <v>68</v>
      </c>
      <c r="E1283" s="55" t="s">
        <v>384</v>
      </c>
      <c r="F1283" s="57">
        <v>44548</v>
      </c>
      <c r="G1283" s="58">
        <v>33350</v>
      </c>
      <c r="H1283" s="59">
        <f t="shared" si="214"/>
        <v>27.958904109589042</v>
      </c>
      <c r="I1283" s="60" t="s">
        <v>232</v>
      </c>
      <c r="J1283" s="61">
        <v>0</v>
      </c>
      <c r="K1283" s="62">
        <v>0</v>
      </c>
      <c r="L1283" s="63" t="s">
        <v>85</v>
      </c>
      <c r="M1283" s="64" t="str">
        <f t="shared" si="215"/>
        <v>0-0-3</v>
      </c>
      <c r="N1283" s="81" t="s">
        <v>121</v>
      </c>
      <c r="O1283" s="62" t="s">
        <v>72</v>
      </c>
      <c r="P1283" s="67">
        <v>0</v>
      </c>
      <c r="Q1283" s="68" t="s">
        <v>73</v>
      </c>
      <c r="R1283" s="38" t="s">
        <v>74</v>
      </c>
      <c r="S1283" s="38" t="s">
        <v>75</v>
      </c>
      <c r="T1283" s="69">
        <v>48</v>
      </c>
      <c r="U1283" s="68"/>
      <c r="V1283" s="70">
        <v>176364</v>
      </c>
      <c r="W1283" s="70">
        <v>0</v>
      </c>
      <c r="X1283" s="70">
        <v>0</v>
      </c>
      <c r="Y1283" s="70">
        <v>44088</v>
      </c>
      <c r="Z1283" s="70">
        <v>0</v>
      </c>
      <c r="AA1283" s="70">
        <v>496952</v>
      </c>
      <c r="AB1283" s="71">
        <f t="shared" si="216"/>
        <v>452864</v>
      </c>
      <c r="AC1283" s="71">
        <f t="shared" si="209"/>
        <v>452864</v>
      </c>
      <c r="AD1283" s="72">
        <f t="shared" si="210"/>
        <v>365</v>
      </c>
      <c r="AE1283" s="73">
        <f>ROUND(VLOOKUP(Q1283,'[1]Average Cost'!$A$3:$V$26,HLOOKUP('[1]Master Sheet'!E1283,'[1]Average Cost'!$B$1:$V$2,2,0)),0)</f>
        <v>646385</v>
      </c>
      <c r="AF1283" s="74">
        <f t="shared" si="211"/>
        <v>0.7006103173805085</v>
      </c>
      <c r="AG1283" s="68" t="str">
        <f t="shared" si="217"/>
        <v>60%-80%</v>
      </c>
      <c r="AH1283" s="75">
        <v>1040452</v>
      </c>
      <c r="AI1283" s="75">
        <v>1031401.0812</v>
      </c>
      <c r="AJ1283" s="75">
        <v>1040452</v>
      </c>
      <c r="AK1283" s="76">
        <f t="shared" si="212"/>
        <v>0.43525698446444427</v>
      </c>
      <c r="AL1283" s="39" t="str">
        <f t="shared" si="218"/>
        <v>25% - 50%</v>
      </c>
      <c r="AM1283" s="77" t="str">
        <f t="shared" si="219"/>
        <v>Lower Range</v>
      </c>
      <c r="AN1283" s="78" t="s">
        <v>76</v>
      </c>
      <c r="AO1283" s="78"/>
      <c r="AP1283" s="78" t="s">
        <v>135</v>
      </c>
      <c r="AQ1283" s="49"/>
      <c r="AR1283" s="79"/>
      <c r="AS1283" s="79"/>
      <c r="AT1283" s="80"/>
      <c r="AU1283" s="52">
        <f t="shared" si="213"/>
        <v>0</v>
      </c>
    </row>
    <row r="1284" spans="1:47" ht="15" customHeight="1">
      <c r="A1284" s="53" t="s">
        <v>66</v>
      </c>
      <c r="B1284" s="25">
        <v>1273</v>
      </c>
      <c r="C1284" s="55" t="s">
        <v>67</v>
      </c>
      <c r="D1284" s="56" t="s">
        <v>68</v>
      </c>
      <c r="E1284" s="55" t="s">
        <v>79</v>
      </c>
      <c r="F1284" s="57">
        <v>42401</v>
      </c>
      <c r="G1284" s="58">
        <v>29495</v>
      </c>
      <c r="H1284" s="59">
        <f t="shared" si="214"/>
        <v>38.520547945205479</v>
      </c>
      <c r="I1284" s="60" t="s">
        <v>232</v>
      </c>
      <c r="J1284" s="61" t="s">
        <v>85</v>
      </c>
      <c r="K1284" s="62" t="s">
        <v>71</v>
      </c>
      <c r="L1284" s="63" t="s">
        <v>81</v>
      </c>
      <c r="M1284" s="64" t="str">
        <f t="shared" si="215"/>
        <v>3-2-4</v>
      </c>
      <c r="N1284" s="65">
        <v>42826</v>
      </c>
      <c r="O1284" s="66">
        <v>43191</v>
      </c>
      <c r="P1284" s="67">
        <v>7.0000000000000007E-2</v>
      </c>
      <c r="Q1284" s="68" t="s">
        <v>73</v>
      </c>
      <c r="R1284" s="38" t="s">
        <v>74</v>
      </c>
      <c r="S1284" s="38" t="s">
        <v>75</v>
      </c>
      <c r="T1284" s="69">
        <v>48</v>
      </c>
      <c r="U1284" s="68"/>
      <c r="V1284" s="70">
        <v>192096</v>
      </c>
      <c r="W1284" s="70">
        <v>0</v>
      </c>
      <c r="X1284" s="70">
        <v>0</v>
      </c>
      <c r="Y1284" s="70">
        <v>48024</v>
      </c>
      <c r="Z1284" s="70">
        <v>0</v>
      </c>
      <c r="AA1284" s="70">
        <v>540205</v>
      </c>
      <c r="AB1284" s="71">
        <f t="shared" si="216"/>
        <v>492181</v>
      </c>
      <c r="AC1284" s="71">
        <f t="shared" si="209"/>
        <v>492181</v>
      </c>
      <c r="AD1284" s="72">
        <f t="shared" si="210"/>
        <v>365</v>
      </c>
      <c r="AE1284" s="73">
        <f>ROUND(VLOOKUP(Q1284,'[1]Average Cost'!$A$3:$V$26,HLOOKUP('[1]Master Sheet'!E1284,'[1]Average Cost'!$B$1:$V$2,2,0)),0)</f>
        <v>646385</v>
      </c>
      <c r="AF1284" s="74">
        <f t="shared" si="211"/>
        <v>0.76143629570611937</v>
      </c>
      <c r="AG1284" s="68" t="str">
        <f t="shared" si="217"/>
        <v>60%-80%</v>
      </c>
      <c r="AH1284" s="75">
        <v>1040452</v>
      </c>
      <c r="AI1284" s="75">
        <v>1031401.0812</v>
      </c>
      <c r="AJ1284" s="75">
        <v>1040452</v>
      </c>
      <c r="AK1284" s="76">
        <f t="shared" si="212"/>
        <v>0.47304536874358449</v>
      </c>
      <c r="AL1284" s="39" t="str">
        <f t="shared" si="218"/>
        <v>25% - 50%</v>
      </c>
      <c r="AM1284" s="77" t="str">
        <f t="shared" si="219"/>
        <v>Lower Range</v>
      </c>
      <c r="AN1284" s="78" t="s">
        <v>76</v>
      </c>
      <c r="AO1284" s="78"/>
      <c r="AP1284" s="78" t="s">
        <v>135</v>
      </c>
      <c r="AQ1284" s="49"/>
      <c r="AR1284" s="79"/>
      <c r="AS1284" s="79"/>
      <c r="AT1284" s="80"/>
      <c r="AU1284" s="52">
        <f t="shared" si="213"/>
        <v>0</v>
      </c>
    </row>
    <row r="1285" spans="1:47" ht="15" customHeight="1">
      <c r="A1285" s="53" t="s">
        <v>66</v>
      </c>
      <c r="B1285" s="54">
        <v>1274</v>
      </c>
      <c r="C1285" s="55" t="s">
        <v>82</v>
      </c>
      <c r="D1285" s="56" t="s">
        <v>95</v>
      </c>
      <c r="E1285" s="55" t="s">
        <v>209</v>
      </c>
      <c r="F1285" s="57">
        <v>44338</v>
      </c>
      <c r="G1285" s="58">
        <v>34197</v>
      </c>
      <c r="H1285" s="59">
        <f t="shared" si="214"/>
        <v>25.638356164383563</v>
      </c>
      <c r="I1285" s="60" t="s">
        <v>210</v>
      </c>
      <c r="J1285" s="61">
        <v>0</v>
      </c>
      <c r="K1285" s="62" t="s">
        <v>71</v>
      </c>
      <c r="L1285" s="63" t="s">
        <v>129</v>
      </c>
      <c r="M1285" s="64" t="str">
        <f t="shared" si="215"/>
        <v>0-2-1</v>
      </c>
      <c r="N1285" s="65">
        <v>43242</v>
      </c>
      <c r="O1285" s="66">
        <v>43242</v>
      </c>
      <c r="P1285" s="67">
        <v>0.15</v>
      </c>
      <c r="Q1285" s="68" t="s">
        <v>73</v>
      </c>
      <c r="R1285" s="38" t="s">
        <v>74</v>
      </c>
      <c r="S1285" s="38" t="s">
        <v>75</v>
      </c>
      <c r="T1285" s="69">
        <v>47</v>
      </c>
      <c r="U1285" s="68"/>
      <c r="V1285" s="70">
        <v>167268</v>
      </c>
      <c r="W1285" s="70">
        <v>0</v>
      </c>
      <c r="X1285" s="70">
        <v>0</v>
      </c>
      <c r="Y1285" s="70">
        <v>41820</v>
      </c>
      <c r="Z1285" s="70">
        <v>0</v>
      </c>
      <c r="AA1285" s="70">
        <v>471951</v>
      </c>
      <c r="AB1285" s="71">
        <f t="shared" si="216"/>
        <v>430131</v>
      </c>
      <c r="AC1285" s="71">
        <f t="shared" si="209"/>
        <v>430131</v>
      </c>
      <c r="AD1285" s="72">
        <f t="shared" si="210"/>
        <v>365</v>
      </c>
      <c r="AE1285" s="73">
        <f>ROUND(VLOOKUP(Q1285,'[1]Average Cost'!$A$3:$V$26,HLOOKUP('[1]Master Sheet'!E1285,'[1]Average Cost'!$B$1:$V$2,2,0)),0)</f>
        <v>480436</v>
      </c>
      <c r="AF1285" s="74">
        <f t="shared" si="211"/>
        <v>0.89529302550183587</v>
      </c>
      <c r="AG1285" s="68" t="str">
        <f t="shared" si="217"/>
        <v>80%-100%</v>
      </c>
      <c r="AH1285" s="75">
        <v>876690.91902000003</v>
      </c>
      <c r="AI1285" s="75">
        <v>876690.91902000003</v>
      </c>
      <c r="AJ1285" s="75">
        <v>756391</v>
      </c>
      <c r="AK1285" s="76">
        <f t="shared" si="212"/>
        <v>0.49063015330513238</v>
      </c>
      <c r="AL1285" s="39" t="str">
        <f t="shared" si="218"/>
        <v>25% - 50%</v>
      </c>
      <c r="AM1285" s="77" t="str">
        <f t="shared" si="219"/>
        <v>Lower Range</v>
      </c>
      <c r="AN1285" s="78" t="s">
        <v>76</v>
      </c>
      <c r="AO1285" s="78"/>
      <c r="AP1285" s="78" t="s">
        <v>118</v>
      </c>
      <c r="AQ1285" s="49"/>
      <c r="AR1285" s="79"/>
      <c r="AS1285" s="79"/>
      <c r="AT1285" s="80"/>
      <c r="AU1285" s="52">
        <f t="shared" si="213"/>
        <v>0</v>
      </c>
    </row>
    <row r="1286" spans="1:47" ht="15" customHeight="1">
      <c r="A1286" s="53" t="s">
        <v>66</v>
      </c>
      <c r="B1286" s="54">
        <v>1275</v>
      </c>
      <c r="C1286" s="55" t="s">
        <v>67</v>
      </c>
      <c r="D1286" s="56" t="s">
        <v>68</v>
      </c>
      <c r="E1286" s="55" t="s">
        <v>881</v>
      </c>
      <c r="F1286" s="57">
        <v>44800</v>
      </c>
      <c r="G1286" s="58">
        <v>33648</v>
      </c>
      <c r="H1286" s="59">
        <f t="shared" si="214"/>
        <v>27.142465753424659</v>
      </c>
      <c r="I1286" s="60" t="s">
        <v>207</v>
      </c>
      <c r="J1286" s="61">
        <v>0</v>
      </c>
      <c r="K1286" s="62">
        <v>0</v>
      </c>
      <c r="L1286" s="63" t="s">
        <v>71</v>
      </c>
      <c r="M1286" s="64" t="str">
        <f t="shared" si="215"/>
        <v>0-0-2</v>
      </c>
      <c r="N1286" s="81" t="s">
        <v>72</v>
      </c>
      <c r="O1286" s="62" t="s">
        <v>72</v>
      </c>
      <c r="P1286" s="67">
        <v>0</v>
      </c>
      <c r="Q1286" s="68" t="s">
        <v>73</v>
      </c>
      <c r="R1286" s="38" t="s">
        <v>74</v>
      </c>
      <c r="S1286" s="38" t="s">
        <v>75</v>
      </c>
      <c r="T1286" s="69">
        <v>48</v>
      </c>
      <c r="U1286" s="68"/>
      <c r="V1286" s="70">
        <v>232368</v>
      </c>
      <c r="W1286" s="70">
        <v>0</v>
      </c>
      <c r="X1286" s="70">
        <v>0</v>
      </c>
      <c r="Y1286" s="70">
        <v>58092</v>
      </c>
      <c r="Z1286" s="70">
        <v>0</v>
      </c>
      <c r="AA1286" s="70">
        <v>650966</v>
      </c>
      <c r="AB1286" s="71">
        <f t="shared" si="216"/>
        <v>592874</v>
      </c>
      <c r="AC1286" s="71">
        <f t="shared" si="209"/>
        <v>592874</v>
      </c>
      <c r="AD1286" s="72">
        <f t="shared" si="210"/>
        <v>217</v>
      </c>
      <c r="AE1286" s="73">
        <f>ROUND(VLOOKUP(Q1286,'[1]Average Cost'!$A$3:$V$26,HLOOKUP('[1]Master Sheet'!E1286,'[1]Average Cost'!$B$1:$V$2,2,0)),0)</f>
        <v>646385</v>
      </c>
      <c r="AF1286" s="74">
        <f t="shared" si="211"/>
        <v>0.91721497250090889</v>
      </c>
      <c r="AG1286" s="68" t="str">
        <f t="shared" si="217"/>
        <v>80%-100%</v>
      </c>
      <c r="AH1286" s="75">
        <v>1040452</v>
      </c>
      <c r="AI1286" s="75">
        <v>1031401.0812</v>
      </c>
      <c r="AJ1286" s="75">
        <v>1040452</v>
      </c>
      <c r="AK1286" s="76">
        <f t="shared" si="212"/>
        <v>0.56982349978663116</v>
      </c>
      <c r="AL1286" s="39" t="str">
        <f t="shared" si="218"/>
        <v>50% - 70%</v>
      </c>
      <c r="AM1286" s="77" t="str">
        <f t="shared" si="219"/>
        <v>Lower Range</v>
      </c>
      <c r="AN1286" s="78" t="s">
        <v>76</v>
      </c>
      <c r="AO1286" s="78"/>
      <c r="AP1286" s="78" t="s">
        <v>135</v>
      </c>
      <c r="AQ1286" s="49"/>
      <c r="AR1286" s="79"/>
      <c r="AS1286" s="79"/>
      <c r="AT1286" s="80"/>
      <c r="AU1286" s="52">
        <f t="shared" si="213"/>
        <v>0</v>
      </c>
    </row>
    <row r="1287" spans="1:47" ht="15" customHeight="1">
      <c r="A1287" s="53" t="s">
        <v>66</v>
      </c>
      <c r="B1287" s="54">
        <v>1276</v>
      </c>
      <c r="C1287" s="55" t="s">
        <v>172</v>
      </c>
      <c r="D1287" s="56" t="s">
        <v>173</v>
      </c>
      <c r="E1287" s="55" t="s">
        <v>111</v>
      </c>
      <c r="F1287" s="57">
        <v>44443</v>
      </c>
      <c r="G1287" s="58">
        <v>33288</v>
      </c>
      <c r="H1287" s="59">
        <f t="shared" si="214"/>
        <v>28.12876712328767</v>
      </c>
      <c r="I1287" s="60" t="s">
        <v>391</v>
      </c>
      <c r="J1287" s="61">
        <v>0</v>
      </c>
      <c r="K1287" s="62" t="s">
        <v>71</v>
      </c>
      <c r="L1287" s="63" t="s">
        <v>71</v>
      </c>
      <c r="M1287" s="64" t="str">
        <f t="shared" si="215"/>
        <v>0-2-2</v>
      </c>
      <c r="N1287" s="81" t="s">
        <v>121</v>
      </c>
      <c r="O1287" s="66">
        <v>43191</v>
      </c>
      <c r="P1287" s="67">
        <v>9.7353346060458548E-2</v>
      </c>
      <c r="Q1287" s="68" t="s">
        <v>113</v>
      </c>
      <c r="R1287" s="68" t="s">
        <v>114</v>
      </c>
      <c r="S1287" s="68" t="s">
        <v>115</v>
      </c>
      <c r="T1287" s="69">
        <v>44</v>
      </c>
      <c r="U1287" s="68"/>
      <c r="V1287" s="70">
        <v>91500</v>
      </c>
      <c r="W1287" s="70">
        <v>0</v>
      </c>
      <c r="X1287" s="70">
        <v>22500</v>
      </c>
      <c r="Y1287" s="70">
        <v>0</v>
      </c>
      <c r="Z1287" s="70">
        <v>7500</v>
      </c>
      <c r="AA1287" s="70">
        <v>197535.06</v>
      </c>
      <c r="AB1287" s="71">
        <f t="shared" si="216"/>
        <v>197535.06</v>
      </c>
      <c r="AC1287" s="71">
        <f t="shared" si="209"/>
        <v>197535.06</v>
      </c>
      <c r="AD1287" s="72">
        <f t="shared" si="210"/>
        <v>365</v>
      </c>
      <c r="AE1287" s="73">
        <f>ROUND(VLOOKUP(Q1287,'[1]Average Cost'!$A$3:$V$26,HLOOKUP('[1]Master Sheet'!E1287,'[1]Average Cost'!$B$1:$V$2,2,0)),0)</f>
        <v>296029</v>
      </c>
      <c r="AF1287" s="74">
        <f t="shared" si="211"/>
        <v>0.66728279999594631</v>
      </c>
      <c r="AG1287" s="68" t="str">
        <f t="shared" si="217"/>
        <v>60%-80%</v>
      </c>
      <c r="AH1287" s="75">
        <v>338646.37994999997</v>
      </c>
      <c r="AI1287" s="75">
        <v>338646.37994999997</v>
      </c>
      <c r="AJ1287" s="75">
        <v>309807</v>
      </c>
      <c r="AK1287" s="76">
        <f t="shared" si="212"/>
        <v>0.58330775609993346</v>
      </c>
      <c r="AL1287" s="39" t="str">
        <f t="shared" si="218"/>
        <v>50% - 70%</v>
      </c>
      <c r="AM1287" s="77" t="str">
        <f t="shared" si="219"/>
        <v>Lower Range</v>
      </c>
      <c r="AN1287" s="78" t="s">
        <v>76</v>
      </c>
      <c r="AO1287" s="78"/>
      <c r="AP1287" s="78" t="s">
        <v>76</v>
      </c>
      <c r="AQ1287" s="49"/>
      <c r="AR1287" s="79"/>
      <c r="AS1287" s="79"/>
      <c r="AT1287" s="80"/>
      <c r="AU1287" s="52">
        <f t="shared" si="213"/>
        <v>0</v>
      </c>
    </row>
    <row r="1288" spans="1:47" ht="15" customHeight="1">
      <c r="A1288" s="53" t="s">
        <v>66</v>
      </c>
      <c r="B1288" s="54">
        <v>1277</v>
      </c>
      <c r="C1288" s="55" t="s">
        <v>612</v>
      </c>
      <c r="D1288" s="56" t="s">
        <v>145</v>
      </c>
      <c r="E1288" s="55" t="s">
        <v>79</v>
      </c>
      <c r="F1288" s="57">
        <v>36161</v>
      </c>
      <c r="G1288" s="58">
        <v>23931</v>
      </c>
      <c r="H1288" s="59">
        <f t="shared" si="214"/>
        <v>53.764383561643832</v>
      </c>
      <c r="I1288" s="60" t="s">
        <v>84</v>
      </c>
      <c r="J1288" s="61" t="s">
        <v>71</v>
      </c>
      <c r="K1288" s="62" t="s">
        <v>71</v>
      </c>
      <c r="L1288" s="63" t="s">
        <v>129</v>
      </c>
      <c r="M1288" s="64" t="str">
        <f t="shared" si="215"/>
        <v>2-2-1</v>
      </c>
      <c r="N1288" s="65" t="s">
        <v>86</v>
      </c>
      <c r="O1288" s="66">
        <v>43191</v>
      </c>
      <c r="P1288" s="67">
        <v>6.7499999999999977E-2</v>
      </c>
      <c r="Q1288" s="68" t="s">
        <v>87</v>
      </c>
      <c r="R1288" s="68" t="s">
        <v>88</v>
      </c>
      <c r="S1288" s="68" t="s">
        <v>89</v>
      </c>
      <c r="T1288" s="69">
        <v>45</v>
      </c>
      <c r="U1288" s="68"/>
      <c r="V1288" s="70">
        <v>118044</v>
      </c>
      <c r="W1288" s="70">
        <v>0</v>
      </c>
      <c r="X1288" s="70">
        <v>0</v>
      </c>
      <c r="Y1288" s="70">
        <v>0</v>
      </c>
      <c r="Z1288" s="70">
        <v>0</v>
      </c>
      <c r="AA1288" s="70">
        <v>268382.45</v>
      </c>
      <c r="AB1288" s="71">
        <f t="shared" si="216"/>
        <v>268382.45</v>
      </c>
      <c r="AC1288" s="71">
        <f t="shared" si="209"/>
        <v>268382.45</v>
      </c>
      <c r="AD1288" s="72">
        <f t="shared" si="210"/>
        <v>365</v>
      </c>
      <c r="AE1288" s="73">
        <f>ROUND(VLOOKUP(Q1288,'[1]Average Cost'!$A$3:$V$26,HLOOKUP('[1]Master Sheet'!E1288,'[1]Average Cost'!$B$1:$V$2,2,0)),0)</f>
        <v>233903</v>
      </c>
      <c r="AF1288" s="74">
        <f t="shared" si="211"/>
        <v>1.1474091824388744</v>
      </c>
      <c r="AG1288" s="68" t="str">
        <f t="shared" si="217"/>
        <v>Greater than 100%</v>
      </c>
      <c r="AH1288" s="75">
        <v>457695</v>
      </c>
      <c r="AI1288" s="75">
        <v>382087.75</v>
      </c>
      <c r="AJ1288" s="75">
        <v>457695</v>
      </c>
      <c r="AK1288" s="76">
        <f t="shared" si="212"/>
        <v>0.58637837424485739</v>
      </c>
      <c r="AL1288" s="39" t="str">
        <f t="shared" si="218"/>
        <v>50% - 70%</v>
      </c>
      <c r="AM1288" s="77" t="str">
        <f t="shared" si="219"/>
        <v>Lower Range</v>
      </c>
      <c r="AN1288" s="78" t="s">
        <v>76</v>
      </c>
      <c r="AO1288" s="78"/>
      <c r="AP1288" s="78" t="s">
        <v>76</v>
      </c>
      <c r="AQ1288" s="49"/>
      <c r="AR1288" s="79"/>
      <c r="AS1288" s="79"/>
      <c r="AT1288" s="80"/>
      <c r="AU1288" s="52">
        <f t="shared" si="213"/>
        <v>0</v>
      </c>
    </row>
    <row r="1289" spans="1:47" ht="15" customHeight="1">
      <c r="A1289" s="53" t="s">
        <v>66</v>
      </c>
      <c r="B1289" s="54">
        <v>1278</v>
      </c>
      <c r="C1289" s="55" t="s">
        <v>882</v>
      </c>
      <c r="D1289" s="56" t="s">
        <v>173</v>
      </c>
      <c r="E1289" s="55" t="s">
        <v>256</v>
      </c>
      <c r="F1289" s="57">
        <v>41965</v>
      </c>
      <c r="G1289" s="58">
        <v>31203</v>
      </c>
      <c r="H1289" s="59">
        <f t="shared" si="214"/>
        <v>33.841095890410962</v>
      </c>
      <c r="I1289" s="60" t="s">
        <v>322</v>
      </c>
      <c r="J1289" s="61" t="s">
        <v>85</v>
      </c>
      <c r="K1289" s="62" t="s">
        <v>85</v>
      </c>
      <c r="L1289" s="63" t="s">
        <v>71</v>
      </c>
      <c r="M1289" s="64" t="str">
        <f t="shared" si="215"/>
        <v>3-3-2</v>
      </c>
      <c r="N1289" s="65" t="s">
        <v>86</v>
      </c>
      <c r="O1289" s="66">
        <v>43191</v>
      </c>
      <c r="P1289" s="67">
        <v>6.7500000000000143E-2</v>
      </c>
      <c r="Q1289" s="68" t="s">
        <v>87</v>
      </c>
      <c r="R1289" s="68" t="s">
        <v>88</v>
      </c>
      <c r="S1289" s="68" t="s">
        <v>89</v>
      </c>
      <c r="T1289" s="69">
        <v>44</v>
      </c>
      <c r="U1289" s="68"/>
      <c r="V1289" s="70">
        <v>124056</v>
      </c>
      <c r="W1289" s="70">
        <v>0</v>
      </c>
      <c r="X1289" s="70">
        <v>0</v>
      </c>
      <c r="Y1289" s="70">
        <v>0</v>
      </c>
      <c r="Z1289" s="70">
        <v>0</v>
      </c>
      <c r="AA1289" s="70">
        <v>283710.68</v>
      </c>
      <c r="AB1289" s="71">
        <f t="shared" si="216"/>
        <v>283710.68</v>
      </c>
      <c r="AC1289" s="71">
        <f t="shared" si="209"/>
        <v>283710.68</v>
      </c>
      <c r="AD1289" s="72">
        <f t="shared" si="210"/>
        <v>365</v>
      </c>
      <c r="AE1289" s="73">
        <f>ROUND(VLOOKUP(Q1289,'[1]Average Cost'!$A$3:$V$26,HLOOKUP('[1]Master Sheet'!E1289,'[1]Average Cost'!$B$1:$V$2,2,0)),0)</f>
        <v>224868</v>
      </c>
      <c r="AF1289" s="74">
        <f t="shared" si="211"/>
        <v>1.2616765391251756</v>
      </c>
      <c r="AG1289" s="68" t="str">
        <f t="shared" si="217"/>
        <v>Greater than 100%</v>
      </c>
      <c r="AH1289" s="75">
        <v>399424</v>
      </c>
      <c r="AI1289" s="75">
        <v>365184</v>
      </c>
      <c r="AJ1289" s="75">
        <v>399424</v>
      </c>
      <c r="AK1289" s="76">
        <f t="shared" si="212"/>
        <v>0.71029953132510815</v>
      </c>
      <c r="AL1289" s="39" t="str">
        <f t="shared" si="218"/>
        <v>70% - 90%</v>
      </c>
      <c r="AM1289" s="77" t="str">
        <f t="shared" si="219"/>
        <v>Lower Middle Range</v>
      </c>
      <c r="AN1289" s="78" t="s">
        <v>118</v>
      </c>
      <c r="AO1289" s="78" t="s">
        <v>625</v>
      </c>
      <c r="AP1289" s="78" t="s">
        <v>135</v>
      </c>
      <c r="AQ1289" s="49"/>
      <c r="AR1289" s="79"/>
      <c r="AS1289" s="79"/>
      <c r="AT1289" s="80"/>
      <c r="AU1289" s="52">
        <f t="shared" si="213"/>
        <v>0</v>
      </c>
    </row>
    <row r="1290" spans="1:47" ht="15" customHeight="1">
      <c r="A1290" s="53" t="s">
        <v>66</v>
      </c>
      <c r="B1290" s="25">
        <v>1279</v>
      </c>
      <c r="C1290" s="55" t="s">
        <v>134</v>
      </c>
      <c r="D1290" s="56" t="s">
        <v>68</v>
      </c>
      <c r="E1290" s="55" t="s">
        <v>79</v>
      </c>
      <c r="F1290" s="57">
        <v>44380</v>
      </c>
      <c r="G1290" s="58">
        <v>32917</v>
      </c>
      <c r="H1290" s="59">
        <f t="shared" si="214"/>
        <v>29.145205479452056</v>
      </c>
      <c r="I1290" s="60" t="s">
        <v>189</v>
      </c>
      <c r="J1290" s="61">
        <v>0</v>
      </c>
      <c r="K1290" s="62" t="s">
        <v>71</v>
      </c>
      <c r="L1290" s="63" t="s">
        <v>71</v>
      </c>
      <c r="M1290" s="64" t="str">
        <f t="shared" si="215"/>
        <v>0-2-2</v>
      </c>
      <c r="N1290" s="81" t="s">
        <v>121</v>
      </c>
      <c r="O1290" s="66">
        <v>43191</v>
      </c>
      <c r="P1290" s="67">
        <v>4.4999999999999839E-2</v>
      </c>
      <c r="Q1290" s="68" t="s">
        <v>190</v>
      </c>
      <c r="R1290" s="68" t="s">
        <v>108</v>
      </c>
      <c r="S1290" s="68" t="s">
        <v>109</v>
      </c>
      <c r="T1290" s="69">
        <v>48</v>
      </c>
      <c r="U1290" s="68"/>
      <c r="V1290" s="70">
        <v>205200</v>
      </c>
      <c r="W1290" s="70">
        <v>0</v>
      </c>
      <c r="X1290" s="70">
        <v>0</v>
      </c>
      <c r="Y1290" s="70">
        <v>51300</v>
      </c>
      <c r="Z1290" s="70">
        <v>0</v>
      </c>
      <c r="AA1290" s="70">
        <v>576247</v>
      </c>
      <c r="AB1290" s="71">
        <f t="shared" si="216"/>
        <v>524947</v>
      </c>
      <c r="AC1290" s="71">
        <f t="shared" si="209"/>
        <v>524947</v>
      </c>
      <c r="AD1290" s="72">
        <f t="shared" si="210"/>
        <v>365</v>
      </c>
      <c r="AE1290" s="73">
        <f>ROUND(VLOOKUP(Q1290,'[1]Average Cost'!$A$3:$V$26,HLOOKUP('[1]Master Sheet'!E1290,'[1]Average Cost'!$B$1:$V$2,2,0)),0)</f>
        <v>673247</v>
      </c>
      <c r="AF1290" s="74">
        <f t="shared" si="211"/>
        <v>0.77972423196835638</v>
      </c>
      <c r="AG1290" s="68" t="str">
        <f t="shared" si="217"/>
        <v>60%-80%</v>
      </c>
      <c r="AH1290" s="75">
        <v>802902.29984999995</v>
      </c>
      <c r="AI1290" s="75">
        <v>802902.29984999995</v>
      </c>
      <c r="AJ1290" s="75">
        <v>842993</v>
      </c>
      <c r="AK1290" s="76">
        <f t="shared" si="212"/>
        <v>0.65381180262912664</v>
      </c>
      <c r="AL1290" s="39" t="str">
        <f t="shared" si="218"/>
        <v>50% - 70%</v>
      </c>
      <c r="AM1290" s="77" t="str">
        <f t="shared" si="219"/>
        <v>Lower Range</v>
      </c>
      <c r="AN1290" s="78" t="s">
        <v>76</v>
      </c>
      <c r="AO1290" s="78"/>
      <c r="AP1290" s="78" t="s">
        <v>135</v>
      </c>
      <c r="AQ1290" s="49"/>
      <c r="AR1290" s="79"/>
      <c r="AS1290" s="79"/>
      <c r="AT1290" s="80"/>
      <c r="AU1290" s="52">
        <f t="shared" si="213"/>
        <v>0</v>
      </c>
    </row>
    <row r="1291" spans="1:47" ht="15" customHeight="1">
      <c r="A1291" s="53" t="s">
        <v>66</v>
      </c>
      <c r="B1291" s="54">
        <v>1280</v>
      </c>
      <c r="C1291" s="55" t="s">
        <v>172</v>
      </c>
      <c r="D1291" s="56" t="s">
        <v>173</v>
      </c>
      <c r="E1291" s="55" t="s">
        <v>111</v>
      </c>
      <c r="F1291" s="57">
        <v>41553</v>
      </c>
      <c r="G1291" s="58">
        <v>23985</v>
      </c>
      <c r="H1291" s="59">
        <f t="shared" si="214"/>
        <v>53.61643835616438</v>
      </c>
      <c r="I1291" s="60" t="s">
        <v>241</v>
      </c>
      <c r="J1291" s="61" t="s">
        <v>71</v>
      </c>
      <c r="K1291" s="62" t="s">
        <v>85</v>
      </c>
      <c r="L1291" s="63" t="s">
        <v>71</v>
      </c>
      <c r="M1291" s="64" t="str">
        <f t="shared" si="215"/>
        <v>2-3-2</v>
      </c>
      <c r="N1291" s="65">
        <v>42095</v>
      </c>
      <c r="O1291" s="66">
        <v>43191</v>
      </c>
      <c r="P1291" s="67">
        <v>6.25E-2</v>
      </c>
      <c r="Q1291" s="68" t="s">
        <v>113</v>
      </c>
      <c r="R1291" s="68" t="s">
        <v>114</v>
      </c>
      <c r="S1291" s="68" t="s">
        <v>115</v>
      </c>
      <c r="T1291" s="69">
        <v>44</v>
      </c>
      <c r="U1291" s="68"/>
      <c r="V1291" s="70">
        <v>159204</v>
      </c>
      <c r="W1291" s="70">
        <v>0</v>
      </c>
      <c r="X1291" s="70">
        <v>22500</v>
      </c>
      <c r="Y1291" s="70">
        <v>0</v>
      </c>
      <c r="Z1291" s="70">
        <v>7500</v>
      </c>
      <c r="AA1291" s="70">
        <v>409971</v>
      </c>
      <c r="AB1291" s="71">
        <f t="shared" si="216"/>
        <v>409971</v>
      </c>
      <c r="AC1291" s="71">
        <f t="shared" si="209"/>
        <v>409971</v>
      </c>
      <c r="AD1291" s="72">
        <f t="shared" si="210"/>
        <v>365</v>
      </c>
      <c r="AE1291" s="73">
        <f>ROUND(VLOOKUP(Q1291,'[1]Average Cost'!$A$3:$V$26,HLOOKUP('[1]Master Sheet'!E1291,'[1]Average Cost'!$B$1:$V$2,2,0)),0)</f>
        <v>296029</v>
      </c>
      <c r="AF1291" s="74">
        <f t="shared" si="211"/>
        <v>1.3849014792469656</v>
      </c>
      <c r="AG1291" s="68" t="str">
        <f t="shared" si="217"/>
        <v>Greater than 100%</v>
      </c>
      <c r="AH1291" s="75">
        <v>342055.23525000003</v>
      </c>
      <c r="AI1291" s="75">
        <v>342055.23525000003</v>
      </c>
      <c r="AJ1291" s="75">
        <v>309807</v>
      </c>
      <c r="AK1291" s="76">
        <f t="shared" si="212"/>
        <v>1.1985520399954175</v>
      </c>
      <c r="AL1291" s="39" t="str">
        <f t="shared" si="218"/>
        <v>110% - 130%</v>
      </c>
      <c r="AM1291" s="77" t="str">
        <f t="shared" si="219"/>
        <v>Upper Range</v>
      </c>
      <c r="AN1291" s="78" t="s">
        <v>118</v>
      </c>
      <c r="AO1291" s="78" t="s">
        <v>118</v>
      </c>
      <c r="AP1291" s="78" t="s">
        <v>76</v>
      </c>
      <c r="AQ1291" s="49"/>
      <c r="AR1291" s="79"/>
      <c r="AS1291" s="79"/>
      <c r="AT1291" s="80"/>
      <c r="AU1291" s="52">
        <f t="shared" si="213"/>
        <v>0</v>
      </c>
    </row>
    <row r="1292" spans="1:47" ht="15" customHeight="1">
      <c r="A1292" s="53" t="s">
        <v>66</v>
      </c>
      <c r="B1292" s="54">
        <v>1281</v>
      </c>
      <c r="C1292" s="55" t="s">
        <v>152</v>
      </c>
      <c r="D1292" s="56" t="s">
        <v>83</v>
      </c>
      <c r="E1292" s="55" t="s">
        <v>302</v>
      </c>
      <c r="F1292" s="57">
        <v>43059</v>
      </c>
      <c r="G1292" s="58">
        <v>32325</v>
      </c>
      <c r="H1292" s="59">
        <f t="shared" si="214"/>
        <v>30.767123287671232</v>
      </c>
      <c r="I1292" s="60" t="s">
        <v>509</v>
      </c>
      <c r="J1292" s="61" t="s">
        <v>85</v>
      </c>
      <c r="K1292" s="62" t="s">
        <v>85</v>
      </c>
      <c r="L1292" s="63" t="s">
        <v>81</v>
      </c>
      <c r="M1292" s="64" t="str">
        <f t="shared" si="215"/>
        <v>3-3-4</v>
      </c>
      <c r="N1292" s="65">
        <v>42370</v>
      </c>
      <c r="O1292" s="66">
        <v>43191</v>
      </c>
      <c r="P1292" s="67">
        <v>9.9999999999999992E-2</v>
      </c>
      <c r="Q1292" s="68" t="s">
        <v>113</v>
      </c>
      <c r="R1292" s="68" t="s">
        <v>114</v>
      </c>
      <c r="S1292" s="68" t="s">
        <v>115</v>
      </c>
      <c r="T1292" s="69">
        <v>46</v>
      </c>
      <c r="U1292" s="68"/>
      <c r="V1292" s="70">
        <v>129456</v>
      </c>
      <c r="W1292" s="70">
        <v>0</v>
      </c>
      <c r="X1292" s="70">
        <v>0</v>
      </c>
      <c r="Y1292" s="70">
        <v>0</v>
      </c>
      <c r="Z1292" s="70">
        <v>0</v>
      </c>
      <c r="AA1292" s="70">
        <v>335599</v>
      </c>
      <c r="AB1292" s="71">
        <f t="shared" si="216"/>
        <v>335599</v>
      </c>
      <c r="AC1292" s="71">
        <f t="shared" ref="AC1292:AC1355" si="220">AB1292-W1292</f>
        <v>335599</v>
      </c>
      <c r="AD1292" s="72">
        <f t="shared" ref="AD1292:AD1355" si="221">IF(($AE$10-F1292)+1&gt;365,365,($AE$10-F1292)+1)</f>
        <v>365</v>
      </c>
      <c r="AE1292" s="73">
        <f>ROUND(VLOOKUP(Q1292,'[1]Average Cost'!$A$3:$V$26,HLOOKUP('[1]Master Sheet'!E1292,'[1]Average Cost'!$B$1:$V$2,2,0)),0)</f>
        <v>362968</v>
      </c>
      <c r="AF1292" s="74">
        <f t="shared" ref="AF1292:AF1355" si="222">AB1292/AE1292</f>
        <v>0.92459665865861451</v>
      </c>
      <c r="AG1292" s="68" t="str">
        <f t="shared" si="217"/>
        <v>80%-100%</v>
      </c>
      <c r="AH1292" s="75">
        <v>593188.87150000001</v>
      </c>
      <c r="AI1292" s="75">
        <v>593188.87150000001</v>
      </c>
      <c r="AJ1292" s="75">
        <v>404172</v>
      </c>
      <c r="AK1292" s="76">
        <f t="shared" ref="AK1292:AK1355" si="223">AB1292/AH1292</f>
        <v>0.56575403909950117</v>
      </c>
      <c r="AL1292" s="39" t="str">
        <f t="shared" si="218"/>
        <v>50% - 70%</v>
      </c>
      <c r="AM1292" s="77" t="str">
        <f t="shared" si="219"/>
        <v>Lower Range</v>
      </c>
      <c r="AN1292" s="78" t="s">
        <v>118</v>
      </c>
      <c r="AO1292" s="78" t="s">
        <v>883</v>
      </c>
      <c r="AP1292" s="78" t="s">
        <v>76</v>
      </c>
      <c r="AQ1292" s="49"/>
      <c r="AR1292" s="79"/>
      <c r="AS1292" s="79"/>
      <c r="AT1292" s="80"/>
      <c r="AU1292" s="52">
        <f t="shared" ref="AU1292:AU1355" si="224">AT1292/AH1292</f>
        <v>0</v>
      </c>
    </row>
    <row r="1293" spans="1:47" ht="15" customHeight="1">
      <c r="A1293" s="53" t="s">
        <v>66</v>
      </c>
      <c r="B1293" s="54">
        <v>1282</v>
      </c>
      <c r="C1293" s="55" t="s">
        <v>110</v>
      </c>
      <c r="D1293" s="56" t="s">
        <v>95</v>
      </c>
      <c r="E1293" s="55" t="s">
        <v>79</v>
      </c>
      <c r="F1293" s="57">
        <v>44450</v>
      </c>
      <c r="G1293" s="58">
        <v>34201</v>
      </c>
      <c r="H1293" s="59">
        <f t="shared" ref="H1293:H1356" si="225">($I$10-G1293)/365</f>
        <v>25.627397260273973</v>
      </c>
      <c r="I1293" s="60" t="s">
        <v>217</v>
      </c>
      <c r="J1293" s="61">
        <v>0</v>
      </c>
      <c r="K1293" s="62" t="s">
        <v>71</v>
      </c>
      <c r="L1293" s="63" t="s">
        <v>85</v>
      </c>
      <c r="M1293" s="64" t="str">
        <f t="shared" ref="M1293:M1356" si="226">LEFT(J1293,1)&amp;"-"&amp;LEFT(K1293,1)&amp;"-"&amp;LEFT(L1293,1)</f>
        <v>0-2-3</v>
      </c>
      <c r="N1293" s="81" t="s">
        <v>121</v>
      </c>
      <c r="O1293" s="66">
        <v>43191</v>
      </c>
      <c r="P1293" s="67">
        <v>2.7343074493427742E-2</v>
      </c>
      <c r="Q1293" s="68" t="s">
        <v>218</v>
      </c>
      <c r="R1293" s="68" t="s">
        <v>219</v>
      </c>
      <c r="S1293" s="68" t="s">
        <v>220</v>
      </c>
      <c r="T1293" s="69">
        <v>47</v>
      </c>
      <c r="U1293" s="68"/>
      <c r="V1293" s="70">
        <v>205464</v>
      </c>
      <c r="W1293" s="70">
        <v>0</v>
      </c>
      <c r="X1293" s="70">
        <v>0</v>
      </c>
      <c r="Y1293" s="70">
        <v>51372</v>
      </c>
      <c r="Z1293" s="70">
        <v>0</v>
      </c>
      <c r="AA1293" s="70">
        <v>576988</v>
      </c>
      <c r="AB1293" s="71">
        <f t="shared" ref="AB1293:AB1356" si="227">AA1293-Y1293</f>
        <v>525616</v>
      </c>
      <c r="AC1293" s="71">
        <f t="shared" si="220"/>
        <v>525616</v>
      </c>
      <c r="AD1293" s="72">
        <f t="shared" si="221"/>
        <v>365</v>
      </c>
      <c r="AE1293" s="73">
        <f>ROUND(VLOOKUP(Q1293,'[1]Average Cost'!$A$3:$V$26,HLOOKUP('[1]Master Sheet'!E1293,'[1]Average Cost'!$B$1:$V$2,2,0)),0)</f>
        <v>647213</v>
      </c>
      <c r="AF1293" s="74">
        <f t="shared" si="222"/>
        <v>0.81212212980888832</v>
      </c>
      <c r="AG1293" s="68" t="str">
        <f t="shared" ref="AG1293:AG1356" si="228">IF(AF1293&lt;60%,"Less than 60%",IF(AF1293&lt;80%,"60%-80%",IF(AF1293&lt;100%,"80%-100%","Greater than 100%")))</f>
        <v>80%-100%</v>
      </c>
      <c r="AH1293" s="75">
        <v>869053.64955500001</v>
      </c>
      <c r="AI1293" s="75">
        <v>869053.64955500001</v>
      </c>
      <c r="AJ1293" s="75">
        <v>545020</v>
      </c>
      <c r="AK1293" s="76">
        <f t="shared" si="223"/>
        <v>0.60481421402365931</v>
      </c>
      <c r="AL1293" s="39" t="str">
        <f t="shared" ref="AL1293:AL1356" si="229">IF(AK1293&lt;50%,"25% - 50%",IF(AK1293&lt;70%,"50% - 70%",IF(AK1293&lt;90%,"70% - 90%",IF(AK1293&lt;110%,"90% - 110%",IF(AK1293&lt;130%,"110% - 130%","&gt;130%")))))</f>
        <v>50% - 70%</v>
      </c>
      <c r="AM1293" s="77" t="str">
        <f t="shared" ref="AM1293:AM1356" si="230">IF(AK1293&lt;70%,"Lower Range",IF(AK1293&lt;85%,"Lower Middle Range",IF(AK1293&lt;100%,"Close to Market Reference",IF(AK1293&lt;115%,"Upper Middle Range","Upper Range"))))</f>
        <v>Lower Range</v>
      </c>
      <c r="AN1293" s="78" t="s">
        <v>76</v>
      </c>
      <c r="AO1293" s="78"/>
      <c r="AP1293" s="78" t="s">
        <v>76</v>
      </c>
      <c r="AQ1293" s="49"/>
      <c r="AR1293" s="79"/>
      <c r="AS1293" s="79"/>
      <c r="AT1293" s="80"/>
      <c r="AU1293" s="52">
        <f t="shared" si="224"/>
        <v>0</v>
      </c>
    </row>
    <row r="1294" spans="1:47" ht="15" customHeight="1">
      <c r="A1294" s="53" t="s">
        <v>66</v>
      </c>
      <c r="B1294" s="54">
        <v>1283</v>
      </c>
      <c r="C1294" s="55" t="s">
        <v>265</v>
      </c>
      <c r="D1294" s="56" t="s">
        <v>331</v>
      </c>
      <c r="E1294" s="55" t="s">
        <v>79</v>
      </c>
      <c r="F1294" s="57">
        <v>44142</v>
      </c>
      <c r="G1294" s="58">
        <v>29839</v>
      </c>
      <c r="H1294" s="59">
        <f t="shared" si="225"/>
        <v>37.578082191780823</v>
      </c>
      <c r="I1294" s="60" t="s">
        <v>547</v>
      </c>
      <c r="J1294" s="61">
        <v>0</v>
      </c>
      <c r="K1294" s="62" t="s">
        <v>85</v>
      </c>
      <c r="L1294" s="63" t="s">
        <v>85</v>
      </c>
      <c r="M1294" s="64" t="str">
        <f t="shared" si="226"/>
        <v>0-3-3</v>
      </c>
      <c r="N1294" s="81" t="s">
        <v>121</v>
      </c>
      <c r="O1294" s="66">
        <v>43191</v>
      </c>
      <c r="P1294" s="67">
        <v>7.9999999999999988E-2</v>
      </c>
      <c r="Q1294" s="68" t="s">
        <v>548</v>
      </c>
      <c r="R1294" s="68" t="s">
        <v>219</v>
      </c>
      <c r="S1294" s="68" t="s">
        <v>220</v>
      </c>
      <c r="T1294" s="69">
        <v>55</v>
      </c>
      <c r="U1294" s="68"/>
      <c r="V1294" s="70">
        <v>1089396</v>
      </c>
      <c r="W1294" s="70">
        <v>0</v>
      </c>
      <c r="X1294" s="70">
        <v>0</v>
      </c>
      <c r="Y1294" s="70">
        <v>408516</v>
      </c>
      <c r="Z1294" s="70">
        <v>0</v>
      </c>
      <c r="AA1294" s="70">
        <v>3147929</v>
      </c>
      <c r="AB1294" s="71">
        <f t="shared" si="227"/>
        <v>2739413</v>
      </c>
      <c r="AC1294" s="71">
        <f t="shared" si="220"/>
        <v>2739413</v>
      </c>
      <c r="AD1294" s="72">
        <f t="shared" si="221"/>
        <v>365</v>
      </c>
      <c r="AE1294" s="73">
        <f>ROUND(VLOOKUP(Q1294,'[1]Average Cost'!$A$3:$V$26,HLOOKUP('[1]Master Sheet'!E1294,'[1]Average Cost'!$B$1:$V$2,2,0)),0)</f>
        <v>3131992</v>
      </c>
      <c r="AF1294" s="74">
        <f t="shared" si="222"/>
        <v>0.8746551715330052</v>
      </c>
      <c r="AG1294" s="68" t="str">
        <f t="shared" si="228"/>
        <v>80%-100%</v>
      </c>
      <c r="AH1294" s="75">
        <v>2934632.2250000001</v>
      </c>
      <c r="AI1294" s="75">
        <v>2934632.2250000001</v>
      </c>
      <c r="AJ1294" s="75">
        <v>2837133</v>
      </c>
      <c r="AK1294" s="76">
        <f t="shared" si="223"/>
        <v>0.93347744792790854</v>
      </c>
      <c r="AL1294" s="39" t="str">
        <f t="shared" si="229"/>
        <v>90% - 110%</v>
      </c>
      <c r="AM1294" s="77" t="str">
        <f t="shared" si="230"/>
        <v>Close to Market Reference</v>
      </c>
      <c r="AN1294" s="78" t="s">
        <v>76</v>
      </c>
      <c r="AO1294" s="78"/>
      <c r="AP1294" s="78" t="s">
        <v>76</v>
      </c>
      <c r="AQ1294" s="49"/>
      <c r="AR1294" s="79"/>
      <c r="AS1294" s="79"/>
      <c r="AT1294" s="80"/>
      <c r="AU1294" s="52">
        <f t="shared" si="224"/>
        <v>0</v>
      </c>
    </row>
    <row r="1295" spans="1:47" ht="15" customHeight="1">
      <c r="A1295" s="53" t="s">
        <v>66</v>
      </c>
      <c r="B1295" s="54">
        <v>1284</v>
      </c>
      <c r="C1295" s="55" t="s">
        <v>67</v>
      </c>
      <c r="D1295" s="56" t="s">
        <v>68</v>
      </c>
      <c r="E1295" s="55" t="s">
        <v>370</v>
      </c>
      <c r="F1295" s="57">
        <v>43862</v>
      </c>
      <c r="G1295" s="58">
        <v>27841</v>
      </c>
      <c r="H1295" s="59">
        <f t="shared" si="225"/>
        <v>43.052054794520551</v>
      </c>
      <c r="I1295" s="60" t="s">
        <v>344</v>
      </c>
      <c r="J1295" s="61" t="s">
        <v>85</v>
      </c>
      <c r="K1295" s="62" t="s">
        <v>129</v>
      </c>
      <c r="L1295" s="63" t="s">
        <v>71</v>
      </c>
      <c r="M1295" s="64" t="str">
        <f t="shared" si="226"/>
        <v>3-1-2</v>
      </c>
      <c r="N1295" s="81" t="s">
        <v>121</v>
      </c>
      <c r="O1295" s="66">
        <v>43191</v>
      </c>
      <c r="P1295" s="67">
        <v>0.02</v>
      </c>
      <c r="Q1295" s="68" t="s">
        <v>177</v>
      </c>
      <c r="R1295" s="68" t="s">
        <v>178</v>
      </c>
      <c r="S1295" s="68" t="s">
        <v>179</v>
      </c>
      <c r="T1295" s="69">
        <v>48</v>
      </c>
      <c r="U1295" s="68"/>
      <c r="V1295" s="70">
        <v>342168</v>
      </c>
      <c r="W1295" s="70">
        <v>55956</v>
      </c>
      <c r="X1295" s="70">
        <v>0</v>
      </c>
      <c r="Y1295" s="70">
        <v>85536</v>
      </c>
      <c r="Z1295" s="70">
        <v>0</v>
      </c>
      <c r="AA1295" s="70">
        <v>1008855</v>
      </c>
      <c r="AB1295" s="71">
        <f t="shared" si="227"/>
        <v>923319</v>
      </c>
      <c r="AC1295" s="71">
        <f t="shared" si="220"/>
        <v>867363</v>
      </c>
      <c r="AD1295" s="72">
        <f t="shared" si="221"/>
        <v>365</v>
      </c>
      <c r="AE1295" s="73">
        <f>ROUND(VLOOKUP(Q1295,'[1]Average Cost'!$A$3:$V$26,HLOOKUP('[1]Master Sheet'!E1295,'[1]Average Cost'!$B$1:$V$2,2,0)),0)</f>
        <v>876337</v>
      </c>
      <c r="AF1295" s="74">
        <f t="shared" si="222"/>
        <v>1.0536117954622479</v>
      </c>
      <c r="AG1295" s="68" t="str">
        <f t="shared" si="228"/>
        <v>Greater than 100%</v>
      </c>
      <c r="AH1295" s="75">
        <v>1031401.0812</v>
      </c>
      <c r="AI1295" s="75">
        <v>1031401.0812</v>
      </c>
      <c r="AJ1295" s="75">
        <v>1020726</v>
      </c>
      <c r="AK1295" s="76">
        <f t="shared" si="223"/>
        <v>0.89520848565113953</v>
      </c>
      <c r="AL1295" s="39" t="str">
        <f t="shared" si="229"/>
        <v>70% - 90%</v>
      </c>
      <c r="AM1295" s="77" t="str">
        <f t="shared" si="230"/>
        <v>Close to Market Reference</v>
      </c>
      <c r="AN1295" s="78" t="s">
        <v>76</v>
      </c>
      <c r="AO1295" s="78"/>
      <c r="AP1295" s="78" t="s">
        <v>76</v>
      </c>
      <c r="AQ1295" s="49"/>
      <c r="AR1295" s="79"/>
      <c r="AS1295" s="79"/>
      <c r="AT1295" s="80"/>
      <c r="AU1295" s="52">
        <f t="shared" si="224"/>
        <v>0</v>
      </c>
    </row>
    <row r="1296" spans="1:47" ht="15" customHeight="1">
      <c r="A1296" s="53" t="s">
        <v>66</v>
      </c>
      <c r="B1296" s="25">
        <v>1285</v>
      </c>
      <c r="C1296" s="55" t="s">
        <v>198</v>
      </c>
      <c r="D1296" s="56" t="s">
        <v>199</v>
      </c>
      <c r="E1296" s="55" t="s">
        <v>79</v>
      </c>
      <c r="F1296" s="57">
        <v>41506</v>
      </c>
      <c r="G1296" s="58">
        <v>28358</v>
      </c>
      <c r="H1296" s="59">
        <f t="shared" si="225"/>
        <v>41.635616438356166</v>
      </c>
      <c r="I1296" s="60" t="s">
        <v>223</v>
      </c>
      <c r="J1296" s="61" t="s">
        <v>85</v>
      </c>
      <c r="K1296" s="62" t="s">
        <v>85</v>
      </c>
      <c r="L1296" s="63" t="s">
        <v>85</v>
      </c>
      <c r="M1296" s="64" t="str">
        <f t="shared" si="226"/>
        <v>3-3-3</v>
      </c>
      <c r="N1296" s="65">
        <v>43191</v>
      </c>
      <c r="O1296" s="66">
        <v>43191</v>
      </c>
      <c r="P1296" s="67">
        <v>0.11</v>
      </c>
      <c r="Q1296" s="68" t="s">
        <v>224</v>
      </c>
      <c r="R1296" s="68" t="s">
        <v>108</v>
      </c>
      <c r="S1296" s="68" t="s">
        <v>109</v>
      </c>
      <c r="T1296" s="69">
        <v>56</v>
      </c>
      <c r="U1296" s="68"/>
      <c r="V1296" s="70">
        <v>792720</v>
      </c>
      <c r="W1296" s="70">
        <v>0</v>
      </c>
      <c r="X1296" s="70">
        <v>0</v>
      </c>
      <c r="Y1296" s="70">
        <v>312912</v>
      </c>
      <c r="Z1296" s="70">
        <v>0</v>
      </c>
      <c r="AA1296" s="70">
        <v>2418942</v>
      </c>
      <c r="AB1296" s="71">
        <f t="shared" si="227"/>
        <v>2106030</v>
      </c>
      <c r="AC1296" s="71">
        <f t="shared" si="220"/>
        <v>2106030</v>
      </c>
      <c r="AD1296" s="72">
        <f t="shared" si="221"/>
        <v>365</v>
      </c>
      <c r="AE1296" s="73">
        <f>ROUND(VLOOKUP(Q1296,'[1]Average Cost'!$A$3:$V$26,HLOOKUP('[1]Master Sheet'!E1296,'[1]Average Cost'!$B$1:$V$2,2,0)),0)</f>
        <v>2625744</v>
      </c>
      <c r="AF1296" s="74">
        <f t="shared" si="222"/>
        <v>0.80206981335575744</v>
      </c>
      <c r="AG1296" s="68" t="str">
        <f t="shared" si="228"/>
        <v>80%-100%</v>
      </c>
      <c r="AH1296" s="75">
        <v>3873248</v>
      </c>
      <c r="AI1296" s="75">
        <v>3818778.7176000001</v>
      </c>
      <c r="AJ1296" s="75">
        <v>3873248</v>
      </c>
      <c r="AK1296" s="76">
        <f t="shared" si="223"/>
        <v>0.54373745239137794</v>
      </c>
      <c r="AL1296" s="39" t="str">
        <f t="shared" si="229"/>
        <v>50% - 70%</v>
      </c>
      <c r="AM1296" s="77" t="str">
        <f t="shared" si="230"/>
        <v>Lower Range</v>
      </c>
      <c r="AN1296" s="78" t="s">
        <v>76</v>
      </c>
      <c r="AO1296" s="78"/>
      <c r="AP1296" s="78" t="s">
        <v>76</v>
      </c>
      <c r="AQ1296" s="49"/>
      <c r="AR1296" s="79"/>
      <c r="AS1296" s="79"/>
      <c r="AT1296" s="80"/>
      <c r="AU1296" s="52">
        <f t="shared" si="224"/>
        <v>0</v>
      </c>
    </row>
    <row r="1297" spans="1:47" ht="15" customHeight="1">
      <c r="A1297" s="53" t="s">
        <v>66</v>
      </c>
      <c r="B1297" s="54">
        <v>1286</v>
      </c>
      <c r="C1297" s="55" t="s">
        <v>134</v>
      </c>
      <c r="D1297" s="56" t="s">
        <v>68</v>
      </c>
      <c r="E1297" s="55" t="s">
        <v>79</v>
      </c>
      <c r="F1297" s="57">
        <v>44814</v>
      </c>
      <c r="G1297" s="58">
        <v>30937</v>
      </c>
      <c r="H1297" s="59">
        <f t="shared" si="225"/>
        <v>34.56986301369863</v>
      </c>
      <c r="I1297" s="60" t="s">
        <v>138</v>
      </c>
      <c r="J1297" s="61">
        <v>0</v>
      </c>
      <c r="K1297" s="62">
        <v>0</v>
      </c>
      <c r="L1297" s="63" t="s">
        <v>71</v>
      </c>
      <c r="M1297" s="64" t="str">
        <f t="shared" si="226"/>
        <v>0-0-2</v>
      </c>
      <c r="N1297" s="81" t="s">
        <v>72</v>
      </c>
      <c r="O1297" s="62" t="s">
        <v>72</v>
      </c>
      <c r="P1297" s="67">
        <v>0</v>
      </c>
      <c r="Q1297" s="68" t="s">
        <v>122</v>
      </c>
      <c r="R1297" s="68" t="s">
        <v>108</v>
      </c>
      <c r="S1297" s="68" t="s">
        <v>109</v>
      </c>
      <c r="T1297" s="69">
        <v>48</v>
      </c>
      <c r="U1297" s="68"/>
      <c r="V1297" s="70">
        <v>290904</v>
      </c>
      <c r="W1297" s="70">
        <v>0</v>
      </c>
      <c r="X1297" s="70">
        <v>0</v>
      </c>
      <c r="Y1297" s="70">
        <v>72732</v>
      </c>
      <c r="Z1297" s="70">
        <v>0</v>
      </c>
      <c r="AA1297" s="70">
        <v>811945</v>
      </c>
      <c r="AB1297" s="71">
        <f t="shared" si="227"/>
        <v>739213</v>
      </c>
      <c r="AC1297" s="71">
        <f t="shared" si="220"/>
        <v>739213</v>
      </c>
      <c r="AD1297" s="72">
        <f t="shared" si="221"/>
        <v>203</v>
      </c>
      <c r="AE1297" s="73">
        <f>ROUND(VLOOKUP(Q1297,'[1]Average Cost'!$A$3:$V$26,HLOOKUP('[1]Master Sheet'!E1297,'[1]Average Cost'!$B$1:$V$2,2,0)),0)</f>
        <v>632628</v>
      </c>
      <c r="AF1297" s="74">
        <f t="shared" si="222"/>
        <v>1.1684797384877053</v>
      </c>
      <c r="AG1297" s="68" t="str">
        <f t="shared" si="228"/>
        <v>Greater than 100%</v>
      </c>
      <c r="AH1297" s="75">
        <v>910638.05862499995</v>
      </c>
      <c r="AI1297" s="75">
        <v>910638.05862499995</v>
      </c>
      <c r="AJ1297" s="75">
        <v>752305</v>
      </c>
      <c r="AK1297" s="76">
        <f t="shared" si="223"/>
        <v>0.81175280672560524</v>
      </c>
      <c r="AL1297" s="39" t="str">
        <f t="shared" si="229"/>
        <v>70% - 90%</v>
      </c>
      <c r="AM1297" s="77" t="str">
        <f t="shared" si="230"/>
        <v>Lower Middle Range</v>
      </c>
      <c r="AN1297" s="78" t="s">
        <v>76</v>
      </c>
      <c r="AO1297" s="78"/>
      <c r="AP1297" s="78" t="s">
        <v>76</v>
      </c>
      <c r="AQ1297" s="49"/>
      <c r="AR1297" s="79"/>
      <c r="AS1297" s="79"/>
      <c r="AT1297" s="80"/>
      <c r="AU1297" s="52">
        <f t="shared" si="224"/>
        <v>0</v>
      </c>
    </row>
    <row r="1298" spans="1:47" ht="15" customHeight="1">
      <c r="A1298" s="53" t="s">
        <v>66</v>
      </c>
      <c r="B1298" s="54">
        <v>1287</v>
      </c>
      <c r="C1298" s="55" t="s">
        <v>134</v>
      </c>
      <c r="D1298" s="56" t="s">
        <v>68</v>
      </c>
      <c r="E1298" s="55" t="s">
        <v>79</v>
      </c>
      <c r="F1298" s="57">
        <v>43283</v>
      </c>
      <c r="G1298" s="58">
        <v>31473</v>
      </c>
      <c r="H1298" s="59">
        <f t="shared" si="225"/>
        <v>33.101369863013701</v>
      </c>
      <c r="I1298" s="60" t="s">
        <v>316</v>
      </c>
      <c r="J1298" s="61" t="s">
        <v>71</v>
      </c>
      <c r="K1298" s="62" t="s">
        <v>71</v>
      </c>
      <c r="L1298" s="63" t="s">
        <v>71</v>
      </c>
      <c r="M1298" s="64" t="str">
        <f t="shared" si="226"/>
        <v>2-2-2</v>
      </c>
      <c r="N1298" s="65">
        <v>43191</v>
      </c>
      <c r="O1298" s="66">
        <v>43191</v>
      </c>
      <c r="P1298" s="67">
        <v>8.8194576900843064E-2</v>
      </c>
      <c r="Q1298" s="68" t="s">
        <v>218</v>
      </c>
      <c r="R1298" s="68" t="s">
        <v>219</v>
      </c>
      <c r="S1298" s="68" t="s">
        <v>220</v>
      </c>
      <c r="T1298" s="69">
        <v>48</v>
      </c>
      <c r="U1298" s="68"/>
      <c r="V1298" s="70">
        <v>269700</v>
      </c>
      <c r="W1298" s="70">
        <v>0</v>
      </c>
      <c r="X1298" s="70">
        <v>0</v>
      </c>
      <c r="Y1298" s="70">
        <v>67428</v>
      </c>
      <c r="Z1298" s="70">
        <v>0</v>
      </c>
      <c r="AA1298" s="70">
        <v>753638</v>
      </c>
      <c r="AB1298" s="71">
        <f t="shared" si="227"/>
        <v>686210</v>
      </c>
      <c r="AC1298" s="71">
        <f t="shared" si="220"/>
        <v>686210</v>
      </c>
      <c r="AD1298" s="72">
        <f t="shared" si="221"/>
        <v>365</v>
      </c>
      <c r="AE1298" s="73">
        <f>ROUND(VLOOKUP(Q1298,'[1]Average Cost'!$A$3:$V$26,HLOOKUP('[1]Master Sheet'!E1298,'[1]Average Cost'!$B$1:$V$2,2,0)),0)</f>
        <v>786026</v>
      </c>
      <c r="AF1298" s="74">
        <f t="shared" si="222"/>
        <v>0.87301183421413542</v>
      </c>
      <c r="AG1298" s="68" t="str">
        <f t="shared" si="228"/>
        <v>80%-100%</v>
      </c>
      <c r="AH1298" s="75">
        <v>1008445.993425</v>
      </c>
      <c r="AI1298" s="75">
        <v>1008445.993425</v>
      </c>
      <c r="AJ1298" s="75">
        <v>938353</v>
      </c>
      <c r="AK1298" s="76">
        <f t="shared" si="223"/>
        <v>0.68046281553404253</v>
      </c>
      <c r="AL1298" s="39" t="str">
        <f t="shared" si="229"/>
        <v>50% - 70%</v>
      </c>
      <c r="AM1298" s="77" t="str">
        <f t="shared" si="230"/>
        <v>Lower Range</v>
      </c>
      <c r="AN1298" s="78" t="s">
        <v>76</v>
      </c>
      <c r="AO1298" s="78"/>
      <c r="AP1298" s="78" t="s">
        <v>135</v>
      </c>
      <c r="AQ1298" s="49"/>
      <c r="AR1298" s="79"/>
      <c r="AS1298" s="79"/>
      <c r="AT1298" s="80"/>
      <c r="AU1298" s="52">
        <f t="shared" si="224"/>
        <v>0</v>
      </c>
    </row>
    <row r="1299" spans="1:47" ht="15" customHeight="1">
      <c r="A1299" s="53" t="s">
        <v>66</v>
      </c>
      <c r="B1299" s="54">
        <v>1288</v>
      </c>
      <c r="C1299" s="55" t="s">
        <v>193</v>
      </c>
      <c r="D1299" s="56" t="s">
        <v>145</v>
      </c>
      <c r="E1299" s="55" t="s">
        <v>111</v>
      </c>
      <c r="F1299" s="57">
        <v>41974</v>
      </c>
      <c r="G1299" s="58">
        <v>32813</v>
      </c>
      <c r="H1299" s="59">
        <f t="shared" si="225"/>
        <v>29.43013698630137</v>
      </c>
      <c r="I1299" s="60" t="s">
        <v>413</v>
      </c>
      <c r="J1299" s="61" t="s">
        <v>85</v>
      </c>
      <c r="K1299" s="62" t="s">
        <v>85</v>
      </c>
      <c r="L1299" s="63" t="s">
        <v>85</v>
      </c>
      <c r="M1299" s="64" t="str">
        <f t="shared" si="226"/>
        <v>3-3-3</v>
      </c>
      <c r="N1299" s="65">
        <v>42826</v>
      </c>
      <c r="O1299" s="66">
        <v>43191</v>
      </c>
      <c r="P1299" s="67">
        <v>9.5000000000000001E-2</v>
      </c>
      <c r="Q1299" s="68" t="s">
        <v>151</v>
      </c>
      <c r="R1299" s="68" t="s">
        <v>126</v>
      </c>
      <c r="S1299" s="68" t="s">
        <v>127</v>
      </c>
      <c r="T1299" s="69">
        <v>45</v>
      </c>
      <c r="U1299" s="68"/>
      <c r="V1299" s="70">
        <v>117660</v>
      </c>
      <c r="W1299" s="70">
        <v>0</v>
      </c>
      <c r="X1299" s="70">
        <v>27000</v>
      </c>
      <c r="Y1299" s="70">
        <v>0</v>
      </c>
      <c r="Z1299" s="70">
        <v>9000</v>
      </c>
      <c r="AA1299" s="70">
        <v>321591</v>
      </c>
      <c r="AB1299" s="71">
        <f t="shared" si="227"/>
        <v>321591</v>
      </c>
      <c r="AC1299" s="71">
        <f t="shared" si="220"/>
        <v>321591</v>
      </c>
      <c r="AD1299" s="72">
        <f t="shared" si="221"/>
        <v>365</v>
      </c>
      <c r="AE1299" s="73">
        <f>ROUND(VLOOKUP(Q1299,'[1]Average Cost'!$A$3:$V$26,HLOOKUP('[1]Master Sheet'!E1299,'[1]Average Cost'!$B$1:$V$2,2,0)),0)</f>
        <v>313892</v>
      </c>
      <c r="AF1299" s="74">
        <f t="shared" si="222"/>
        <v>1.0245275445057536</v>
      </c>
      <c r="AG1299" s="68" t="str">
        <f t="shared" si="228"/>
        <v>Greater than 100%</v>
      </c>
      <c r="AH1299" s="75">
        <v>487522.38750000001</v>
      </c>
      <c r="AI1299" s="75">
        <v>487522.38750000001</v>
      </c>
      <c r="AJ1299" s="75">
        <v>336103</v>
      </c>
      <c r="AK1299" s="76">
        <f t="shared" si="223"/>
        <v>0.65964355329220647</v>
      </c>
      <c r="AL1299" s="39" t="str">
        <f t="shared" si="229"/>
        <v>50% - 70%</v>
      </c>
      <c r="AM1299" s="77" t="str">
        <f t="shared" si="230"/>
        <v>Lower Range</v>
      </c>
      <c r="AN1299" s="78" t="s">
        <v>76</v>
      </c>
      <c r="AO1299" s="78"/>
      <c r="AP1299" s="78" t="s">
        <v>76</v>
      </c>
      <c r="AQ1299" s="49"/>
      <c r="AR1299" s="79"/>
      <c r="AS1299" s="79"/>
      <c r="AT1299" s="80"/>
      <c r="AU1299" s="52">
        <f t="shared" si="224"/>
        <v>0</v>
      </c>
    </row>
    <row r="1300" spans="1:47" ht="15" customHeight="1">
      <c r="A1300" s="53" t="s">
        <v>66</v>
      </c>
      <c r="B1300" s="54">
        <v>1289</v>
      </c>
      <c r="C1300" s="55" t="s">
        <v>136</v>
      </c>
      <c r="D1300" s="56" t="s">
        <v>91</v>
      </c>
      <c r="E1300" s="55" t="s">
        <v>79</v>
      </c>
      <c r="F1300" s="57">
        <v>44107</v>
      </c>
      <c r="G1300" s="58">
        <v>31599</v>
      </c>
      <c r="H1300" s="59">
        <f t="shared" si="225"/>
        <v>32.756164383561647</v>
      </c>
      <c r="I1300" s="60" t="s">
        <v>332</v>
      </c>
      <c r="J1300" s="61">
        <v>0</v>
      </c>
      <c r="K1300" s="62" t="s">
        <v>71</v>
      </c>
      <c r="L1300" s="63" t="s">
        <v>85</v>
      </c>
      <c r="M1300" s="64" t="str">
        <f t="shared" si="226"/>
        <v>0-2-3</v>
      </c>
      <c r="N1300" s="81" t="s">
        <v>121</v>
      </c>
      <c r="O1300" s="66">
        <v>43191</v>
      </c>
      <c r="P1300" s="67">
        <v>0.08</v>
      </c>
      <c r="Q1300" s="68" t="s">
        <v>333</v>
      </c>
      <c r="R1300" s="68" t="s">
        <v>334</v>
      </c>
      <c r="S1300" s="68" t="s">
        <v>519</v>
      </c>
      <c r="T1300" s="69">
        <v>49</v>
      </c>
      <c r="U1300" s="68"/>
      <c r="V1300" s="70">
        <v>296592</v>
      </c>
      <c r="W1300" s="70">
        <v>0</v>
      </c>
      <c r="X1300" s="70">
        <v>0</v>
      </c>
      <c r="Y1300" s="70">
        <v>74148</v>
      </c>
      <c r="Z1300" s="70">
        <v>0</v>
      </c>
      <c r="AA1300" s="70">
        <v>827578</v>
      </c>
      <c r="AB1300" s="71">
        <f t="shared" si="227"/>
        <v>753430</v>
      </c>
      <c r="AC1300" s="71">
        <f t="shared" si="220"/>
        <v>753430</v>
      </c>
      <c r="AD1300" s="72">
        <f t="shared" si="221"/>
        <v>365</v>
      </c>
      <c r="AE1300" s="73">
        <f>ROUND(VLOOKUP(Q1300,'[1]Average Cost'!$A$3:$V$26,HLOOKUP('[1]Master Sheet'!E1300,'[1]Average Cost'!$B$1:$V$2,2,0)),0)</f>
        <v>815625</v>
      </c>
      <c r="AF1300" s="74">
        <f t="shared" si="222"/>
        <v>0.92374559386973176</v>
      </c>
      <c r="AG1300" s="68" t="str">
        <f t="shared" si="228"/>
        <v>80%-100%</v>
      </c>
      <c r="AH1300" s="75">
        <v>1363462.05</v>
      </c>
      <c r="AI1300" s="75">
        <v>1363462.05</v>
      </c>
      <c r="AJ1300" s="75">
        <v>975240</v>
      </c>
      <c r="AK1300" s="76">
        <f t="shared" si="223"/>
        <v>0.55258597039792923</v>
      </c>
      <c r="AL1300" s="39" t="str">
        <f t="shared" si="229"/>
        <v>50% - 70%</v>
      </c>
      <c r="AM1300" s="77" t="str">
        <f t="shared" si="230"/>
        <v>Lower Range</v>
      </c>
      <c r="AN1300" s="78" t="s">
        <v>76</v>
      </c>
      <c r="AO1300" s="78"/>
      <c r="AP1300" s="78" t="s">
        <v>135</v>
      </c>
      <c r="AQ1300" s="49"/>
      <c r="AR1300" s="79"/>
      <c r="AS1300" s="79"/>
      <c r="AT1300" s="80"/>
      <c r="AU1300" s="52">
        <f t="shared" si="224"/>
        <v>0</v>
      </c>
    </row>
    <row r="1301" spans="1:47" ht="15" customHeight="1">
      <c r="A1301" s="53" t="s">
        <v>66</v>
      </c>
      <c r="B1301" s="54">
        <v>1290</v>
      </c>
      <c r="C1301" s="55" t="s">
        <v>134</v>
      </c>
      <c r="D1301" s="56" t="s">
        <v>68</v>
      </c>
      <c r="E1301" s="55" t="s">
        <v>79</v>
      </c>
      <c r="F1301" s="57">
        <v>42889</v>
      </c>
      <c r="G1301" s="58">
        <v>32362</v>
      </c>
      <c r="H1301" s="59">
        <f t="shared" si="225"/>
        <v>30.665753424657535</v>
      </c>
      <c r="I1301" s="60" t="s">
        <v>332</v>
      </c>
      <c r="J1301" s="61" t="s">
        <v>85</v>
      </c>
      <c r="K1301" s="62" t="s">
        <v>81</v>
      </c>
      <c r="L1301" s="63" t="s">
        <v>81</v>
      </c>
      <c r="M1301" s="64" t="str">
        <f t="shared" si="226"/>
        <v>3-4-4</v>
      </c>
      <c r="N1301" s="65">
        <v>42736</v>
      </c>
      <c r="O1301" s="66">
        <v>43191</v>
      </c>
      <c r="P1301" s="67">
        <v>0.19958315853190772</v>
      </c>
      <c r="Q1301" s="68" t="s">
        <v>333</v>
      </c>
      <c r="R1301" s="68" t="s">
        <v>334</v>
      </c>
      <c r="S1301" s="68" t="s">
        <v>519</v>
      </c>
      <c r="T1301" s="69">
        <v>48</v>
      </c>
      <c r="U1301" s="68"/>
      <c r="V1301" s="70">
        <v>218352</v>
      </c>
      <c r="W1301" s="70">
        <v>0</v>
      </c>
      <c r="X1301" s="70">
        <v>0</v>
      </c>
      <c r="Y1301" s="70">
        <v>54588</v>
      </c>
      <c r="Z1301" s="70">
        <v>0</v>
      </c>
      <c r="AA1301" s="70">
        <v>612430</v>
      </c>
      <c r="AB1301" s="71">
        <f t="shared" si="227"/>
        <v>557842</v>
      </c>
      <c r="AC1301" s="71">
        <f t="shared" si="220"/>
        <v>557842</v>
      </c>
      <c r="AD1301" s="72">
        <f t="shared" si="221"/>
        <v>365</v>
      </c>
      <c r="AE1301" s="73">
        <f>ROUND(VLOOKUP(Q1301,'[1]Average Cost'!$A$3:$V$26,HLOOKUP('[1]Master Sheet'!E1301,'[1]Average Cost'!$B$1:$V$2,2,0)),0)</f>
        <v>626161</v>
      </c>
      <c r="AF1301" s="74">
        <f t="shared" si="222"/>
        <v>0.89089227850345198</v>
      </c>
      <c r="AG1301" s="68" t="str">
        <f t="shared" si="228"/>
        <v>80%-100%</v>
      </c>
      <c r="AH1301" s="75">
        <v>1000292</v>
      </c>
      <c r="AI1301" s="75">
        <v>1000292</v>
      </c>
      <c r="AJ1301" s="75">
        <v>789469</v>
      </c>
      <c r="AK1301" s="76">
        <f t="shared" si="223"/>
        <v>0.55767915768595566</v>
      </c>
      <c r="AL1301" s="39" t="str">
        <f t="shared" si="229"/>
        <v>50% - 70%</v>
      </c>
      <c r="AM1301" s="77" t="str">
        <f t="shared" si="230"/>
        <v>Lower Range</v>
      </c>
      <c r="AN1301" s="78" t="s">
        <v>118</v>
      </c>
      <c r="AO1301" s="78" t="s">
        <v>884</v>
      </c>
      <c r="AP1301" s="78" t="s">
        <v>135</v>
      </c>
      <c r="AQ1301" s="49"/>
      <c r="AR1301" s="79"/>
      <c r="AS1301" s="79"/>
      <c r="AT1301" s="80"/>
      <c r="AU1301" s="52">
        <f t="shared" si="224"/>
        <v>0</v>
      </c>
    </row>
    <row r="1302" spans="1:47" ht="15" customHeight="1">
      <c r="A1302" s="53" t="s">
        <v>66</v>
      </c>
      <c r="B1302" s="25">
        <v>1291</v>
      </c>
      <c r="C1302" s="55" t="s">
        <v>134</v>
      </c>
      <c r="D1302" s="56" t="s">
        <v>68</v>
      </c>
      <c r="E1302" s="55" t="s">
        <v>111</v>
      </c>
      <c r="F1302" s="57">
        <v>40787</v>
      </c>
      <c r="G1302" s="58">
        <v>31424</v>
      </c>
      <c r="H1302" s="59">
        <f t="shared" si="225"/>
        <v>33.235616438356168</v>
      </c>
      <c r="I1302" s="60" t="s">
        <v>564</v>
      </c>
      <c r="J1302" s="61" t="s">
        <v>81</v>
      </c>
      <c r="K1302" s="62" t="s">
        <v>85</v>
      </c>
      <c r="L1302" s="63" t="s">
        <v>85</v>
      </c>
      <c r="M1302" s="64" t="str">
        <f t="shared" si="226"/>
        <v>4-3-3</v>
      </c>
      <c r="N1302" s="65">
        <v>42370</v>
      </c>
      <c r="O1302" s="66">
        <v>43191</v>
      </c>
      <c r="P1302" s="67">
        <v>0.10784300076704559</v>
      </c>
      <c r="Q1302" s="68" t="s">
        <v>299</v>
      </c>
      <c r="R1302" s="68" t="s">
        <v>108</v>
      </c>
      <c r="S1302" s="68" t="s">
        <v>109</v>
      </c>
      <c r="T1302" s="69">
        <v>48</v>
      </c>
      <c r="U1302" s="68"/>
      <c r="V1302" s="70">
        <v>171744</v>
      </c>
      <c r="W1302" s="70">
        <v>0</v>
      </c>
      <c r="X1302" s="70">
        <v>45000</v>
      </c>
      <c r="Y1302" s="70">
        <v>42936</v>
      </c>
      <c r="Z1302" s="70">
        <v>15000</v>
      </c>
      <c r="AA1302" s="70">
        <v>484247</v>
      </c>
      <c r="AB1302" s="71">
        <f t="shared" si="227"/>
        <v>441311</v>
      </c>
      <c r="AC1302" s="71">
        <f t="shared" si="220"/>
        <v>441311</v>
      </c>
      <c r="AD1302" s="72">
        <f t="shared" si="221"/>
        <v>365</v>
      </c>
      <c r="AE1302" s="73">
        <f>ROUND(VLOOKUP(Q1302,'[1]Average Cost'!$A$3:$V$26,HLOOKUP('[1]Master Sheet'!E1302,'[1]Average Cost'!$B$1:$V$2,2,0)),0)</f>
        <v>584803</v>
      </c>
      <c r="AF1302" s="74">
        <f t="shared" si="222"/>
        <v>0.75463190168313088</v>
      </c>
      <c r="AG1302" s="68" t="str">
        <f t="shared" si="228"/>
        <v>60%-80%</v>
      </c>
      <c r="AH1302" s="75">
        <v>816144</v>
      </c>
      <c r="AI1302" s="75">
        <v>767643</v>
      </c>
      <c r="AJ1302" s="75">
        <v>816144</v>
      </c>
      <c r="AK1302" s="76">
        <f t="shared" si="223"/>
        <v>0.54072688153071025</v>
      </c>
      <c r="AL1302" s="39" t="str">
        <f t="shared" si="229"/>
        <v>50% - 70%</v>
      </c>
      <c r="AM1302" s="77" t="str">
        <f t="shared" si="230"/>
        <v>Lower Range</v>
      </c>
      <c r="AN1302" s="78" t="s">
        <v>118</v>
      </c>
      <c r="AO1302" s="78" t="s">
        <v>885</v>
      </c>
      <c r="AP1302" s="78" t="s">
        <v>135</v>
      </c>
      <c r="AQ1302" s="49"/>
      <c r="AR1302" s="79"/>
      <c r="AS1302" s="79"/>
      <c r="AT1302" s="80"/>
      <c r="AU1302" s="52">
        <f t="shared" si="224"/>
        <v>0</v>
      </c>
    </row>
    <row r="1303" spans="1:47" ht="15" customHeight="1">
      <c r="A1303" s="53" t="s">
        <v>66</v>
      </c>
      <c r="B1303" s="54">
        <v>1292</v>
      </c>
      <c r="C1303" s="55" t="s">
        <v>147</v>
      </c>
      <c r="D1303" s="56" t="s">
        <v>216</v>
      </c>
      <c r="E1303" s="55" t="s">
        <v>79</v>
      </c>
      <c r="F1303" s="57">
        <v>43848</v>
      </c>
      <c r="G1303" s="58">
        <v>32463</v>
      </c>
      <c r="H1303" s="59">
        <f t="shared" si="225"/>
        <v>30.389041095890413</v>
      </c>
      <c r="I1303" s="60" t="s">
        <v>551</v>
      </c>
      <c r="J1303" s="61" t="s">
        <v>81</v>
      </c>
      <c r="K1303" s="62" t="s">
        <v>85</v>
      </c>
      <c r="L1303" s="63" t="s">
        <v>81</v>
      </c>
      <c r="M1303" s="64" t="str">
        <f t="shared" si="226"/>
        <v>4-3-4</v>
      </c>
      <c r="N1303" s="81" t="s">
        <v>121</v>
      </c>
      <c r="O1303" s="66">
        <v>43191</v>
      </c>
      <c r="P1303" s="67">
        <v>0.14459375000000002</v>
      </c>
      <c r="Q1303" s="68" t="s">
        <v>436</v>
      </c>
      <c r="R1303" s="68" t="s">
        <v>178</v>
      </c>
      <c r="S1303" s="68" t="s">
        <v>179</v>
      </c>
      <c r="T1303" s="69">
        <v>53</v>
      </c>
      <c r="U1303" s="68"/>
      <c r="V1303" s="70">
        <v>1079556</v>
      </c>
      <c r="W1303" s="70">
        <v>0</v>
      </c>
      <c r="X1303" s="70">
        <v>0</v>
      </c>
      <c r="Y1303" s="70">
        <v>437664</v>
      </c>
      <c r="Z1303" s="70">
        <v>0</v>
      </c>
      <c r="AA1303" s="70">
        <v>3371323</v>
      </c>
      <c r="AB1303" s="71">
        <f t="shared" si="227"/>
        <v>2933659</v>
      </c>
      <c r="AC1303" s="71">
        <f t="shared" si="220"/>
        <v>2933659</v>
      </c>
      <c r="AD1303" s="72">
        <f t="shared" si="221"/>
        <v>365</v>
      </c>
      <c r="AE1303" s="73">
        <f>ROUND(VLOOKUP(Q1303,'[1]Average Cost'!$A$3:$V$26,HLOOKUP('[1]Master Sheet'!E1303,'[1]Average Cost'!$B$1:$V$2,2,0)),0)</f>
        <v>2633608</v>
      </c>
      <c r="AF1303" s="74">
        <f t="shared" si="222"/>
        <v>1.1139315342298475</v>
      </c>
      <c r="AG1303" s="68" t="str">
        <f t="shared" si="228"/>
        <v>Greater than 100%</v>
      </c>
      <c r="AH1303" s="75">
        <v>2507500</v>
      </c>
      <c r="AI1303" s="75">
        <v>2507500</v>
      </c>
      <c r="AJ1303" s="75">
        <v>2319194</v>
      </c>
      <c r="AK1303" s="76">
        <f t="shared" si="223"/>
        <v>1.1699537387836489</v>
      </c>
      <c r="AL1303" s="39" t="str">
        <f t="shared" si="229"/>
        <v>110% - 130%</v>
      </c>
      <c r="AM1303" s="77" t="str">
        <f t="shared" si="230"/>
        <v>Upper Range</v>
      </c>
      <c r="AN1303" s="78" t="s">
        <v>118</v>
      </c>
      <c r="AO1303" s="78" t="s">
        <v>886</v>
      </c>
      <c r="AP1303" s="78" t="s">
        <v>76</v>
      </c>
      <c r="AQ1303" s="49"/>
      <c r="AR1303" s="79"/>
      <c r="AS1303" s="79"/>
      <c r="AT1303" s="80"/>
      <c r="AU1303" s="52">
        <f t="shared" si="224"/>
        <v>0</v>
      </c>
    </row>
    <row r="1304" spans="1:47" ht="15" customHeight="1">
      <c r="A1304" s="53" t="s">
        <v>66</v>
      </c>
      <c r="B1304" s="54">
        <v>1293</v>
      </c>
      <c r="C1304" s="55" t="s">
        <v>154</v>
      </c>
      <c r="D1304" s="56" t="s">
        <v>68</v>
      </c>
      <c r="E1304" s="55" t="s">
        <v>318</v>
      </c>
      <c r="F1304" s="57">
        <v>44653</v>
      </c>
      <c r="G1304" s="58">
        <v>30548</v>
      </c>
      <c r="H1304" s="59">
        <f t="shared" si="225"/>
        <v>35.635616438356166</v>
      </c>
      <c r="I1304" s="60" t="s">
        <v>279</v>
      </c>
      <c r="J1304" s="61">
        <v>0</v>
      </c>
      <c r="K1304" s="62">
        <v>0</v>
      </c>
      <c r="L1304" s="63" t="s">
        <v>81</v>
      </c>
      <c r="M1304" s="64" t="str">
        <f t="shared" si="226"/>
        <v>0-0-4</v>
      </c>
      <c r="N1304" s="81" t="s">
        <v>72</v>
      </c>
      <c r="O1304" s="62" t="s">
        <v>72</v>
      </c>
      <c r="P1304" s="67">
        <v>0</v>
      </c>
      <c r="Q1304" s="68" t="s">
        <v>73</v>
      </c>
      <c r="R1304" s="38" t="s">
        <v>74</v>
      </c>
      <c r="S1304" s="38" t="s">
        <v>75</v>
      </c>
      <c r="T1304" s="69">
        <v>48</v>
      </c>
      <c r="U1304" s="68"/>
      <c r="V1304" s="70">
        <v>225456</v>
      </c>
      <c r="W1304" s="70">
        <v>0</v>
      </c>
      <c r="X1304" s="70">
        <v>0</v>
      </c>
      <c r="Y1304" s="70">
        <v>56364</v>
      </c>
      <c r="Z1304" s="70">
        <v>0</v>
      </c>
      <c r="AA1304" s="70">
        <v>631960</v>
      </c>
      <c r="AB1304" s="71">
        <f t="shared" si="227"/>
        <v>575596</v>
      </c>
      <c r="AC1304" s="71">
        <f t="shared" si="220"/>
        <v>575596</v>
      </c>
      <c r="AD1304" s="72">
        <f t="shared" si="221"/>
        <v>364</v>
      </c>
      <c r="AE1304" s="73">
        <f>ROUND(VLOOKUP(Q1304,'[1]Average Cost'!$A$3:$V$26,HLOOKUP('[1]Master Sheet'!E1304,'[1]Average Cost'!$B$1:$V$2,2,0)),0)</f>
        <v>646385</v>
      </c>
      <c r="AF1304" s="74">
        <f t="shared" si="222"/>
        <v>0.8904847730067994</v>
      </c>
      <c r="AG1304" s="68" t="str">
        <f t="shared" si="228"/>
        <v>80%-100%</v>
      </c>
      <c r="AH1304" s="75">
        <v>1040452</v>
      </c>
      <c r="AI1304" s="75">
        <v>1031401.0812</v>
      </c>
      <c r="AJ1304" s="75">
        <v>1040452</v>
      </c>
      <c r="AK1304" s="76">
        <f t="shared" si="223"/>
        <v>0.55321725557738366</v>
      </c>
      <c r="AL1304" s="39" t="str">
        <f t="shared" si="229"/>
        <v>50% - 70%</v>
      </c>
      <c r="AM1304" s="77" t="str">
        <f t="shared" si="230"/>
        <v>Lower Range</v>
      </c>
      <c r="AN1304" s="78" t="s">
        <v>118</v>
      </c>
      <c r="AO1304" s="78" t="s">
        <v>887</v>
      </c>
      <c r="AP1304" s="78" t="s">
        <v>76</v>
      </c>
      <c r="AQ1304" s="49"/>
      <c r="AR1304" s="79"/>
      <c r="AS1304" s="79"/>
      <c r="AT1304" s="80"/>
      <c r="AU1304" s="52">
        <f t="shared" si="224"/>
        <v>0</v>
      </c>
    </row>
    <row r="1305" spans="1:47" ht="15" customHeight="1">
      <c r="A1305" s="53" t="s">
        <v>66</v>
      </c>
      <c r="B1305" s="54">
        <v>1294</v>
      </c>
      <c r="C1305" s="55" t="s">
        <v>94</v>
      </c>
      <c r="D1305" s="56" t="s">
        <v>95</v>
      </c>
      <c r="E1305" s="55" t="s">
        <v>79</v>
      </c>
      <c r="F1305" s="57">
        <v>40634</v>
      </c>
      <c r="G1305" s="58">
        <v>29404</v>
      </c>
      <c r="H1305" s="59">
        <f t="shared" si="225"/>
        <v>38.769863013698632</v>
      </c>
      <c r="I1305" s="60" t="s">
        <v>84</v>
      </c>
      <c r="J1305" s="61" t="s">
        <v>71</v>
      </c>
      <c r="K1305" s="62" t="s">
        <v>85</v>
      </c>
      <c r="L1305" s="63" t="s">
        <v>85</v>
      </c>
      <c r="M1305" s="64" t="str">
        <f t="shared" si="226"/>
        <v>2-3-3</v>
      </c>
      <c r="N1305" s="65" t="s">
        <v>86</v>
      </c>
      <c r="O1305" s="66">
        <v>43191</v>
      </c>
      <c r="P1305" s="67">
        <v>0.11188696351518196</v>
      </c>
      <c r="Q1305" s="68" t="s">
        <v>87</v>
      </c>
      <c r="R1305" s="68" t="s">
        <v>88</v>
      </c>
      <c r="S1305" s="68" t="s">
        <v>89</v>
      </c>
      <c r="T1305" s="69">
        <v>47</v>
      </c>
      <c r="U1305" s="68"/>
      <c r="V1305" s="70">
        <v>175224</v>
      </c>
      <c r="W1305" s="70">
        <v>0</v>
      </c>
      <c r="X1305" s="70">
        <v>0</v>
      </c>
      <c r="Y1305" s="70">
        <v>43800</v>
      </c>
      <c r="Z1305" s="70">
        <v>0</v>
      </c>
      <c r="AA1305" s="70">
        <v>493808</v>
      </c>
      <c r="AB1305" s="71">
        <f t="shared" si="227"/>
        <v>450008</v>
      </c>
      <c r="AC1305" s="71">
        <f t="shared" si="220"/>
        <v>450008</v>
      </c>
      <c r="AD1305" s="72">
        <f t="shared" si="221"/>
        <v>365</v>
      </c>
      <c r="AE1305" s="73">
        <f>ROUND(VLOOKUP(Q1305,'[1]Average Cost'!$A$3:$V$26,HLOOKUP('[1]Master Sheet'!E1305,'[1]Average Cost'!$B$1:$V$2,2,0)),0)</f>
        <v>436990</v>
      </c>
      <c r="AF1305" s="74">
        <f t="shared" si="222"/>
        <v>1.0297901553811299</v>
      </c>
      <c r="AG1305" s="68" t="str">
        <f t="shared" si="228"/>
        <v>Greater than 100%</v>
      </c>
      <c r="AH1305" s="75">
        <v>752202.61250000005</v>
      </c>
      <c r="AI1305" s="75">
        <v>752202.61250000005</v>
      </c>
      <c r="AJ1305" s="75">
        <v>532918</v>
      </c>
      <c r="AK1305" s="76">
        <f t="shared" si="223"/>
        <v>0.59825370521429821</v>
      </c>
      <c r="AL1305" s="39" t="str">
        <f t="shared" si="229"/>
        <v>50% - 70%</v>
      </c>
      <c r="AM1305" s="77" t="str">
        <f t="shared" si="230"/>
        <v>Lower Range</v>
      </c>
      <c r="AN1305" s="78" t="s">
        <v>118</v>
      </c>
      <c r="AO1305" s="78" t="s">
        <v>888</v>
      </c>
      <c r="AP1305" s="78" t="s">
        <v>76</v>
      </c>
      <c r="AQ1305" s="49"/>
      <c r="AR1305" s="79"/>
      <c r="AS1305" s="79"/>
      <c r="AT1305" s="80"/>
      <c r="AU1305" s="52">
        <f t="shared" si="224"/>
        <v>0</v>
      </c>
    </row>
    <row r="1306" spans="1:47" ht="15" customHeight="1">
      <c r="A1306" s="53" t="s">
        <v>66</v>
      </c>
      <c r="B1306" s="54">
        <v>1295</v>
      </c>
      <c r="C1306" s="55" t="s">
        <v>82</v>
      </c>
      <c r="D1306" s="56" t="s">
        <v>83</v>
      </c>
      <c r="E1306" s="55" t="s">
        <v>314</v>
      </c>
      <c r="F1306" s="57">
        <v>41890</v>
      </c>
      <c r="G1306" s="58">
        <v>33350</v>
      </c>
      <c r="H1306" s="59">
        <f t="shared" si="225"/>
        <v>27.958904109589042</v>
      </c>
      <c r="I1306" s="60" t="s">
        <v>260</v>
      </c>
      <c r="J1306" s="61" t="s">
        <v>85</v>
      </c>
      <c r="K1306" s="62" t="s">
        <v>85</v>
      </c>
      <c r="L1306" s="63" t="s">
        <v>85</v>
      </c>
      <c r="M1306" s="64" t="str">
        <f t="shared" si="226"/>
        <v>3-3-3</v>
      </c>
      <c r="N1306" s="65">
        <v>42736</v>
      </c>
      <c r="O1306" s="66">
        <v>43191</v>
      </c>
      <c r="P1306" s="67">
        <v>0.12250000000000001</v>
      </c>
      <c r="Q1306" s="68" t="s">
        <v>87</v>
      </c>
      <c r="R1306" s="68" t="s">
        <v>88</v>
      </c>
      <c r="S1306" s="68" t="s">
        <v>89</v>
      </c>
      <c r="T1306" s="69">
        <v>46</v>
      </c>
      <c r="U1306" s="68"/>
      <c r="V1306" s="70">
        <v>176448</v>
      </c>
      <c r="W1306" s="70">
        <v>0</v>
      </c>
      <c r="X1306" s="70">
        <v>0</v>
      </c>
      <c r="Y1306" s="70">
        <v>0</v>
      </c>
      <c r="Z1306" s="70">
        <v>0</v>
      </c>
      <c r="AA1306" s="70">
        <v>250081.36</v>
      </c>
      <c r="AB1306" s="71">
        <f t="shared" si="227"/>
        <v>250081.36</v>
      </c>
      <c r="AC1306" s="71">
        <f t="shared" si="220"/>
        <v>250081.36</v>
      </c>
      <c r="AD1306" s="72">
        <f t="shared" si="221"/>
        <v>365</v>
      </c>
      <c r="AE1306" s="73">
        <f>ROUND(VLOOKUP(Q1306,'[1]Average Cost'!$A$3:$V$26,HLOOKUP('[1]Master Sheet'!E1306,'[1]Average Cost'!$B$1:$V$2,2,0)),0)</f>
        <v>293696</v>
      </c>
      <c r="AF1306" s="74">
        <f t="shared" si="222"/>
        <v>0.85149733057310961</v>
      </c>
      <c r="AG1306" s="68" t="str">
        <f t="shared" si="228"/>
        <v>80%-100%</v>
      </c>
      <c r="AH1306" s="75">
        <v>512626</v>
      </c>
      <c r="AI1306" s="75">
        <v>449515</v>
      </c>
      <c r="AJ1306" s="75">
        <v>512626</v>
      </c>
      <c r="AK1306" s="76">
        <f t="shared" si="223"/>
        <v>0.48784369111203879</v>
      </c>
      <c r="AL1306" s="39" t="str">
        <f t="shared" si="229"/>
        <v>25% - 50%</v>
      </c>
      <c r="AM1306" s="77" t="str">
        <f t="shared" si="230"/>
        <v>Lower Range</v>
      </c>
      <c r="AN1306" s="78" t="s">
        <v>76</v>
      </c>
      <c r="AO1306" s="78"/>
      <c r="AP1306" s="78" t="s">
        <v>135</v>
      </c>
      <c r="AQ1306" s="49"/>
      <c r="AR1306" s="79"/>
      <c r="AS1306" s="79"/>
      <c r="AT1306" s="80"/>
      <c r="AU1306" s="52">
        <f t="shared" si="224"/>
        <v>0</v>
      </c>
    </row>
    <row r="1307" spans="1:47" ht="15" customHeight="1">
      <c r="A1307" s="53" t="s">
        <v>66</v>
      </c>
      <c r="B1307" s="54">
        <v>1296</v>
      </c>
      <c r="C1307" s="55" t="s">
        <v>134</v>
      </c>
      <c r="D1307" s="56" t="s">
        <v>68</v>
      </c>
      <c r="E1307" s="55" t="s">
        <v>111</v>
      </c>
      <c r="F1307" s="57">
        <v>41365</v>
      </c>
      <c r="G1307" s="58">
        <v>28957</v>
      </c>
      <c r="H1307" s="59">
        <f t="shared" si="225"/>
        <v>39.994520547945207</v>
      </c>
      <c r="I1307" s="60" t="s">
        <v>169</v>
      </c>
      <c r="J1307" s="61" t="s">
        <v>71</v>
      </c>
      <c r="K1307" s="62" t="s">
        <v>71</v>
      </c>
      <c r="L1307" s="63" t="s">
        <v>85</v>
      </c>
      <c r="M1307" s="64" t="str">
        <f t="shared" si="226"/>
        <v>2-2-3</v>
      </c>
      <c r="N1307" s="65">
        <v>42736</v>
      </c>
      <c r="O1307" s="66">
        <v>43191</v>
      </c>
      <c r="P1307" s="67">
        <v>8.1110994270065392E-2</v>
      </c>
      <c r="Q1307" s="68" t="s">
        <v>113</v>
      </c>
      <c r="R1307" s="68" t="s">
        <v>114</v>
      </c>
      <c r="S1307" s="68" t="s">
        <v>115</v>
      </c>
      <c r="T1307" s="69">
        <v>48</v>
      </c>
      <c r="U1307" s="68"/>
      <c r="V1307" s="70">
        <v>175716</v>
      </c>
      <c r="W1307" s="70">
        <v>0</v>
      </c>
      <c r="X1307" s="70">
        <v>45000</v>
      </c>
      <c r="Y1307" s="70">
        <v>43932</v>
      </c>
      <c r="Z1307" s="70">
        <v>15000</v>
      </c>
      <c r="AA1307" s="70">
        <v>495163</v>
      </c>
      <c r="AB1307" s="71">
        <f t="shared" si="227"/>
        <v>451231</v>
      </c>
      <c r="AC1307" s="71">
        <f t="shared" si="220"/>
        <v>451231</v>
      </c>
      <c r="AD1307" s="72">
        <f t="shared" si="221"/>
        <v>365</v>
      </c>
      <c r="AE1307" s="73">
        <f>ROUND(VLOOKUP(Q1307,'[1]Average Cost'!$A$3:$V$26,HLOOKUP('[1]Master Sheet'!E1307,'[1]Average Cost'!$B$1:$V$2,2,0)),0)</f>
        <v>545677</v>
      </c>
      <c r="AF1307" s="74">
        <f t="shared" si="222"/>
        <v>0.82691958796137643</v>
      </c>
      <c r="AG1307" s="68" t="str">
        <f t="shared" si="228"/>
        <v>80%-100%</v>
      </c>
      <c r="AH1307" s="75">
        <v>811167.42264999996</v>
      </c>
      <c r="AI1307" s="75">
        <v>811167.42264999996</v>
      </c>
      <c r="AJ1307" s="75">
        <v>565293</v>
      </c>
      <c r="AK1307" s="76">
        <f t="shared" si="223"/>
        <v>0.5562735723851866</v>
      </c>
      <c r="AL1307" s="39" t="str">
        <f t="shared" si="229"/>
        <v>50% - 70%</v>
      </c>
      <c r="AM1307" s="77" t="str">
        <f t="shared" si="230"/>
        <v>Lower Range</v>
      </c>
      <c r="AN1307" s="78" t="s">
        <v>76</v>
      </c>
      <c r="AO1307" s="78"/>
      <c r="AP1307" s="78" t="s">
        <v>76</v>
      </c>
      <c r="AQ1307" s="49"/>
      <c r="AR1307" s="79"/>
      <c r="AS1307" s="79"/>
      <c r="AT1307" s="80"/>
      <c r="AU1307" s="52">
        <f t="shared" si="224"/>
        <v>0</v>
      </c>
    </row>
    <row r="1308" spans="1:47" ht="15" customHeight="1">
      <c r="A1308" s="53" t="s">
        <v>66</v>
      </c>
      <c r="B1308" s="25">
        <v>1297</v>
      </c>
      <c r="C1308" s="55" t="s">
        <v>167</v>
      </c>
      <c r="D1308" s="56" t="s">
        <v>83</v>
      </c>
      <c r="E1308" s="55" t="s">
        <v>111</v>
      </c>
      <c r="F1308" s="57">
        <v>39706</v>
      </c>
      <c r="G1308" s="58">
        <v>28888</v>
      </c>
      <c r="H1308" s="59">
        <f t="shared" si="225"/>
        <v>40.183561643835617</v>
      </c>
      <c r="I1308" s="60" t="s">
        <v>741</v>
      </c>
      <c r="J1308" s="61" t="s">
        <v>71</v>
      </c>
      <c r="K1308" s="62" t="s">
        <v>71</v>
      </c>
      <c r="L1308" s="63" t="s">
        <v>71</v>
      </c>
      <c r="M1308" s="64" t="str">
        <f t="shared" si="226"/>
        <v>2-2-2</v>
      </c>
      <c r="N1308" s="65" t="s">
        <v>86</v>
      </c>
      <c r="O1308" s="66">
        <v>43191</v>
      </c>
      <c r="P1308" s="67">
        <v>5.4936934792955736E-2</v>
      </c>
      <c r="Q1308" s="68" t="s">
        <v>113</v>
      </c>
      <c r="R1308" s="68" t="s">
        <v>114</v>
      </c>
      <c r="S1308" s="68" t="s">
        <v>115</v>
      </c>
      <c r="T1308" s="69">
        <v>46</v>
      </c>
      <c r="U1308" s="68"/>
      <c r="V1308" s="70">
        <v>226968</v>
      </c>
      <c r="W1308" s="70">
        <v>0</v>
      </c>
      <c r="X1308" s="70">
        <v>31500</v>
      </c>
      <c r="Y1308" s="70">
        <v>0</v>
      </c>
      <c r="Z1308" s="70">
        <v>10500</v>
      </c>
      <c r="AA1308" s="70">
        <v>579378</v>
      </c>
      <c r="AB1308" s="71">
        <f t="shared" si="227"/>
        <v>579378</v>
      </c>
      <c r="AC1308" s="71">
        <f t="shared" si="220"/>
        <v>579378</v>
      </c>
      <c r="AD1308" s="72">
        <f t="shared" si="221"/>
        <v>365</v>
      </c>
      <c r="AE1308" s="73">
        <f>ROUND(VLOOKUP(Q1308,'[1]Average Cost'!$A$3:$V$26,HLOOKUP('[1]Master Sheet'!E1308,'[1]Average Cost'!$B$1:$V$2,2,0)),0)</f>
        <v>362968</v>
      </c>
      <c r="AF1308" s="74">
        <f t="shared" si="222"/>
        <v>1.5962233585329837</v>
      </c>
      <c r="AG1308" s="68" t="str">
        <f t="shared" si="228"/>
        <v>Greater than 100%</v>
      </c>
      <c r="AH1308" s="75">
        <v>587277.26769999997</v>
      </c>
      <c r="AI1308" s="75">
        <v>587277.26769999997</v>
      </c>
      <c r="AJ1308" s="75">
        <v>404172</v>
      </c>
      <c r="AK1308" s="76">
        <f t="shared" si="223"/>
        <v>0.98654933855870752</v>
      </c>
      <c r="AL1308" s="39" t="str">
        <f t="shared" si="229"/>
        <v>90% - 110%</v>
      </c>
      <c r="AM1308" s="77" t="str">
        <f t="shared" si="230"/>
        <v>Close to Market Reference</v>
      </c>
      <c r="AN1308" s="78" t="s">
        <v>76</v>
      </c>
      <c r="AO1308" s="78"/>
      <c r="AP1308" s="78" t="s">
        <v>76</v>
      </c>
      <c r="AQ1308" s="49"/>
      <c r="AR1308" s="79"/>
      <c r="AS1308" s="79"/>
      <c r="AT1308" s="80"/>
      <c r="AU1308" s="52">
        <f t="shared" si="224"/>
        <v>0</v>
      </c>
    </row>
    <row r="1309" spans="1:47" ht="15" customHeight="1">
      <c r="A1309" s="53" t="s">
        <v>66</v>
      </c>
      <c r="B1309" s="54">
        <v>1298</v>
      </c>
      <c r="C1309" s="55" t="s">
        <v>104</v>
      </c>
      <c r="D1309" s="56" t="s">
        <v>83</v>
      </c>
      <c r="E1309" s="55" t="s">
        <v>79</v>
      </c>
      <c r="F1309" s="57">
        <v>42028</v>
      </c>
      <c r="G1309" s="58">
        <v>31213</v>
      </c>
      <c r="H1309" s="59">
        <f t="shared" si="225"/>
        <v>33.813698630136983</v>
      </c>
      <c r="I1309" s="60" t="s">
        <v>100</v>
      </c>
      <c r="J1309" s="61" t="s">
        <v>71</v>
      </c>
      <c r="K1309" s="62" t="s">
        <v>85</v>
      </c>
      <c r="L1309" s="63" t="s">
        <v>85</v>
      </c>
      <c r="M1309" s="64" t="str">
        <f t="shared" si="226"/>
        <v>2-3-3</v>
      </c>
      <c r="N1309" s="65" t="s">
        <v>86</v>
      </c>
      <c r="O1309" s="66">
        <v>43191</v>
      </c>
      <c r="P1309" s="67">
        <v>0.11249999999999999</v>
      </c>
      <c r="Q1309" s="68" t="s">
        <v>101</v>
      </c>
      <c r="R1309" s="68" t="s">
        <v>141</v>
      </c>
      <c r="S1309" s="68" t="s">
        <v>142</v>
      </c>
      <c r="T1309" s="69">
        <v>46</v>
      </c>
      <c r="U1309" s="68"/>
      <c r="V1309" s="70">
        <v>118044</v>
      </c>
      <c r="W1309" s="70">
        <v>0</v>
      </c>
      <c r="X1309" s="70">
        <v>0</v>
      </c>
      <c r="Y1309" s="70">
        <v>0</v>
      </c>
      <c r="Z1309" s="70">
        <v>0</v>
      </c>
      <c r="AA1309" s="70">
        <v>187759.54</v>
      </c>
      <c r="AB1309" s="71">
        <f t="shared" si="227"/>
        <v>187759.54</v>
      </c>
      <c r="AC1309" s="71">
        <f t="shared" si="220"/>
        <v>187759.54</v>
      </c>
      <c r="AD1309" s="72">
        <f t="shared" si="221"/>
        <v>365</v>
      </c>
      <c r="AE1309" s="73">
        <f>ROUND(VLOOKUP(Q1309,'[1]Average Cost'!$A$3:$V$26,HLOOKUP('[1]Master Sheet'!E1309,'[1]Average Cost'!$B$1:$V$2,2,0)),0)</f>
        <v>335659</v>
      </c>
      <c r="AF1309" s="74">
        <f t="shared" si="222"/>
        <v>0.55937585466202311</v>
      </c>
      <c r="AG1309" s="68" t="str">
        <f t="shared" si="228"/>
        <v>Less than 60%</v>
      </c>
      <c r="AH1309" s="75">
        <v>593268</v>
      </c>
      <c r="AI1309" s="75">
        <v>589024.36600000004</v>
      </c>
      <c r="AJ1309" s="75">
        <v>593268</v>
      </c>
      <c r="AK1309" s="76">
        <f t="shared" si="223"/>
        <v>0.31648351166757688</v>
      </c>
      <c r="AL1309" s="39" t="str">
        <f t="shared" si="229"/>
        <v>25% - 50%</v>
      </c>
      <c r="AM1309" s="77" t="str">
        <f t="shared" si="230"/>
        <v>Lower Range</v>
      </c>
      <c r="AN1309" s="78" t="s">
        <v>118</v>
      </c>
      <c r="AO1309" s="78" t="s">
        <v>889</v>
      </c>
      <c r="AP1309" s="78" t="s">
        <v>76</v>
      </c>
      <c r="AQ1309" s="49"/>
      <c r="AR1309" s="79"/>
      <c r="AS1309" s="79"/>
      <c r="AT1309" s="80"/>
      <c r="AU1309" s="52">
        <f t="shared" si="224"/>
        <v>0</v>
      </c>
    </row>
    <row r="1310" spans="1:47" ht="15" customHeight="1">
      <c r="A1310" s="53" t="s">
        <v>66</v>
      </c>
      <c r="B1310" s="54">
        <v>1299</v>
      </c>
      <c r="C1310" s="55" t="s">
        <v>211</v>
      </c>
      <c r="D1310" s="56" t="s">
        <v>95</v>
      </c>
      <c r="E1310" s="55" t="s">
        <v>105</v>
      </c>
      <c r="F1310" s="57">
        <v>42707</v>
      </c>
      <c r="G1310" s="58">
        <v>30722</v>
      </c>
      <c r="H1310" s="59">
        <f t="shared" si="225"/>
        <v>35.158904109589038</v>
      </c>
      <c r="I1310" s="60" t="s">
        <v>890</v>
      </c>
      <c r="J1310" s="61" t="s">
        <v>85</v>
      </c>
      <c r="K1310" s="62" t="s">
        <v>71</v>
      </c>
      <c r="L1310" s="63" t="s">
        <v>129</v>
      </c>
      <c r="M1310" s="64" t="str">
        <f t="shared" si="226"/>
        <v>3-2-1</v>
      </c>
      <c r="N1310" s="65">
        <v>42736</v>
      </c>
      <c r="O1310" s="66">
        <v>43191</v>
      </c>
      <c r="P1310" s="67">
        <v>5.8749988517889123E-2</v>
      </c>
      <c r="Q1310" s="68" t="s">
        <v>177</v>
      </c>
      <c r="R1310" s="68" t="s">
        <v>178</v>
      </c>
      <c r="S1310" s="68" t="s">
        <v>179</v>
      </c>
      <c r="T1310" s="69">
        <v>47</v>
      </c>
      <c r="U1310" s="68"/>
      <c r="V1310" s="70">
        <v>167652</v>
      </c>
      <c r="W1310" s="70">
        <v>44904</v>
      </c>
      <c r="X1310" s="70">
        <v>0</v>
      </c>
      <c r="Y1310" s="70">
        <v>41916</v>
      </c>
      <c r="Z1310" s="70">
        <v>0</v>
      </c>
      <c r="AA1310" s="70">
        <v>517915</v>
      </c>
      <c r="AB1310" s="71">
        <f t="shared" si="227"/>
        <v>475999</v>
      </c>
      <c r="AC1310" s="71">
        <f t="shared" si="220"/>
        <v>431095</v>
      </c>
      <c r="AD1310" s="72">
        <f t="shared" si="221"/>
        <v>365</v>
      </c>
      <c r="AE1310" s="73">
        <f>ROUND(VLOOKUP(Q1310,'[1]Average Cost'!$A$3:$V$26,HLOOKUP('[1]Master Sheet'!E1310,'[1]Average Cost'!$B$1:$V$2,2,0)),0)</f>
        <v>434922</v>
      </c>
      <c r="AF1310" s="74">
        <f t="shared" si="222"/>
        <v>1.094446820349396</v>
      </c>
      <c r="AG1310" s="68" t="str">
        <f t="shared" si="228"/>
        <v>Greater than 100%</v>
      </c>
      <c r="AH1310" s="75">
        <v>630864.05000000005</v>
      </c>
      <c r="AI1310" s="75">
        <v>630864.05000000005</v>
      </c>
      <c r="AJ1310" s="75">
        <v>836996</v>
      </c>
      <c r="AK1310" s="76">
        <f t="shared" si="223"/>
        <v>0.7545191392662175</v>
      </c>
      <c r="AL1310" s="39" t="str">
        <f t="shared" si="229"/>
        <v>70% - 90%</v>
      </c>
      <c r="AM1310" s="77" t="str">
        <f t="shared" si="230"/>
        <v>Lower Middle Range</v>
      </c>
      <c r="AN1310" s="78" t="s">
        <v>76</v>
      </c>
      <c r="AO1310" s="78"/>
      <c r="AP1310" s="78" t="s">
        <v>118</v>
      </c>
      <c r="AQ1310" s="49"/>
      <c r="AR1310" s="79"/>
      <c r="AS1310" s="79"/>
      <c r="AT1310" s="80"/>
      <c r="AU1310" s="52">
        <f t="shared" si="224"/>
        <v>0</v>
      </c>
    </row>
    <row r="1311" spans="1:47" ht="15" customHeight="1">
      <c r="A1311" s="53" t="s">
        <v>66</v>
      </c>
      <c r="B1311" s="54">
        <v>1300</v>
      </c>
      <c r="C1311" s="55" t="s">
        <v>94</v>
      </c>
      <c r="D1311" s="56" t="s">
        <v>95</v>
      </c>
      <c r="E1311" s="55" t="s">
        <v>450</v>
      </c>
      <c r="F1311" s="57">
        <v>44198</v>
      </c>
      <c r="G1311" s="58">
        <v>33567</v>
      </c>
      <c r="H1311" s="59">
        <f t="shared" si="225"/>
        <v>27.364383561643837</v>
      </c>
      <c r="I1311" s="60" t="s">
        <v>798</v>
      </c>
      <c r="J1311" s="61">
        <v>0</v>
      </c>
      <c r="K1311" s="62" t="s">
        <v>129</v>
      </c>
      <c r="L1311" s="63" t="s">
        <v>81</v>
      </c>
      <c r="M1311" s="64" t="str">
        <f t="shared" si="226"/>
        <v>0-1-4</v>
      </c>
      <c r="N1311" s="81" t="s">
        <v>121</v>
      </c>
      <c r="O1311" s="66">
        <v>43191</v>
      </c>
      <c r="P1311" s="67">
        <v>4.875000000000005E-2</v>
      </c>
      <c r="Q1311" s="68" t="s">
        <v>87</v>
      </c>
      <c r="R1311" s="68" t="s">
        <v>88</v>
      </c>
      <c r="S1311" s="68" t="s">
        <v>89</v>
      </c>
      <c r="T1311" s="69">
        <v>47</v>
      </c>
      <c r="U1311" s="68"/>
      <c r="V1311" s="70">
        <v>133404</v>
      </c>
      <c r="W1311" s="70">
        <v>0</v>
      </c>
      <c r="X1311" s="70">
        <v>0</v>
      </c>
      <c r="Y1311" s="70">
        <v>33348</v>
      </c>
      <c r="Z1311" s="70">
        <v>0</v>
      </c>
      <c r="AA1311" s="70">
        <v>378814</v>
      </c>
      <c r="AB1311" s="71">
        <f t="shared" si="227"/>
        <v>345466</v>
      </c>
      <c r="AC1311" s="71">
        <f t="shared" si="220"/>
        <v>345466</v>
      </c>
      <c r="AD1311" s="72">
        <f t="shared" si="221"/>
        <v>365</v>
      </c>
      <c r="AE1311" s="73">
        <f>ROUND(VLOOKUP(Q1311,'[1]Average Cost'!$A$3:$V$26,HLOOKUP('[1]Master Sheet'!E1311,'[1]Average Cost'!$B$1:$V$2,2,0)),0)</f>
        <v>436990</v>
      </c>
      <c r="AF1311" s="74">
        <f t="shared" si="222"/>
        <v>0.79055813634179273</v>
      </c>
      <c r="AG1311" s="68" t="str">
        <f t="shared" si="228"/>
        <v>60%-80%</v>
      </c>
      <c r="AH1311" s="75">
        <v>752202.61250000005</v>
      </c>
      <c r="AI1311" s="75">
        <v>752202.61250000005</v>
      </c>
      <c r="AJ1311" s="75">
        <v>532918</v>
      </c>
      <c r="AK1311" s="76">
        <f t="shared" si="223"/>
        <v>0.45927253410064428</v>
      </c>
      <c r="AL1311" s="39" t="str">
        <f t="shared" si="229"/>
        <v>25% - 50%</v>
      </c>
      <c r="AM1311" s="77" t="str">
        <f t="shared" si="230"/>
        <v>Lower Range</v>
      </c>
      <c r="AN1311" s="78" t="s">
        <v>118</v>
      </c>
      <c r="AO1311" s="78" t="s">
        <v>891</v>
      </c>
      <c r="AP1311" s="78" t="s">
        <v>76</v>
      </c>
      <c r="AQ1311" s="49"/>
      <c r="AR1311" s="79"/>
      <c r="AS1311" s="79"/>
      <c r="AT1311" s="80"/>
      <c r="AU1311" s="52">
        <f t="shared" si="224"/>
        <v>0</v>
      </c>
    </row>
    <row r="1312" spans="1:47" ht="15" customHeight="1">
      <c r="A1312" s="53" t="s">
        <v>66</v>
      </c>
      <c r="B1312" s="54">
        <v>1301</v>
      </c>
      <c r="C1312" s="55" t="s">
        <v>215</v>
      </c>
      <c r="D1312" s="56" t="s">
        <v>68</v>
      </c>
      <c r="E1312" s="55" t="s">
        <v>314</v>
      </c>
      <c r="F1312" s="57">
        <v>44235</v>
      </c>
      <c r="G1312" s="58">
        <v>31382</v>
      </c>
      <c r="H1312" s="59">
        <f t="shared" si="225"/>
        <v>33.350684931506848</v>
      </c>
      <c r="I1312" s="60" t="s">
        <v>260</v>
      </c>
      <c r="J1312" s="61">
        <v>0</v>
      </c>
      <c r="K1312" s="62" t="s">
        <v>71</v>
      </c>
      <c r="L1312" s="63" t="s">
        <v>81</v>
      </c>
      <c r="M1312" s="64" t="str">
        <f t="shared" si="226"/>
        <v>0-2-4</v>
      </c>
      <c r="N1312" s="81" t="s">
        <v>121</v>
      </c>
      <c r="O1312" s="66">
        <v>43282</v>
      </c>
      <c r="P1312" s="67">
        <v>0.11249999999999991</v>
      </c>
      <c r="Q1312" s="68" t="s">
        <v>87</v>
      </c>
      <c r="R1312" s="68" t="s">
        <v>88</v>
      </c>
      <c r="S1312" s="68" t="s">
        <v>89</v>
      </c>
      <c r="T1312" s="69">
        <v>48</v>
      </c>
      <c r="U1312" s="68"/>
      <c r="V1312" s="70">
        <v>279276</v>
      </c>
      <c r="W1312" s="70">
        <v>50760</v>
      </c>
      <c r="X1312" s="70">
        <v>0</v>
      </c>
      <c r="Y1312" s="70">
        <v>69816</v>
      </c>
      <c r="Z1312" s="70">
        <v>0</v>
      </c>
      <c r="AA1312" s="70">
        <v>830715</v>
      </c>
      <c r="AB1312" s="71">
        <f t="shared" si="227"/>
        <v>760899</v>
      </c>
      <c r="AC1312" s="71">
        <f t="shared" si="220"/>
        <v>710139</v>
      </c>
      <c r="AD1312" s="72">
        <f t="shared" si="221"/>
        <v>365</v>
      </c>
      <c r="AE1312" s="73">
        <f>ROUND(VLOOKUP(Q1312,'[1]Average Cost'!$A$3:$V$26,HLOOKUP('[1]Master Sheet'!E1312,'[1]Average Cost'!$B$1:$V$2,2,0)),0)</f>
        <v>494548</v>
      </c>
      <c r="AF1312" s="74">
        <f t="shared" si="222"/>
        <v>1.5385746176306445</v>
      </c>
      <c r="AG1312" s="68" t="str">
        <f t="shared" si="228"/>
        <v>Greater than 100%</v>
      </c>
      <c r="AH1312" s="75">
        <v>884944.25</v>
      </c>
      <c r="AI1312" s="75">
        <v>884944.25</v>
      </c>
      <c r="AJ1312" s="75">
        <v>648969</v>
      </c>
      <c r="AK1312" s="76">
        <f t="shared" si="223"/>
        <v>0.85982704560202516</v>
      </c>
      <c r="AL1312" s="39" t="str">
        <f t="shared" si="229"/>
        <v>70% - 90%</v>
      </c>
      <c r="AM1312" s="77" t="str">
        <f t="shared" si="230"/>
        <v>Close to Market Reference</v>
      </c>
      <c r="AN1312" s="78" t="s">
        <v>118</v>
      </c>
      <c r="AO1312" s="78" t="s">
        <v>892</v>
      </c>
      <c r="AP1312" s="78" t="s">
        <v>76</v>
      </c>
      <c r="AQ1312" s="49"/>
      <c r="AR1312" s="79"/>
      <c r="AS1312" s="79"/>
      <c r="AT1312" s="80"/>
      <c r="AU1312" s="52">
        <f t="shared" si="224"/>
        <v>0</v>
      </c>
    </row>
    <row r="1313" spans="1:47" ht="15" customHeight="1">
      <c r="A1313" s="53" t="s">
        <v>66</v>
      </c>
      <c r="B1313" s="54">
        <v>1302</v>
      </c>
      <c r="C1313" s="55" t="s">
        <v>136</v>
      </c>
      <c r="D1313" s="56" t="s">
        <v>91</v>
      </c>
      <c r="E1313" s="55" t="s">
        <v>79</v>
      </c>
      <c r="F1313" s="57">
        <v>43680</v>
      </c>
      <c r="G1313" s="58">
        <v>30660</v>
      </c>
      <c r="H1313" s="59">
        <f t="shared" si="225"/>
        <v>35.328767123287669</v>
      </c>
      <c r="I1313" s="60" t="s">
        <v>189</v>
      </c>
      <c r="J1313" s="61" t="s">
        <v>85</v>
      </c>
      <c r="K1313" s="62" t="s">
        <v>85</v>
      </c>
      <c r="L1313" s="63" t="s">
        <v>81</v>
      </c>
      <c r="M1313" s="64" t="str">
        <f t="shared" si="226"/>
        <v>3-3-4</v>
      </c>
      <c r="N1313" s="81" t="s">
        <v>121</v>
      </c>
      <c r="O1313" s="66">
        <v>43191</v>
      </c>
      <c r="P1313" s="67">
        <v>0.10000000000000003</v>
      </c>
      <c r="Q1313" s="68" t="s">
        <v>190</v>
      </c>
      <c r="R1313" s="68" t="s">
        <v>108</v>
      </c>
      <c r="S1313" s="68" t="s">
        <v>109</v>
      </c>
      <c r="T1313" s="69">
        <v>49</v>
      </c>
      <c r="U1313" s="68"/>
      <c r="V1313" s="70">
        <v>340956</v>
      </c>
      <c r="W1313" s="70">
        <v>0</v>
      </c>
      <c r="X1313" s="70">
        <v>0</v>
      </c>
      <c r="Y1313" s="70">
        <v>85236</v>
      </c>
      <c r="Z1313" s="70">
        <v>0</v>
      </c>
      <c r="AA1313" s="70">
        <v>949576</v>
      </c>
      <c r="AB1313" s="71">
        <f t="shared" si="227"/>
        <v>864340</v>
      </c>
      <c r="AC1313" s="71">
        <f t="shared" si="220"/>
        <v>864340</v>
      </c>
      <c r="AD1313" s="72">
        <f t="shared" si="221"/>
        <v>365</v>
      </c>
      <c r="AE1313" s="73">
        <f>ROUND(VLOOKUP(Q1313,'[1]Average Cost'!$A$3:$V$26,HLOOKUP('[1]Master Sheet'!E1313,'[1]Average Cost'!$B$1:$V$2,2,0)),0)</f>
        <v>871080</v>
      </c>
      <c r="AF1313" s="74">
        <f t="shared" si="222"/>
        <v>0.99226247876199658</v>
      </c>
      <c r="AG1313" s="68" t="str">
        <f t="shared" si="228"/>
        <v>80%-100%</v>
      </c>
      <c r="AH1313" s="75">
        <v>1062391.6155650001</v>
      </c>
      <c r="AI1313" s="75">
        <v>1062391.6155650001</v>
      </c>
      <c r="AJ1313" s="75">
        <v>974591</v>
      </c>
      <c r="AK1313" s="76">
        <f t="shared" si="223"/>
        <v>0.81357946291803851</v>
      </c>
      <c r="AL1313" s="39" t="str">
        <f t="shared" si="229"/>
        <v>70% - 90%</v>
      </c>
      <c r="AM1313" s="77" t="str">
        <f t="shared" si="230"/>
        <v>Lower Middle Range</v>
      </c>
      <c r="AN1313" s="78" t="s">
        <v>76</v>
      </c>
      <c r="AO1313" s="78"/>
      <c r="AP1313" s="78" t="s">
        <v>76</v>
      </c>
      <c r="AQ1313" s="49"/>
      <c r="AR1313" s="79"/>
      <c r="AS1313" s="79"/>
      <c r="AT1313" s="80"/>
      <c r="AU1313" s="52">
        <f t="shared" si="224"/>
        <v>0</v>
      </c>
    </row>
    <row r="1314" spans="1:47" ht="15" customHeight="1">
      <c r="A1314" s="53" t="s">
        <v>66</v>
      </c>
      <c r="B1314" s="25">
        <v>1303</v>
      </c>
      <c r="C1314" s="55" t="s">
        <v>144</v>
      </c>
      <c r="D1314" s="56" t="s">
        <v>145</v>
      </c>
      <c r="E1314" s="55" t="s">
        <v>111</v>
      </c>
      <c r="F1314" s="57">
        <v>40136</v>
      </c>
      <c r="G1314" s="58">
        <v>32035</v>
      </c>
      <c r="H1314" s="59">
        <f t="shared" si="225"/>
        <v>31.561643835616437</v>
      </c>
      <c r="I1314" s="60" t="s">
        <v>313</v>
      </c>
      <c r="J1314" s="61" t="s">
        <v>85</v>
      </c>
      <c r="K1314" s="62" t="s">
        <v>81</v>
      </c>
      <c r="L1314" s="63" t="s">
        <v>81</v>
      </c>
      <c r="M1314" s="64" t="str">
        <f t="shared" si="226"/>
        <v>3-4-4</v>
      </c>
      <c r="N1314" s="65">
        <v>42095</v>
      </c>
      <c r="O1314" s="66">
        <v>43191</v>
      </c>
      <c r="P1314" s="67">
        <v>9.6250000000000002E-2</v>
      </c>
      <c r="Q1314" s="68" t="s">
        <v>113</v>
      </c>
      <c r="R1314" s="68" t="s">
        <v>114</v>
      </c>
      <c r="S1314" s="68" t="s">
        <v>115</v>
      </c>
      <c r="T1314" s="69">
        <v>45</v>
      </c>
      <c r="U1314" s="68"/>
      <c r="V1314" s="70">
        <v>152112</v>
      </c>
      <c r="W1314" s="70">
        <v>0</v>
      </c>
      <c r="X1314" s="70">
        <v>27000</v>
      </c>
      <c r="Y1314" s="70">
        <v>0</v>
      </c>
      <c r="Z1314" s="70">
        <v>9000</v>
      </c>
      <c r="AA1314" s="70">
        <v>392231</v>
      </c>
      <c r="AB1314" s="71">
        <f t="shared" si="227"/>
        <v>392231</v>
      </c>
      <c r="AC1314" s="71">
        <f t="shared" si="220"/>
        <v>392231</v>
      </c>
      <c r="AD1314" s="72">
        <f t="shared" si="221"/>
        <v>365</v>
      </c>
      <c r="AE1314" s="73">
        <f>ROUND(VLOOKUP(Q1314,'[1]Average Cost'!$A$3:$V$26,HLOOKUP('[1]Master Sheet'!E1314,'[1]Average Cost'!$B$1:$V$2,2,0)),0)</f>
        <v>313202</v>
      </c>
      <c r="AF1314" s="74">
        <f t="shared" si="222"/>
        <v>1.2523259749299174</v>
      </c>
      <c r="AG1314" s="68" t="str">
        <f t="shared" si="228"/>
        <v>Greater than 100%</v>
      </c>
      <c r="AH1314" s="75">
        <v>499185.67754499998</v>
      </c>
      <c r="AI1314" s="75">
        <v>499185.67754499998</v>
      </c>
      <c r="AJ1314" s="75">
        <v>336103</v>
      </c>
      <c r="AK1314" s="76">
        <f t="shared" si="223"/>
        <v>0.78574169421085127</v>
      </c>
      <c r="AL1314" s="39" t="str">
        <f t="shared" si="229"/>
        <v>70% - 90%</v>
      </c>
      <c r="AM1314" s="77" t="str">
        <f t="shared" si="230"/>
        <v>Lower Middle Range</v>
      </c>
      <c r="AN1314" s="78" t="s">
        <v>118</v>
      </c>
      <c r="AO1314" s="78" t="s">
        <v>893</v>
      </c>
      <c r="AP1314" s="78" t="s">
        <v>76</v>
      </c>
      <c r="AQ1314" s="49"/>
      <c r="AR1314" s="79"/>
      <c r="AS1314" s="79"/>
      <c r="AT1314" s="80"/>
      <c r="AU1314" s="52">
        <f t="shared" si="224"/>
        <v>0</v>
      </c>
    </row>
    <row r="1315" spans="1:47" ht="15" customHeight="1">
      <c r="A1315" s="53" t="s">
        <v>66</v>
      </c>
      <c r="B1315" s="54">
        <v>1304</v>
      </c>
      <c r="C1315" s="55" t="s">
        <v>167</v>
      </c>
      <c r="D1315" s="56" t="s">
        <v>83</v>
      </c>
      <c r="E1315" s="55" t="s">
        <v>111</v>
      </c>
      <c r="F1315" s="57">
        <v>41183</v>
      </c>
      <c r="G1315" s="58">
        <v>32149</v>
      </c>
      <c r="H1315" s="59">
        <f t="shared" si="225"/>
        <v>31.24931506849315</v>
      </c>
      <c r="I1315" s="60" t="s">
        <v>393</v>
      </c>
      <c r="J1315" s="61" t="s">
        <v>71</v>
      </c>
      <c r="K1315" s="62" t="s">
        <v>71</v>
      </c>
      <c r="L1315" s="63" t="s">
        <v>81</v>
      </c>
      <c r="M1315" s="64" t="str">
        <f t="shared" si="226"/>
        <v>2-2-4</v>
      </c>
      <c r="N1315" s="65">
        <v>42736</v>
      </c>
      <c r="O1315" s="66">
        <v>43191</v>
      </c>
      <c r="P1315" s="67">
        <v>9.275614890106762E-2</v>
      </c>
      <c r="Q1315" s="68" t="s">
        <v>113</v>
      </c>
      <c r="R1315" s="68" t="s">
        <v>114</v>
      </c>
      <c r="S1315" s="68" t="s">
        <v>115</v>
      </c>
      <c r="T1315" s="69">
        <v>46</v>
      </c>
      <c r="U1315" s="68"/>
      <c r="V1315" s="70">
        <v>115248</v>
      </c>
      <c r="W1315" s="70">
        <v>0</v>
      </c>
      <c r="X1315" s="70">
        <v>18000</v>
      </c>
      <c r="Y1315" s="70">
        <v>0</v>
      </c>
      <c r="Z1315" s="70">
        <v>6000</v>
      </c>
      <c r="AA1315" s="70">
        <v>288117.62</v>
      </c>
      <c r="AB1315" s="71">
        <f t="shared" si="227"/>
        <v>288117.62</v>
      </c>
      <c r="AC1315" s="71">
        <f t="shared" si="220"/>
        <v>288117.62</v>
      </c>
      <c r="AD1315" s="72">
        <f t="shared" si="221"/>
        <v>365</v>
      </c>
      <c r="AE1315" s="73">
        <f>ROUND(VLOOKUP(Q1315,'[1]Average Cost'!$A$3:$V$26,HLOOKUP('[1]Master Sheet'!E1315,'[1]Average Cost'!$B$1:$V$2,2,0)),0)</f>
        <v>362968</v>
      </c>
      <c r="AF1315" s="74">
        <f t="shared" si="222"/>
        <v>0.79378242710101166</v>
      </c>
      <c r="AG1315" s="68" t="str">
        <f t="shared" si="228"/>
        <v>60%-80%</v>
      </c>
      <c r="AH1315" s="75">
        <v>552503.12769999995</v>
      </c>
      <c r="AI1315" s="75">
        <v>552503.12769999995</v>
      </c>
      <c r="AJ1315" s="75">
        <v>404172</v>
      </c>
      <c r="AK1315" s="76">
        <f t="shared" si="223"/>
        <v>0.52147690312523098</v>
      </c>
      <c r="AL1315" s="39" t="str">
        <f t="shared" si="229"/>
        <v>50% - 70%</v>
      </c>
      <c r="AM1315" s="77" t="str">
        <f t="shared" si="230"/>
        <v>Lower Range</v>
      </c>
      <c r="AN1315" s="78" t="s">
        <v>76</v>
      </c>
      <c r="AO1315" s="78"/>
      <c r="AP1315" s="78" t="s">
        <v>76</v>
      </c>
      <c r="AQ1315" s="49"/>
      <c r="AR1315" s="79"/>
      <c r="AS1315" s="79"/>
      <c r="AT1315" s="80"/>
      <c r="AU1315" s="52">
        <f t="shared" si="224"/>
        <v>0</v>
      </c>
    </row>
    <row r="1316" spans="1:47" ht="15" customHeight="1">
      <c r="A1316" s="53" t="s">
        <v>66</v>
      </c>
      <c r="B1316" s="54">
        <v>1305</v>
      </c>
      <c r="C1316" s="55" t="s">
        <v>198</v>
      </c>
      <c r="D1316" s="56" t="s">
        <v>199</v>
      </c>
      <c r="E1316" s="55" t="s">
        <v>111</v>
      </c>
      <c r="F1316" s="57">
        <v>44359</v>
      </c>
      <c r="G1316" s="58">
        <v>27667</v>
      </c>
      <c r="H1316" s="59">
        <f t="shared" si="225"/>
        <v>43.528767123287672</v>
      </c>
      <c r="I1316" s="60" t="s">
        <v>326</v>
      </c>
      <c r="J1316" s="61">
        <v>0</v>
      </c>
      <c r="K1316" s="62" t="s">
        <v>71</v>
      </c>
      <c r="L1316" s="63" t="s">
        <v>71</v>
      </c>
      <c r="M1316" s="64" t="str">
        <f t="shared" si="226"/>
        <v>0-2-2</v>
      </c>
      <c r="N1316" s="81" t="s">
        <v>121</v>
      </c>
      <c r="O1316" s="66">
        <v>43191</v>
      </c>
      <c r="P1316" s="67">
        <v>6.8000000000000005E-2</v>
      </c>
      <c r="Q1316" s="68" t="s">
        <v>327</v>
      </c>
      <c r="R1316" s="68" t="s">
        <v>114</v>
      </c>
      <c r="S1316" s="68" t="s">
        <v>115</v>
      </c>
      <c r="T1316" s="69">
        <v>56</v>
      </c>
      <c r="U1316" s="68"/>
      <c r="V1316" s="70">
        <v>984420</v>
      </c>
      <c r="W1316" s="70">
        <v>0</v>
      </c>
      <c r="X1316" s="70">
        <v>180000</v>
      </c>
      <c r="Y1316" s="70">
        <v>369156</v>
      </c>
      <c r="Z1316" s="70">
        <v>60000</v>
      </c>
      <c r="AA1316" s="70">
        <v>2850131</v>
      </c>
      <c r="AB1316" s="71">
        <f t="shared" si="227"/>
        <v>2480975</v>
      </c>
      <c r="AC1316" s="71">
        <f t="shared" si="220"/>
        <v>2480975</v>
      </c>
      <c r="AD1316" s="72">
        <f t="shared" si="221"/>
        <v>365</v>
      </c>
      <c r="AE1316" s="73">
        <f>ROUND(VLOOKUP(Q1316,'[1]Average Cost'!$A$3:$V$26,HLOOKUP('[1]Master Sheet'!E1316,'[1]Average Cost'!$B$1:$V$2,2,0)),0)</f>
        <v>3129064</v>
      </c>
      <c r="AF1316" s="74">
        <f t="shared" si="222"/>
        <v>0.7928808742806156</v>
      </c>
      <c r="AG1316" s="68" t="str">
        <f t="shared" si="228"/>
        <v>60%-80%</v>
      </c>
      <c r="AH1316" s="75">
        <v>4819697</v>
      </c>
      <c r="AI1316" s="75">
        <v>4819697</v>
      </c>
      <c r="AJ1316" s="75">
        <v>3859058</v>
      </c>
      <c r="AK1316" s="76">
        <f t="shared" si="223"/>
        <v>0.51475746296914515</v>
      </c>
      <c r="AL1316" s="39" t="str">
        <f t="shared" si="229"/>
        <v>50% - 70%</v>
      </c>
      <c r="AM1316" s="77" t="str">
        <f t="shared" si="230"/>
        <v>Lower Range</v>
      </c>
      <c r="AN1316" s="78" t="s">
        <v>76</v>
      </c>
      <c r="AO1316" s="78"/>
      <c r="AP1316" s="78" t="s">
        <v>76</v>
      </c>
      <c r="AQ1316" s="49"/>
      <c r="AR1316" s="79"/>
      <c r="AS1316" s="79"/>
      <c r="AT1316" s="80"/>
      <c r="AU1316" s="52">
        <f t="shared" si="224"/>
        <v>0</v>
      </c>
    </row>
    <row r="1317" spans="1:47" ht="15" customHeight="1">
      <c r="A1317" s="53" t="s">
        <v>66</v>
      </c>
      <c r="B1317" s="54">
        <v>1306</v>
      </c>
      <c r="C1317" s="55" t="s">
        <v>110</v>
      </c>
      <c r="D1317" s="56" t="s">
        <v>95</v>
      </c>
      <c r="E1317" s="55" t="s">
        <v>111</v>
      </c>
      <c r="F1317" s="57">
        <v>40414</v>
      </c>
      <c r="G1317" s="58">
        <v>28282</v>
      </c>
      <c r="H1317" s="59">
        <f t="shared" si="225"/>
        <v>41.843835616438355</v>
      </c>
      <c r="I1317" s="60" t="s">
        <v>194</v>
      </c>
      <c r="J1317" s="61" t="s">
        <v>71</v>
      </c>
      <c r="K1317" s="62" t="s">
        <v>71</v>
      </c>
      <c r="L1317" s="63" t="s">
        <v>85</v>
      </c>
      <c r="M1317" s="64" t="str">
        <f t="shared" si="226"/>
        <v>2-2-3</v>
      </c>
      <c r="N1317" s="65">
        <v>42736</v>
      </c>
      <c r="O1317" s="66">
        <v>43191</v>
      </c>
      <c r="P1317" s="67">
        <v>6.9652863398343298E-2</v>
      </c>
      <c r="Q1317" s="68" t="s">
        <v>113</v>
      </c>
      <c r="R1317" s="68" t="s">
        <v>114</v>
      </c>
      <c r="S1317" s="68" t="s">
        <v>115</v>
      </c>
      <c r="T1317" s="69">
        <v>47</v>
      </c>
      <c r="U1317" s="68"/>
      <c r="V1317" s="70">
        <v>192756</v>
      </c>
      <c r="W1317" s="70">
        <v>0</v>
      </c>
      <c r="X1317" s="70">
        <v>31500</v>
      </c>
      <c r="Y1317" s="70">
        <v>48192</v>
      </c>
      <c r="Z1317" s="70">
        <v>10500</v>
      </c>
      <c r="AA1317" s="70">
        <v>542044</v>
      </c>
      <c r="AB1317" s="71">
        <f t="shared" si="227"/>
        <v>493852</v>
      </c>
      <c r="AC1317" s="71">
        <f t="shared" si="220"/>
        <v>493852</v>
      </c>
      <c r="AD1317" s="72">
        <f t="shared" si="221"/>
        <v>365</v>
      </c>
      <c r="AE1317" s="73">
        <f>ROUND(VLOOKUP(Q1317,'[1]Average Cost'!$A$3:$V$26,HLOOKUP('[1]Master Sheet'!E1317,'[1]Average Cost'!$B$1:$V$2,2,0)),0)</f>
        <v>450224</v>
      </c>
      <c r="AF1317" s="74">
        <f t="shared" si="222"/>
        <v>1.0969028750133267</v>
      </c>
      <c r="AG1317" s="68" t="str">
        <f t="shared" si="228"/>
        <v>Greater than 100%</v>
      </c>
      <c r="AH1317" s="75">
        <v>696432.82198750007</v>
      </c>
      <c r="AI1317" s="75">
        <v>696432.82198750007</v>
      </c>
      <c r="AJ1317" s="75">
        <v>495248</v>
      </c>
      <c r="AK1317" s="76">
        <f t="shared" si="223"/>
        <v>0.7091164925148572</v>
      </c>
      <c r="AL1317" s="39" t="str">
        <f t="shared" si="229"/>
        <v>70% - 90%</v>
      </c>
      <c r="AM1317" s="77" t="str">
        <f t="shared" si="230"/>
        <v>Lower Middle Range</v>
      </c>
      <c r="AN1317" s="78" t="s">
        <v>76</v>
      </c>
      <c r="AO1317" s="78"/>
      <c r="AP1317" s="78" t="s">
        <v>135</v>
      </c>
      <c r="AQ1317" s="49"/>
      <c r="AR1317" s="79"/>
      <c r="AS1317" s="79"/>
      <c r="AT1317" s="80"/>
      <c r="AU1317" s="52">
        <f t="shared" si="224"/>
        <v>0</v>
      </c>
    </row>
    <row r="1318" spans="1:47" ht="15" customHeight="1">
      <c r="A1318" s="53" t="s">
        <v>66</v>
      </c>
      <c r="B1318" s="54">
        <v>1307</v>
      </c>
      <c r="C1318" s="55" t="s">
        <v>104</v>
      </c>
      <c r="D1318" s="56" t="s">
        <v>145</v>
      </c>
      <c r="E1318" s="55" t="s">
        <v>894</v>
      </c>
      <c r="F1318" s="57">
        <v>41609</v>
      </c>
      <c r="G1318" s="58">
        <v>31692</v>
      </c>
      <c r="H1318" s="59">
        <f t="shared" si="225"/>
        <v>32.5013698630137</v>
      </c>
      <c r="I1318" s="60" t="s">
        <v>84</v>
      </c>
      <c r="J1318" s="61" t="s">
        <v>71</v>
      </c>
      <c r="K1318" s="62" t="s">
        <v>85</v>
      </c>
      <c r="L1318" s="63" t="s">
        <v>85</v>
      </c>
      <c r="M1318" s="64" t="str">
        <f t="shared" si="226"/>
        <v>2-3-3</v>
      </c>
      <c r="N1318" s="65" t="s">
        <v>86</v>
      </c>
      <c r="O1318" s="66">
        <v>43191</v>
      </c>
      <c r="P1318" s="67">
        <v>0.13249999999999981</v>
      </c>
      <c r="Q1318" s="68" t="s">
        <v>87</v>
      </c>
      <c r="R1318" s="68" t="s">
        <v>88</v>
      </c>
      <c r="S1318" s="68" t="s">
        <v>89</v>
      </c>
      <c r="T1318" s="69">
        <v>45</v>
      </c>
      <c r="U1318" s="68"/>
      <c r="V1318" s="70">
        <v>202296</v>
      </c>
      <c r="W1318" s="70">
        <v>0</v>
      </c>
      <c r="X1318" s="70">
        <v>0</v>
      </c>
      <c r="Y1318" s="70">
        <v>0</v>
      </c>
      <c r="Z1318" s="70">
        <v>0</v>
      </c>
      <c r="AA1318" s="70">
        <v>291796.96999999997</v>
      </c>
      <c r="AB1318" s="71">
        <f t="shared" si="227"/>
        <v>291796.96999999997</v>
      </c>
      <c r="AC1318" s="71">
        <f t="shared" si="220"/>
        <v>291796.96999999997</v>
      </c>
      <c r="AD1318" s="72">
        <f t="shared" si="221"/>
        <v>365</v>
      </c>
      <c r="AE1318" s="73">
        <f>ROUND(VLOOKUP(Q1318,'[1]Average Cost'!$A$3:$V$26,HLOOKUP('[1]Master Sheet'!E1318,'[1]Average Cost'!$B$1:$V$2,2,0)),0)</f>
        <v>233903</v>
      </c>
      <c r="AF1318" s="74">
        <f t="shared" si="222"/>
        <v>1.2475127296357891</v>
      </c>
      <c r="AG1318" s="68" t="str">
        <f t="shared" si="228"/>
        <v>Greater than 100%</v>
      </c>
      <c r="AH1318" s="75">
        <v>457695</v>
      </c>
      <c r="AI1318" s="75">
        <v>382087.75</v>
      </c>
      <c r="AJ1318" s="75">
        <v>457695</v>
      </c>
      <c r="AK1318" s="76">
        <f t="shared" si="223"/>
        <v>0.63753584810845643</v>
      </c>
      <c r="AL1318" s="39" t="str">
        <f t="shared" si="229"/>
        <v>50% - 70%</v>
      </c>
      <c r="AM1318" s="77" t="str">
        <f t="shared" si="230"/>
        <v>Lower Range</v>
      </c>
      <c r="AN1318" s="78" t="s">
        <v>118</v>
      </c>
      <c r="AO1318" s="78" t="s">
        <v>895</v>
      </c>
      <c r="AP1318" s="78" t="s">
        <v>76</v>
      </c>
      <c r="AQ1318" s="49"/>
      <c r="AR1318" s="79"/>
      <c r="AS1318" s="79"/>
      <c r="AT1318" s="80"/>
      <c r="AU1318" s="52">
        <f t="shared" si="224"/>
        <v>0</v>
      </c>
    </row>
    <row r="1319" spans="1:47" ht="15" customHeight="1">
      <c r="A1319" s="53" t="s">
        <v>66</v>
      </c>
      <c r="B1319" s="54">
        <v>1308</v>
      </c>
      <c r="C1319" s="55" t="s">
        <v>67</v>
      </c>
      <c r="D1319" s="56" t="s">
        <v>68</v>
      </c>
      <c r="E1319" s="55" t="s">
        <v>896</v>
      </c>
      <c r="F1319" s="57">
        <v>43009</v>
      </c>
      <c r="G1319" s="58">
        <v>29344</v>
      </c>
      <c r="H1319" s="59">
        <f t="shared" si="225"/>
        <v>38.934246575342463</v>
      </c>
      <c r="I1319" s="60" t="s">
        <v>516</v>
      </c>
      <c r="J1319" s="61" t="s">
        <v>71</v>
      </c>
      <c r="K1319" s="62" t="s">
        <v>85</v>
      </c>
      <c r="L1319" s="63" t="s">
        <v>85</v>
      </c>
      <c r="M1319" s="64" t="str">
        <f t="shared" si="226"/>
        <v>2-3-3</v>
      </c>
      <c r="N1319" s="65">
        <v>42736</v>
      </c>
      <c r="O1319" s="66">
        <v>43191</v>
      </c>
      <c r="P1319" s="67">
        <v>0.15439999999999998</v>
      </c>
      <c r="Q1319" s="68" t="s">
        <v>177</v>
      </c>
      <c r="R1319" s="68" t="s">
        <v>178</v>
      </c>
      <c r="S1319" s="68" t="s">
        <v>179</v>
      </c>
      <c r="T1319" s="69">
        <v>48</v>
      </c>
      <c r="U1319" s="68"/>
      <c r="V1319" s="70">
        <v>280944</v>
      </c>
      <c r="W1319" s="70">
        <v>0</v>
      </c>
      <c r="X1319" s="70">
        <v>0</v>
      </c>
      <c r="Y1319" s="70">
        <v>70236</v>
      </c>
      <c r="Z1319" s="70">
        <v>0</v>
      </c>
      <c r="AA1319" s="70">
        <v>784543</v>
      </c>
      <c r="AB1319" s="71">
        <f t="shared" si="227"/>
        <v>714307</v>
      </c>
      <c r="AC1319" s="71">
        <f t="shared" si="220"/>
        <v>714307</v>
      </c>
      <c r="AD1319" s="72">
        <f t="shared" si="221"/>
        <v>365</v>
      </c>
      <c r="AE1319" s="73">
        <f>ROUND(VLOOKUP(Q1319,'[1]Average Cost'!$A$3:$V$26,HLOOKUP('[1]Master Sheet'!E1319,'[1]Average Cost'!$B$1:$V$2,2,0)),0)</f>
        <v>876337</v>
      </c>
      <c r="AF1319" s="74">
        <f t="shared" si="222"/>
        <v>0.81510537612813339</v>
      </c>
      <c r="AG1319" s="68" t="str">
        <f t="shared" si="228"/>
        <v>80%-100%</v>
      </c>
      <c r="AH1319" s="75">
        <v>1031401.0812</v>
      </c>
      <c r="AI1319" s="75">
        <v>1031401.0812</v>
      </c>
      <c r="AJ1319" s="75">
        <v>1020726</v>
      </c>
      <c r="AK1319" s="76">
        <f t="shared" si="223"/>
        <v>0.69255987124710805</v>
      </c>
      <c r="AL1319" s="39" t="str">
        <f t="shared" si="229"/>
        <v>50% - 70%</v>
      </c>
      <c r="AM1319" s="77" t="str">
        <f t="shared" si="230"/>
        <v>Lower Range</v>
      </c>
      <c r="AN1319" s="78" t="s">
        <v>76</v>
      </c>
      <c r="AO1319" s="78"/>
      <c r="AP1319" s="78" t="s">
        <v>76</v>
      </c>
      <c r="AQ1319" s="49"/>
      <c r="AR1319" s="79"/>
      <c r="AS1319" s="79"/>
      <c r="AT1319" s="80"/>
      <c r="AU1319" s="52">
        <f t="shared" si="224"/>
        <v>0</v>
      </c>
    </row>
    <row r="1320" spans="1:47" ht="15" customHeight="1">
      <c r="A1320" s="53" t="s">
        <v>66</v>
      </c>
      <c r="B1320" s="25">
        <v>1309</v>
      </c>
      <c r="C1320" s="55" t="s">
        <v>152</v>
      </c>
      <c r="D1320" s="56" t="s">
        <v>83</v>
      </c>
      <c r="E1320" s="55" t="s">
        <v>111</v>
      </c>
      <c r="F1320" s="57">
        <v>43813</v>
      </c>
      <c r="G1320" s="58">
        <v>31366</v>
      </c>
      <c r="H1320" s="59">
        <f t="shared" si="225"/>
        <v>33.394520547945206</v>
      </c>
      <c r="I1320" s="60" t="s">
        <v>401</v>
      </c>
      <c r="J1320" s="61" t="s">
        <v>71</v>
      </c>
      <c r="K1320" s="62" t="s">
        <v>71</v>
      </c>
      <c r="L1320" s="63" t="s">
        <v>71</v>
      </c>
      <c r="M1320" s="64" t="str">
        <f t="shared" si="226"/>
        <v>2-2-2</v>
      </c>
      <c r="N1320" s="81" t="s">
        <v>121</v>
      </c>
      <c r="O1320" s="66">
        <v>43191</v>
      </c>
      <c r="P1320" s="67">
        <v>7.2499999999999995E-2</v>
      </c>
      <c r="Q1320" s="68" t="s">
        <v>151</v>
      </c>
      <c r="R1320" s="68" t="s">
        <v>126</v>
      </c>
      <c r="S1320" s="68" t="s">
        <v>127</v>
      </c>
      <c r="T1320" s="69">
        <v>46</v>
      </c>
      <c r="U1320" s="68"/>
      <c r="V1320" s="70">
        <v>148908</v>
      </c>
      <c r="W1320" s="70">
        <v>0</v>
      </c>
      <c r="X1320" s="70">
        <v>31500</v>
      </c>
      <c r="Y1320" s="70">
        <v>0</v>
      </c>
      <c r="Z1320" s="70">
        <v>10500</v>
      </c>
      <c r="AA1320" s="70">
        <v>384228</v>
      </c>
      <c r="AB1320" s="71">
        <f t="shared" si="227"/>
        <v>384228</v>
      </c>
      <c r="AC1320" s="71">
        <f t="shared" si="220"/>
        <v>384228</v>
      </c>
      <c r="AD1320" s="72">
        <f t="shared" si="221"/>
        <v>365</v>
      </c>
      <c r="AE1320" s="73">
        <f>ROUND(VLOOKUP(Q1320,'[1]Average Cost'!$A$3:$V$26,HLOOKUP('[1]Master Sheet'!E1320,'[1]Average Cost'!$B$1:$V$2,2,0)),0)</f>
        <v>410931</v>
      </c>
      <c r="AF1320" s="74">
        <f t="shared" si="222"/>
        <v>0.93501828774173767</v>
      </c>
      <c r="AG1320" s="68" t="str">
        <f t="shared" si="228"/>
        <v>80%-100%</v>
      </c>
      <c r="AH1320" s="75">
        <v>587277.26769999997</v>
      </c>
      <c r="AI1320" s="75">
        <v>587277.26769999997</v>
      </c>
      <c r="AJ1320" s="75">
        <v>404172</v>
      </c>
      <c r="AK1320" s="76">
        <f t="shared" si="223"/>
        <v>0.6542531460561759</v>
      </c>
      <c r="AL1320" s="39" t="str">
        <f t="shared" si="229"/>
        <v>50% - 70%</v>
      </c>
      <c r="AM1320" s="77" t="str">
        <f t="shared" si="230"/>
        <v>Lower Range</v>
      </c>
      <c r="AN1320" s="78" t="s">
        <v>76</v>
      </c>
      <c r="AO1320" s="78"/>
      <c r="AP1320" s="78" t="s">
        <v>76</v>
      </c>
      <c r="AQ1320" s="49"/>
      <c r="AR1320" s="79"/>
      <c r="AS1320" s="79"/>
      <c r="AT1320" s="80"/>
      <c r="AU1320" s="52">
        <f t="shared" si="224"/>
        <v>0</v>
      </c>
    </row>
    <row r="1321" spans="1:47" ht="15" customHeight="1">
      <c r="A1321" s="53" t="s">
        <v>66</v>
      </c>
      <c r="B1321" s="54">
        <v>1310</v>
      </c>
      <c r="C1321" s="55" t="s">
        <v>172</v>
      </c>
      <c r="D1321" s="56" t="s">
        <v>173</v>
      </c>
      <c r="E1321" s="55" t="s">
        <v>149</v>
      </c>
      <c r="F1321" s="57">
        <v>41559</v>
      </c>
      <c r="G1321" s="58">
        <v>23986</v>
      </c>
      <c r="H1321" s="59">
        <f t="shared" si="225"/>
        <v>53.613698630136987</v>
      </c>
      <c r="I1321" s="60" t="s">
        <v>229</v>
      </c>
      <c r="J1321" s="61" t="s">
        <v>71</v>
      </c>
      <c r="K1321" s="62" t="s">
        <v>71</v>
      </c>
      <c r="L1321" s="63" t="s">
        <v>85</v>
      </c>
      <c r="M1321" s="64" t="str">
        <f t="shared" si="226"/>
        <v>2-2-3</v>
      </c>
      <c r="N1321" s="65" t="s">
        <v>86</v>
      </c>
      <c r="O1321" s="66">
        <v>43191</v>
      </c>
      <c r="P1321" s="67">
        <v>5.7500000000000002E-2</v>
      </c>
      <c r="Q1321" s="68" t="s">
        <v>151</v>
      </c>
      <c r="R1321" s="68" t="s">
        <v>126</v>
      </c>
      <c r="S1321" s="68" t="s">
        <v>127</v>
      </c>
      <c r="T1321" s="69">
        <v>44</v>
      </c>
      <c r="U1321" s="68"/>
      <c r="V1321" s="70">
        <v>168636</v>
      </c>
      <c r="W1321" s="70">
        <v>0</v>
      </c>
      <c r="X1321" s="70">
        <v>0</v>
      </c>
      <c r="Y1321" s="70">
        <v>0</v>
      </c>
      <c r="Z1321" s="70">
        <v>0</v>
      </c>
      <c r="AA1321" s="70">
        <v>433552</v>
      </c>
      <c r="AB1321" s="71">
        <f t="shared" si="227"/>
        <v>433552</v>
      </c>
      <c r="AC1321" s="71">
        <f t="shared" si="220"/>
        <v>433552</v>
      </c>
      <c r="AD1321" s="72">
        <f t="shared" si="221"/>
        <v>365</v>
      </c>
      <c r="AE1321" s="73">
        <f>ROUND(VLOOKUP(Q1321,'[1]Average Cost'!$A$3:$V$26,HLOOKUP('[1]Master Sheet'!E1321,'[1]Average Cost'!$B$1:$V$2,2,0)),0)</f>
        <v>349645</v>
      </c>
      <c r="AF1321" s="74">
        <f t="shared" si="222"/>
        <v>1.2399776916586824</v>
      </c>
      <c r="AG1321" s="68" t="str">
        <f t="shared" si="228"/>
        <v>Greater than 100%</v>
      </c>
      <c r="AH1321" s="75">
        <v>318594.28995000001</v>
      </c>
      <c r="AI1321" s="75">
        <v>318594.28995000001</v>
      </c>
      <c r="AJ1321" s="75">
        <v>309807</v>
      </c>
      <c r="AK1321" s="76">
        <f t="shared" si="223"/>
        <v>1.3608279045680367</v>
      </c>
      <c r="AL1321" s="39" t="str">
        <f t="shared" si="229"/>
        <v>&gt;130%</v>
      </c>
      <c r="AM1321" s="77" t="str">
        <f t="shared" si="230"/>
        <v>Upper Range</v>
      </c>
      <c r="AN1321" s="78" t="s">
        <v>76</v>
      </c>
      <c r="AO1321" s="78"/>
      <c r="AP1321" s="78" t="s">
        <v>76</v>
      </c>
      <c r="AQ1321" s="49"/>
      <c r="AR1321" s="79"/>
      <c r="AS1321" s="79"/>
      <c r="AT1321" s="80"/>
      <c r="AU1321" s="52">
        <f t="shared" si="224"/>
        <v>0</v>
      </c>
    </row>
    <row r="1322" spans="1:47" ht="15" customHeight="1">
      <c r="A1322" s="53" t="s">
        <v>66</v>
      </c>
      <c r="B1322" s="54">
        <v>1311</v>
      </c>
      <c r="C1322" s="55" t="s">
        <v>265</v>
      </c>
      <c r="D1322" s="56" t="s">
        <v>331</v>
      </c>
      <c r="E1322" s="55" t="s">
        <v>149</v>
      </c>
      <c r="F1322" s="57">
        <v>41238</v>
      </c>
      <c r="G1322" s="58">
        <v>27718</v>
      </c>
      <c r="H1322" s="59">
        <f t="shared" si="225"/>
        <v>43.389041095890413</v>
      </c>
      <c r="I1322" s="60" t="s">
        <v>100</v>
      </c>
      <c r="J1322" s="61" t="s">
        <v>85</v>
      </c>
      <c r="K1322" s="62" t="s">
        <v>81</v>
      </c>
      <c r="L1322" s="63" t="s">
        <v>85</v>
      </c>
      <c r="M1322" s="64" t="str">
        <f t="shared" si="226"/>
        <v>3-4-3</v>
      </c>
      <c r="N1322" s="65">
        <v>42736</v>
      </c>
      <c r="O1322" s="66">
        <v>43191</v>
      </c>
      <c r="P1322" s="67">
        <v>0.13250000000000001</v>
      </c>
      <c r="Q1322" s="68" t="s">
        <v>101</v>
      </c>
      <c r="R1322" s="68" t="s">
        <v>141</v>
      </c>
      <c r="S1322" s="68" t="s">
        <v>142</v>
      </c>
      <c r="T1322" s="69">
        <v>55</v>
      </c>
      <c r="U1322" s="68"/>
      <c r="V1322" s="70">
        <v>726888</v>
      </c>
      <c r="W1322" s="70">
        <v>0</v>
      </c>
      <c r="X1322" s="70">
        <v>0</v>
      </c>
      <c r="Y1322" s="70">
        <v>294684</v>
      </c>
      <c r="Z1322" s="70">
        <v>0</v>
      </c>
      <c r="AA1322" s="70">
        <v>2275191</v>
      </c>
      <c r="AB1322" s="71">
        <f t="shared" si="227"/>
        <v>1980507</v>
      </c>
      <c r="AC1322" s="71">
        <f t="shared" si="220"/>
        <v>1980507</v>
      </c>
      <c r="AD1322" s="72">
        <f t="shared" si="221"/>
        <v>365</v>
      </c>
      <c r="AE1322" s="73">
        <f>ROUND(VLOOKUP(Q1322,'[1]Average Cost'!$A$3:$V$26,HLOOKUP('[1]Master Sheet'!E1322,'[1]Average Cost'!$B$1:$V$2,2,0)),0)</f>
        <v>2259254</v>
      </c>
      <c r="AF1322" s="74">
        <f t="shared" si="222"/>
        <v>0.87661989311516098</v>
      </c>
      <c r="AG1322" s="68" t="str">
        <f t="shared" si="228"/>
        <v>80%-100%</v>
      </c>
      <c r="AH1322" s="75">
        <v>4347463.08794</v>
      </c>
      <c r="AI1322" s="75">
        <v>4347463.08794</v>
      </c>
      <c r="AJ1322" s="75">
        <v>3123352</v>
      </c>
      <c r="AK1322" s="76">
        <f t="shared" si="223"/>
        <v>0.455554644154194</v>
      </c>
      <c r="AL1322" s="39" t="str">
        <f t="shared" si="229"/>
        <v>25% - 50%</v>
      </c>
      <c r="AM1322" s="77" t="str">
        <f t="shared" si="230"/>
        <v>Lower Range</v>
      </c>
      <c r="AN1322" s="78" t="s">
        <v>76</v>
      </c>
      <c r="AO1322" s="78"/>
      <c r="AP1322" s="78" t="s">
        <v>76</v>
      </c>
      <c r="AQ1322" s="49"/>
      <c r="AR1322" s="79"/>
      <c r="AS1322" s="79"/>
      <c r="AT1322" s="80"/>
      <c r="AU1322" s="52">
        <f t="shared" si="224"/>
        <v>0</v>
      </c>
    </row>
    <row r="1323" spans="1:47" ht="15" customHeight="1">
      <c r="A1323" s="53" t="s">
        <v>66</v>
      </c>
      <c r="B1323" s="54">
        <v>1312</v>
      </c>
      <c r="C1323" s="55" t="s">
        <v>144</v>
      </c>
      <c r="D1323" s="56" t="s">
        <v>145</v>
      </c>
      <c r="E1323" s="55" t="s">
        <v>111</v>
      </c>
      <c r="F1323" s="57">
        <v>42005</v>
      </c>
      <c r="G1323" s="58">
        <v>30606</v>
      </c>
      <c r="H1323" s="59">
        <f t="shared" si="225"/>
        <v>35.476712328767121</v>
      </c>
      <c r="I1323" s="60" t="s">
        <v>531</v>
      </c>
      <c r="J1323" s="61" t="s">
        <v>71</v>
      </c>
      <c r="K1323" s="62" t="s">
        <v>85</v>
      </c>
      <c r="L1323" s="63" t="s">
        <v>71</v>
      </c>
      <c r="M1323" s="64" t="str">
        <f t="shared" si="226"/>
        <v>2-3-2</v>
      </c>
      <c r="N1323" s="65">
        <v>42095</v>
      </c>
      <c r="O1323" s="66">
        <v>43191</v>
      </c>
      <c r="P1323" s="67">
        <v>0.11749999999999998</v>
      </c>
      <c r="Q1323" s="68" t="s">
        <v>224</v>
      </c>
      <c r="R1323" s="68" t="s">
        <v>108</v>
      </c>
      <c r="S1323" s="68" t="s">
        <v>109</v>
      </c>
      <c r="T1323" s="69">
        <v>45</v>
      </c>
      <c r="U1323" s="68"/>
      <c r="V1323" s="70">
        <v>141684</v>
      </c>
      <c r="W1323" s="70">
        <v>0</v>
      </c>
      <c r="X1323" s="70">
        <v>13500</v>
      </c>
      <c r="Y1323" s="70">
        <v>0</v>
      </c>
      <c r="Z1323" s="70">
        <v>4500</v>
      </c>
      <c r="AA1323" s="70">
        <v>366154</v>
      </c>
      <c r="AB1323" s="71">
        <f t="shared" si="227"/>
        <v>366154</v>
      </c>
      <c r="AC1323" s="71">
        <f t="shared" si="220"/>
        <v>366154</v>
      </c>
      <c r="AD1323" s="72">
        <f t="shared" si="221"/>
        <v>365</v>
      </c>
      <c r="AE1323" s="73">
        <f>ROUND(VLOOKUP(Q1323,'[1]Average Cost'!$A$3:$V$26,HLOOKUP('[1]Master Sheet'!E1323,'[1]Average Cost'!$B$1:$V$2,2,0)),0)</f>
        <v>345298</v>
      </c>
      <c r="AF1323" s="74">
        <f t="shared" si="222"/>
        <v>1.0604000023168394</v>
      </c>
      <c r="AG1323" s="68" t="str">
        <f t="shared" si="228"/>
        <v>Greater than 100%</v>
      </c>
      <c r="AH1323" s="75">
        <v>490478.95185000001</v>
      </c>
      <c r="AI1323" s="75">
        <v>490478.95185000001</v>
      </c>
      <c r="AJ1323" s="75">
        <v>489671</v>
      </c>
      <c r="AK1323" s="76">
        <f t="shared" si="223"/>
        <v>0.74652336989983314</v>
      </c>
      <c r="AL1323" s="39" t="str">
        <f t="shared" si="229"/>
        <v>70% - 90%</v>
      </c>
      <c r="AM1323" s="77" t="str">
        <f t="shared" si="230"/>
        <v>Lower Middle Range</v>
      </c>
      <c r="AN1323" s="78" t="s">
        <v>76</v>
      </c>
      <c r="AO1323" s="78"/>
      <c r="AP1323" s="78" t="s">
        <v>76</v>
      </c>
      <c r="AQ1323" s="49"/>
      <c r="AR1323" s="79"/>
      <c r="AS1323" s="79"/>
      <c r="AT1323" s="80"/>
      <c r="AU1323" s="52">
        <f t="shared" si="224"/>
        <v>0</v>
      </c>
    </row>
    <row r="1324" spans="1:47" ht="15" customHeight="1">
      <c r="A1324" s="53" t="s">
        <v>66</v>
      </c>
      <c r="B1324" s="54">
        <v>1313</v>
      </c>
      <c r="C1324" s="55" t="s">
        <v>197</v>
      </c>
      <c r="D1324" s="56" t="s">
        <v>432</v>
      </c>
      <c r="E1324" s="55" t="s">
        <v>79</v>
      </c>
      <c r="F1324" s="57">
        <v>44409</v>
      </c>
      <c r="G1324" s="58">
        <v>30964</v>
      </c>
      <c r="H1324" s="59">
        <f t="shared" si="225"/>
        <v>34.495890410958907</v>
      </c>
      <c r="I1324" s="60" t="s">
        <v>439</v>
      </c>
      <c r="J1324" s="61">
        <v>0</v>
      </c>
      <c r="K1324" s="62" t="s">
        <v>129</v>
      </c>
      <c r="L1324" s="63" t="s">
        <v>71</v>
      </c>
      <c r="M1324" s="64" t="str">
        <f t="shared" si="226"/>
        <v>0-1-2</v>
      </c>
      <c r="N1324" s="81" t="s">
        <v>121</v>
      </c>
      <c r="O1324" s="66" t="s">
        <v>130</v>
      </c>
      <c r="P1324" s="67">
        <v>0</v>
      </c>
      <c r="Q1324" s="68" t="s">
        <v>131</v>
      </c>
      <c r="R1324" s="68" t="s">
        <v>132</v>
      </c>
      <c r="S1324" s="68" t="s">
        <v>133</v>
      </c>
      <c r="T1324" s="69">
        <v>52</v>
      </c>
      <c r="U1324" s="68"/>
      <c r="V1324" s="70">
        <v>539136</v>
      </c>
      <c r="W1324" s="70">
        <v>0</v>
      </c>
      <c r="X1324" s="70">
        <v>0</v>
      </c>
      <c r="Y1324" s="70">
        <v>202176</v>
      </c>
      <c r="Z1324" s="70">
        <v>0</v>
      </c>
      <c r="AA1324" s="70">
        <v>1565941</v>
      </c>
      <c r="AB1324" s="71">
        <f t="shared" si="227"/>
        <v>1363765</v>
      </c>
      <c r="AC1324" s="71">
        <f t="shared" si="220"/>
        <v>1363765</v>
      </c>
      <c r="AD1324" s="72">
        <f t="shared" si="221"/>
        <v>365</v>
      </c>
      <c r="AE1324" s="73">
        <f>ROUND(VLOOKUP(Q1324,'[1]Average Cost'!$A$3:$V$26,HLOOKUP('[1]Master Sheet'!E1324,'[1]Average Cost'!$B$1:$V$2,2,0)),0)</f>
        <v>1719558</v>
      </c>
      <c r="AF1324" s="74">
        <f t="shared" si="222"/>
        <v>0.79309043370447518</v>
      </c>
      <c r="AG1324" s="68" t="str">
        <f t="shared" si="228"/>
        <v>60%-80%</v>
      </c>
      <c r="AH1324" s="75">
        <v>2087474.6283</v>
      </c>
      <c r="AI1324" s="75">
        <v>2087474.6283</v>
      </c>
      <c r="AJ1324" s="75">
        <v>1685880</v>
      </c>
      <c r="AK1324" s="76">
        <f t="shared" si="223"/>
        <v>0.65330853918479692</v>
      </c>
      <c r="AL1324" s="39" t="str">
        <f t="shared" si="229"/>
        <v>50% - 70%</v>
      </c>
      <c r="AM1324" s="77" t="str">
        <f t="shared" si="230"/>
        <v>Lower Range</v>
      </c>
      <c r="AN1324" s="78" t="s">
        <v>76</v>
      </c>
      <c r="AO1324" s="78"/>
      <c r="AP1324" s="78" t="s">
        <v>135</v>
      </c>
      <c r="AQ1324" s="49"/>
      <c r="AR1324" s="79"/>
      <c r="AS1324" s="79"/>
      <c r="AT1324" s="80"/>
      <c r="AU1324" s="52">
        <f t="shared" si="224"/>
        <v>0</v>
      </c>
    </row>
    <row r="1325" spans="1:47" ht="15" customHeight="1">
      <c r="A1325" s="53" t="s">
        <v>66</v>
      </c>
      <c r="B1325" s="54">
        <v>1314</v>
      </c>
      <c r="C1325" s="55" t="s">
        <v>134</v>
      </c>
      <c r="D1325" s="56" t="s">
        <v>68</v>
      </c>
      <c r="E1325" s="55" t="s">
        <v>111</v>
      </c>
      <c r="F1325" s="57">
        <v>42095</v>
      </c>
      <c r="G1325" s="58">
        <v>30748</v>
      </c>
      <c r="H1325" s="59">
        <f t="shared" si="225"/>
        <v>35.087671232876716</v>
      </c>
      <c r="I1325" s="60" t="s">
        <v>326</v>
      </c>
      <c r="J1325" s="61" t="s">
        <v>85</v>
      </c>
      <c r="K1325" s="62" t="s">
        <v>71</v>
      </c>
      <c r="L1325" s="63" t="s">
        <v>81</v>
      </c>
      <c r="M1325" s="64" t="str">
        <f t="shared" si="226"/>
        <v>3-2-4</v>
      </c>
      <c r="N1325" s="65">
        <v>42736</v>
      </c>
      <c r="O1325" s="66">
        <v>43191</v>
      </c>
      <c r="P1325" s="67">
        <v>8.8748513794687484E-2</v>
      </c>
      <c r="Q1325" s="68" t="s">
        <v>327</v>
      </c>
      <c r="R1325" s="68" t="s">
        <v>114</v>
      </c>
      <c r="S1325" s="68" t="s">
        <v>115</v>
      </c>
      <c r="T1325" s="69">
        <v>48</v>
      </c>
      <c r="U1325" s="68"/>
      <c r="V1325" s="70">
        <v>175812</v>
      </c>
      <c r="W1325" s="70">
        <v>0</v>
      </c>
      <c r="X1325" s="70">
        <v>45000</v>
      </c>
      <c r="Y1325" s="70">
        <v>43956</v>
      </c>
      <c r="Z1325" s="70">
        <v>15000</v>
      </c>
      <c r="AA1325" s="70">
        <v>495455</v>
      </c>
      <c r="AB1325" s="71">
        <f t="shared" si="227"/>
        <v>451499</v>
      </c>
      <c r="AC1325" s="71">
        <f t="shared" si="220"/>
        <v>451499</v>
      </c>
      <c r="AD1325" s="72">
        <f t="shared" si="221"/>
        <v>365</v>
      </c>
      <c r="AE1325" s="73">
        <f>ROUND(VLOOKUP(Q1325,'[1]Average Cost'!$A$3:$V$26,HLOOKUP('[1]Master Sheet'!E1325,'[1]Average Cost'!$B$1:$V$2,2,0)),0)</f>
        <v>543727</v>
      </c>
      <c r="AF1325" s="74">
        <f t="shared" si="222"/>
        <v>0.83037811254545024</v>
      </c>
      <c r="AG1325" s="68" t="str">
        <f t="shared" si="228"/>
        <v>80%-100%</v>
      </c>
      <c r="AH1325" s="75">
        <v>1022416.0583</v>
      </c>
      <c r="AI1325" s="75">
        <v>1022416.0583</v>
      </c>
      <c r="AJ1325" s="75">
        <v>938353</v>
      </c>
      <c r="AK1325" s="76">
        <f t="shared" si="223"/>
        <v>0.44160006714949301</v>
      </c>
      <c r="AL1325" s="39" t="str">
        <f t="shared" si="229"/>
        <v>25% - 50%</v>
      </c>
      <c r="AM1325" s="77" t="str">
        <f t="shared" si="230"/>
        <v>Lower Range</v>
      </c>
      <c r="AN1325" s="78" t="s">
        <v>76</v>
      </c>
      <c r="AO1325" s="78"/>
      <c r="AP1325" s="78" t="s">
        <v>76</v>
      </c>
      <c r="AQ1325" s="49"/>
      <c r="AR1325" s="79"/>
      <c r="AS1325" s="79"/>
      <c r="AT1325" s="80"/>
      <c r="AU1325" s="52">
        <f t="shared" si="224"/>
        <v>0</v>
      </c>
    </row>
    <row r="1326" spans="1:47" ht="15" customHeight="1">
      <c r="A1326" s="53" t="s">
        <v>66</v>
      </c>
      <c r="B1326" s="25">
        <v>1315</v>
      </c>
      <c r="C1326" s="55" t="s">
        <v>170</v>
      </c>
      <c r="D1326" s="56" t="s">
        <v>95</v>
      </c>
      <c r="E1326" s="55" t="s">
        <v>111</v>
      </c>
      <c r="F1326" s="57">
        <v>40321</v>
      </c>
      <c r="G1326" s="58">
        <v>26846</v>
      </c>
      <c r="H1326" s="59">
        <f t="shared" si="225"/>
        <v>45.778082191780825</v>
      </c>
      <c r="I1326" s="60" t="s">
        <v>581</v>
      </c>
      <c r="J1326" s="61" t="s">
        <v>71</v>
      </c>
      <c r="K1326" s="62" t="s">
        <v>129</v>
      </c>
      <c r="L1326" s="63" t="s">
        <v>71</v>
      </c>
      <c r="M1326" s="64" t="str">
        <f t="shared" si="226"/>
        <v>2-1-2</v>
      </c>
      <c r="N1326" s="65">
        <v>42095</v>
      </c>
      <c r="O1326" s="66">
        <v>43191</v>
      </c>
      <c r="P1326" s="67">
        <v>1.8507608386861829E-2</v>
      </c>
      <c r="Q1326" s="68" t="s">
        <v>113</v>
      </c>
      <c r="R1326" s="68" t="s">
        <v>114</v>
      </c>
      <c r="S1326" s="68" t="s">
        <v>115</v>
      </c>
      <c r="T1326" s="69">
        <v>47</v>
      </c>
      <c r="U1326" s="68"/>
      <c r="V1326" s="70">
        <v>194256</v>
      </c>
      <c r="W1326" s="70">
        <v>0</v>
      </c>
      <c r="X1326" s="70">
        <v>31500</v>
      </c>
      <c r="Y1326" s="70">
        <v>48564</v>
      </c>
      <c r="Z1326" s="70">
        <v>10500</v>
      </c>
      <c r="AA1326" s="70">
        <v>546148</v>
      </c>
      <c r="AB1326" s="71">
        <f t="shared" si="227"/>
        <v>497584</v>
      </c>
      <c r="AC1326" s="71">
        <f t="shared" si="220"/>
        <v>497584</v>
      </c>
      <c r="AD1326" s="72">
        <f t="shared" si="221"/>
        <v>365</v>
      </c>
      <c r="AE1326" s="73">
        <f>ROUND(VLOOKUP(Q1326,'[1]Average Cost'!$A$3:$V$26,HLOOKUP('[1]Master Sheet'!E1326,'[1]Average Cost'!$B$1:$V$2,2,0)),0)</f>
        <v>450224</v>
      </c>
      <c r="AF1326" s="74">
        <f t="shared" si="222"/>
        <v>1.1051920821635453</v>
      </c>
      <c r="AG1326" s="68" t="str">
        <f t="shared" si="228"/>
        <v>Greater than 100%</v>
      </c>
      <c r="AH1326" s="75">
        <v>689492.30925249995</v>
      </c>
      <c r="AI1326" s="75">
        <v>689492.30925249995</v>
      </c>
      <c r="AJ1326" s="75">
        <v>495248</v>
      </c>
      <c r="AK1326" s="76">
        <f t="shared" si="223"/>
        <v>0.72166722285770857</v>
      </c>
      <c r="AL1326" s="39" t="str">
        <f t="shared" si="229"/>
        <v>70% - 90%</v>
      </c>
      <c r="AM1326" s="77" t="str">
        <f t="shared" si="230"/>
        <v>Lower Middle Range</v>
      </c>
      <c r="AN1326" s="78" t="s">
        <v>76</v>
      </c>
      <c r="AO1326" s="78"/>
      <c r="AP1326" s="78" t="s">
        <v>76</v>
      </c>
      <c r="AQ1326" s="49"/>
      <c r="AR1326" s="79"/>
      <c r="AS1326" s="79"/>
      <c r="AT1326" s="80"/>
      <c r="AU1326" s="52">
        <f t="shared" si="224"/>
        <v>0</v>
      </c>
    </row>
    <row r="1327" spans="1:47" ht="15" customHeight="1">
      <c r="A1327" s="53" t="s">
        <v>66</v>
      </c>
      <c r="B1327" s="54">
        <v>1316</v>
      </c>
      <c r="C1327" s="55" t="s">
        <v>193</v>
      </c>
      <c r="D1327" s="56" t="s">
        <v>145</v>
      </c>
      <c r="E1327" s="55" t="s">
        <v>111</v>
      </c>
      <c r="F1327" s="57">
        <v>43134</v>
      </c>
      <c r="G1327" s="58">
        <v>33552</v>
      </c>
      <c r="H1327" s="59">
        <f t="shared" si="225"/>
        <v>27.405479452054795</v>
      </c>
      <c r="I1327" s="60" t="s">
        <v>174</v>
      </c>
      <c r="J1327" s="61" t="s">
        <v>71</v>
      </c>
      <c r="K1327" s="62" t="s">
        <v>71</v>
      </c>
      <c r="L1327" s="63" t="s">
        <v>71</v>
      </c>
      <c r="M1327" s="64" t="str">
        <f t="shared" si="226"/>
        <v>2-2-2</v>
      </c>
      <c r="N1327" s="65">
        <v>42095</v>
      </c>
      <c r="O1327" s="66">
        <v>43191</v>
      </c>
      <c r="P1327" s="67">
        <v>0.06</v>
      </c>
      <c r="Q1327" s="68" t="s">
        <v>125</v>
      </c>
      <c r="R1327" s="68" t="s">
        <v>126</v>
      </c>
      <c r="S1327" s="68" t="s">
        <v>127</v>
      </c>
      <c r="T1327" s="69">
        <v>45</v>
      </c>
      <c r="U1327" s="68"/>
      <c r="V1327" s="70">
        <v>112920</v>
      </c>
      <c r="W1327" s="70">
        <v>0</v>
      </c>
      <c r="X1327" s="70">
        <v>27000</v>
      </c>
      <c r="Y1327" s="70">
        <v>0</v>
      </c>
      <c r="Z1327" s="70">
        <v>9000</v>
      </c>
      <c r="AA1327" s="70">
        <v>282303.71999999997</v>
      </c>
      <c r="AB1327" s="71">
        <f t="shared" si="227"/>
        <v>282303.71999999997</v>
      </c>
      <c r="AC1327" s="71">
        <f t="shared" si="220"/>
        <v>282303.71999999997</v>
      </c>
      <c r="AD1327" s="72">
        <f t="shared" si="221"/>
        <v>365</v>
      </c>
      <c r="AE1327" s="73">
        <f>ROUND(VLOOKUP(Q1327,'[1]Average Cost'!$A$3:$V$26,HLOOKUP('[1]Master Sheet'!E1327,'[1]Average Cost'!$B$1:$V$2,2,0)),0)</f>
        <v>274452</v>
      </c>
      <c r="AF1327" s="74">
        <f t="shared" si="222"/>
        <v>1.0286087184644308</v>
      </c>
      <c r="AG1327" s="68" t="str">
        <f t="shared" si="228"/>
        <v>Greater than 100%</v>
      </c>
      <c r="AH1327" s="75">
        <v>499185.67754499998</v>
      </c>
      <c r="AI1327" s="75">
        <v>499185.67754499998</v>
      </c>
      <c r="AJ1327" s="75">
        <v>366996</v>
      </c>
      <c r="AK1327" s="76">
        <f t="shared" si="223"/>
        <v>0.56552848508869968</v>
      </c>
      <c r="AL1327" s="39" t="str">
        <f t="shared" si="229"/>
        <v>50% - 70%</v>
      </c>
      <c r="AM1327" s="77" t="str">
        <f t="shared" si="230"/>
        <v>Lower Range</v>
      </c>
      <c r="AN1327" s="78" t="s">
        <v>118</v>
      </c>
      <c r="AO1327" s="78" t="s">
        <v>897</v>
      </c>
      <c r="AP1327" s="78" t="s">
        <v>135</v>
      </c>
      <c r="AQ1327" s="49"/>
      <c r="AR1327" s="79"/>
      <c r="AS1327" s="79"/>
      <c r="AT1327" s="80"/>
      <c r="AU1327" s="52">
        <f t="shared" si="224"/>
        <v>0</v>
      </c>
    </row>
    <row r="1328" spans="1:47" ht="15" customHeight="1">
      <c r="A1328" s="53" t="s">
        <v>66</v>
      </c>
      <c r="B1328" s="54">
        <v>1317</v>
      </c>
      <c r="C1328" s="55" t="s">
        <v>898</v>
      </c>
      <c r="D1328" s="56" t="s">
        <v>148</v>
      </c>
      <c r="E1328" s="55" t="s">
        <v>79</v>
      </c>
      <c r="F1328" s="57">
        <v>43967</v>
      </c>
      <c r="G1328" s="58">
        <v>24824</v>
      </c>
      <c r="H1328" s="59">
        <f t="shared" si="225"/>
        <v>51.317808219178083</v>
      </c>
      <c r="I1328" s="60" t="s">
        <v>248</v>
      </c>
      <c r="J1328" s="61" t="s">
        <v>71</v>
      </c>
      <c r="K1328" s="62" t="s">
        <v>85</v>
      </c>
      <c r="L1328" s="63" t="s">
        <v>85</v>
      </c>
      <c r="M1328" s="64" t="str">
        <f t="shared" si="226"/>
        <v>2-3-3</v>
      </c>
      <c r="N1328" s="81" t="s">
        <v>121</v>
      </c>
      <c r="O1328" s="66">
        <v>43191</v>
      </c>
      <c r="P1328" s="67">
        <v>7.2499999999999995E-2</v>
      </c>
      <c r="Q1328" s="68" t="s">
        <v>177</v>
      </c>
      <c r="R1328" s="68" t="s">
        <v>178</v>
      </c>
      <c r="S1328" s="68" t="s">
        <v>179</v>
      </c>
      <c r="T1328" s="69">
        <v>54</v>
      </c>
      <c r="U1328" s="68"/>
      <c r="V1328" s="70">
        <v>1095024</v>
      </c>
      <c r="W1328" s="70">
        <v>0</v>
      </c>
      <c r="X1328" s="70">
        <v>0</v>
      </c>
      <c r="Y1328" s="70">
        <v>576336</v>
      </c>
      <c r="Z1328" s="70">
        <v>0</v>
      </c>
      <c r="AA1328" s="70">
        <v>3473919</v>
      </c>
      <c r="AB1328" s="71">
        <f t="shared" si="227"/>
        <v>2897583</v>
      </c>
      <c r="AC1328" s="71">
        <f t="shared" si="220"/>
        <v>2897583</v>
      </c>
      <c r="AD1328" s="72">
        <f t="shared" si="221"/>
        <v>365</v>
      </c>
      <c r="AE1328" s="73">
        <f>ROUND(VLOOKUP(Q1328,'[1]Average Cost'!$A$3:$V$26,HLOOKUP('[1]Master Sheet'!E1328,'[1]Average Cost'!$B$1:$V$2,2,0)),0)</f>
        <v>3296345</v>
      </c>
      <c r="AF1328" s="74">
        <f t="shared" si="222"/>
        <v>0.87902904580679508</v>
      </c>
      <c r="AG1328" s="68" t="str">
        <f t="shared" si="228"/>
        <v>80%-100%</v>
      </c>
      <c r="AH1328" s="75">
        <v>2771803.02</v>
      </c>
      <c r="AI1328" s="75">
        <v>2771803.02</v>
      </c>
      <c r="AJ1328" s="75">
        <v>2546343</v>
      </c>
      <c r="AK1328" s="76">
        <f t="shared" si="223"/>
        <v>1.0453783977766211</v>
      </c>
      <c r="AL1328" s="39" t="str">
        <f t="shared" si="229"/>
        <v>90% - 110%</v>
      </c>
      <c r="AM1328" s="77" t="str">
        <f t="shared" si="230"/>
        <v>Upper Middle Range</v>
      </c>
      <c r="AN1328" s="78" t="s">
        <v>118</v>
      </c>
      <c r="AO1328" s="78" t="s">
        <v>899</v>
      </c>
      <c r="AP1328" s="78" t="s">
        <v>76</v>
      </c>
      <c r="AQ1328" s="49"/>
      <c r="AR1328" s="79"/>
      <c r="AS1328" s="79"/>
      <c r="AT1328" s="80"/>
      <c r="AU1328" s="52">
        <f t="shared" si="224"/>
        <v>0</v>
      </c>
    </row>
    <row r="1329" spans="1:47" ht="15" customHeight="1">
      <c r="A1329" s="53" t="s">
        <v>66</v>
      </c>
      <c r="B1329" s="54">
        <v>1318</v>
      </c>
      <c r="C1329" s="55" t="s">
        <v>134</v>
      </c>
      <c r="D1329" s="56" t="s">
        <v>68</v>
      </c>
      <c r="E1329" s="55" t="s">
        <v>79</v>
      </c>
      <c r="F1329" s="57">
        <v>41857</v>
      </c>
      <c r="G1329" s="58">
        <v>30405</v>
      </c>
      <c r="H1329" s="59">
        <f t="shared" si="225"/>
        <v>36.027397260273972</v>
      </c>
      <c r="I1329" s="60" t="s">
        <v>182</v>
      </c>
      <c r="J1329" s="61" t="s">
        <v>71</v>
      </c>
      <c r="K1329" s="62" t="s">
        <v>71</v>
      </c>
      <c r="L1329" s="63" t="s">
        <v>85</v>
      </c>
      <c r="M1329" s="64" t="str">
        <f t="shared" si="226"/>
        <v>2-2-3</v>
      </c>
      <c r="N1329" s="65">
        <v>42095</v>
      </c>
      <c r="O1329" s="66">
        <v>43191</v>
      </c>
      <c r="P1329" s="67">
        <v>5.2499999999999991E-2</v>
      </c>
      <c r="Q1329" s="68" t="s">
        <v>107</v>
      </c>
      <c r="R1329" s="68" t="s">
        <v>108</v>
      </c>
      <c r="S1329" s="68" t="s">
        <v>109</v>
      </c>
      <c r="T1329" s="69">
        <v>48</v>
      </c>
      <c r="U1329" s="68"/>
      <c r="V1329" s="70">
        <v>266592</v>
      </c>
      <c r="W1329" s="70">
        <v>120000</v>
      </c>
      <c r="X1329" s="70">
        <v>0</v>
      </c>
      <c r="Y1329" s="70">
        <v>57960</v>
      </c>
      <c r="Z1329" s="70">
        <v>0</v>
      </c>
      <c r="AA1329" s="70">
        <v>769543</v>
      </c>
      <c r="AB1329" s="71">
        <f t="shared" si="227"/>
        <v>711583</v>
      </c>
      <c r="AC1329" s="71">
        <f t="shared" si="220"/>
        <v>591583</v>
      </c>
      <c r="AD1329" s="72">
        <f t="shared" si="221"/>
        <v>365</v>
      </c>
      <c r="AE1329" s="73">
        <f>ROUND(VLOOKUP(Q1329,'[1]Average Cost'!$A$3:$V$26,HLOOKUP('[1]Master Sheet'!E1329,'[1]Average Cost'!$B$1:$V$2,2,0)),0)</f>
        <v>734841</v>
      </c>
      <c r="AF1329" s="74">
        <f t="shared" si="222"/>
        <v>0.96834961576722034</v>
      </c>
      <c r="AG1329" s="68" t="str">
        <f t="shared" si="228"/>
        <v>80%-100%</v>
      </c>
      <c r="AH1329" s="75">
        <v>917985.89439999999</v>
      </c>
      <c r="AI1329" s="75">
        <v>917985.89439999999</v>
      </c>
      <c r="AJ1329" s="75">
        <v>813817</v>
      </c>
      <c r="AK1329" s="76">
        <f t="shared" si="223"/>
        <v>0.77515679090591483</v>
      </c>
      <c r="AL1329" s="39" t="str">
        <f t="shared" si="229"/>
        <v>70% - 90%</v>
      </c>
      <c r="AM1329" s="77" t="str">
        <f t="shared" si="230"/>
        <v>Lower Middle Range</v>
      </c>
      <c r="AN1329" s="78" t="s">
        <v>118</v>
      </c>
      <c r="AO1329" s="78" t="s">
        <v>900</v>
      </c>
      <c r="AP1329" s="78" t="s">
        <v>135</v>
      </c>
      <c r="AQ1329" s="49"/>
      <c r="AR1329" s="79"/>
      <c r="AS1329" s="79"/>
      <c r="AT1329" s="80"/>
      <c r="AU1329" s="52">
        <f t="shared" si="224"/>
        <v>0</v>
      </c>
    </row>
    <row r="1330" spans="1:47" ht="15" customHeight="1">
      <c r="A1330" s="53" t="s">
        <v>66</v>
      </c>
      <c r="B1330" s="54">
        <v>1319</v>
      </c>
      <c r="C1330" s="55" t="s">
        <v>265</v>
      </c>
      <c r="D1330" s="56" t="s">
        <v>331</v>
      </c>
      <c r="E1330" s="55" t="s">
        <v>79</v>
      </c>
      <c r="F1330" s="57">
        <v>42353</v>
      </c>
      <c r="G1330" s="58">
        <v>26473</v>
      </c>
      <c r="H1330" s="59">
        <f t="shared" si="225"/>
        <v>46.8</v>
      </c>
      <c r="I1330" s="60" t="s">
        <v>298</v>
      </c>
      <c r="J1330" s="61" t="s">
        <v>85</v>
      </c>
      <c r="K1330" s="62" t="s">
        <v>85</v>
      </c>
      <c r="L1330" s="63" t="s">
        <v>71</v>
      </c>
      <c r="M1330" s="64" t="str">
        <f t="shared" si="226"/>
        <v>3-3-2</v>
      </c>
      <c r="N1330" s="65">
        <v>42826</v>
      </c>
      <c r="O1330" s="66">
        <v>43191</v>
      </c>
      <c r="P1330" s="67">
        <v>9.9999999999999964E-2</v>
      </c>
      <c r="Q1330" s="68" t="s">
        <v>299</v>
      </c>
      <c r="R1330" s="68" t="s">
        <v>108</v>
      </c>
      <c r="S1330" s="68" t="s">
        <v>109</v>
      </c>
      <c r="T1330" s="69">
        <v>55</v>
      </c>
      <c r="U1330" s="68"/>
      <c r="V1330" s="70">
        <v>871560</v>
      </c>
      <c r="W1330" s="70">
        <v>0</v>
      </c>
      <c r="X1330" s="70">
        <v>0</v>
      </c>
      <c r="Y1330" s="70">
        <v>326832</v>
      </c>
      <c r="Z1330" s="70">
        <v>0</v>
      </c>
      <c r="AA1330" s="70">
        <v>2521666</v>
      </c>
      <c r="AB1330" s="71">
        <f t="shared" si="227"/>
        <v>2194834</v>
      </c>
      <c r="AC1330" s="71">
        <f t="shared" si="220"/>
        <v>2194834</v>
      </c>
      <c r="AD1330" s="72">
        <f t="shared" si="221"/>
        <v>365</v>
      </c>
      <c r="AE1330" s="73">
        <f>ROUND(VLOOKUP(Q1330,'[1]Average Cost'!$A$3:$V$26,HLOOKUP('[1]Master Sheet'!E1330,'[1]Average Cost'!$B$1:$V$2,2,0)),0)</f>
        <v>2505729</v>
      </c>
      <c r="AF1330" s="74">
        <f t="shared" si="222"/>
        <v>0.87592632722852315</v>
      </c>
      <c r="AG1330" s="68" t="str">
        <f t="shared" si="228"/>
        <v>80%-100%</v>
      </c>
      <c r="AH1330" s="75">
        <v>3641450</v>
      </c>
      <c r="AI1330" s="75">
        <v>3641450</v>
      </c>
      <c r="AJ1330" s="75">
        <v>2754643</v>
      </c>
      <c r="AK1330" s="76">
        <f t="shared" si="223"/>
        <v>0.60273627263864671</v>
      </c>
      <c r="AL1330" s="39" t="str">
        <f t="shared" si="229"/>
        <v>50% - 70%</v>
      </c>
      <c r="AM1330" s="77" t="str">
        <f t="shared" si="230"/>
        <v>Lower Range</v>
      </c>
      <c r="AN1330" s="78" t="s">
        <v>76</v>
      </c>
      <c r="AO1330" s="78"/>
      <c r="AP1330" s="78" t="s">
        <v>135</v>
      </c>
      <c r="AQ1330" s="49"/>
      <c r="AR1330" s="79"/>
      <c r="AS1330" s="79"/>
      <c r="AT1330" s="80"/>
      <c r="AU1330" s="52">
        <f t="shared" si="224"/>
        <v>0</v>
      </c>
    </row>
    <row r="1331" spans="1:47" ht="15" customHeight="1">
      <c r="A1331" s="53" t="s">
        <v>66</v>
      </c>
      <c r="B1331" s="54">
        <v>1320</v>
      </c>
      <c r="C1331" s="55" t="s">
        <v>134</v>
      </c>
      <c r="D1331" s="56" t="s">
        <v>68</v>
      </c>
      <c r="E1331" s="55" t="s">
        <v>79</v>
      </c>
      <c r="F1331" s="57">
        <v>42036</v>
      </c>
      <c r="G1331" s="58">
        <v>30296</v>
      </c>
      <c r="H1331" s="59">
        <f t="shared" si="225"/>
        <v>36.326027397260276</v>
      </c>
      <c r="I1331" s="60" t="s">
        <v>223</v>
      </c>
      <c r="J1331" s="61" t="s">
        <v>71</v>
      </c>
      <c r="K1331" s="62" t="s">
        <v>71</v>
      </c>
      <c r="L1331" s="63" t="s">
        <v>71</v>
      </c>
      <c r="M1331" s="64" t="str">
        <f t="shared" si="226"/>
        <v>2-2-2</v>
      </c>
      <c r="N1331" s="65" t="s">
        <v>86</v>
      </c>
      <c r="O1331" s="66">
        <v>43191</v>
      </c>
      <c r="P1331" s="67">
        <v>7.3472470384851885E-2</v>
      </c>
      <c r="Q1331" s="68" t="s">
        <v>224</v>
      </c>
      <c r="R1331" s="68" t="s">
        <v>108</v>
      </c>
      <c r="S1331" s="68" t="s">
        <v>109</v>
      </c>
      <c r="T1331" s="69">
        <v>48</v>
      </c>
      <c r="U1331" s="68"/>
      <c r="V1331" s="70">
        <v>269148</v>
      </c>
      <c r="W1331" s="70">
        <v>0</v>
      </c>
      <c r="X1331" s="70">
        <v>0</v>
      </c>
      <c r="Y1331" s="70">
        <v>67284</v>
      </c>
      <c r="Z1331" s="70">
        <v>0</v>
      </c>
      <c r="AA1331" s="70">
        <v>752117</v>
      </c>
      <c r="AB1331" s="71">
        <f t="shared" si="227"/>
        <v>684833</v>
      </c>
      <c r="AC1331" s="71">
        <f t="shared" si="220"/>
        <v>684833</v>
      </c>
      <c r="AD1331" s="72">
        <f t="shared" si="221"/>
        <v>365</v>
      </c>
      <c r="AE1331" s="73">
        <f>ROUND(VLOOKUP(Q1331,'[1]Average Cost'!$A$3:$V$26,HLOOKUP('[1]Master Sheet'!E1331,'[1]Average Cost'!$B$1:$V$2,2,0)),0)</f>
        <v>603973</v>
      </c>
      <c r="AF1331" s="74">
        <f t="shared" si="222"/>
        <v>1.1338801568944308</v>
      </c>
      <c r="AG1331" s="68" t="str">
        <f t="shared" si="228"/>
        <v>Greater than 100%</v>
      </c>
      <c r="AH1331" s="75">
        <v>861414.83519999997</v>
      </c>
      <c r="AI1331" s="75">
        <v>861414.83519999997</v>
      </c>
      <c r="AJ1331" s="75">
        <v>798942</v>
      </c>
      <c r="AK1331" s="76">
        <f t="shared" si="223"/>
        <v>0.79500952620696175</v>
      </c>
      <c r="AL1331" s="39" t="str">
        <f t="shared" si="229"/>
        <v>70% - 90%</v>
      </c>
      <c r="AM1331" s="77" t="str">
        <f t="shared" si="230"/>
        <v>Lower Middle Range</v>
      </c>
      <c r="AN1331" s="78" t="s">
        <v>118</v>
      </c>
      <c r="AO1331" s="78" t="s">
        <v>901</v>
      </c>
      <c r="AP1331" s="78" t="s">
        <v>76</v>
      </c>
      <c r="AQ1331" s="49"/>
      <c r="AR1331" s="79"/>
      <c r="AS1331" s="79"/>
      <c r="AT1331" s="80"/>
      <c r="AU1331" s="52">
        <f t="shared" si="224"/>
        <v>0</v>
      </c>
    </row>
    <row r="1332" spans="1:47" ht="15" customHeight="1">
      <c r="A1332" s="53" t="s">
        <v>66</v>
      </c>
      <c r="B1332" s="25">
        <v>1321</v>
      </c>
      <c r="C1332" s="55" t="s">
        <v>147</v>
      </c>
      <c r="D1332" s="56" t="s">
        <v>148</v>
      </c>
      <c r="E1332" s="55" t="s">
        <v>79</v>
      </c>
      <c r="F1332" s="57">
        <v>44506</v>
      </c>
      <c r="G1332" s="58">
        <v>30520</v>
      </c>
      <c r="H1332" s="59">
        <f t="shared" si="225"/>
        <v>35.712328767123289</v>
      </c>
      <c r="I1332" s="60" t="s">
        <v>138</v>
      </c>
      <c r="J1332" s="61">
        <v>0</v>
      </c>
      <c r="K1332" s="62">
        <v>0</v>
      </c>
      <c r="L1332" s="63" t="s">
        <v>85</v>
      </c>
      <c r="M1332" s="64" t="str">
        <f t="shared" si="226"/>
        <v>0-0-3</v>
      </c>
      <c r="N1332" s="81" t="s">
        <v>121</v>
      </c>
      <c r="O1332" s="62" t="s">
        <v>72</v>
      </c>
      <c r="P1332" s="67">
        <v>0</v>
      </c>
      <c r="Q1332" s="68" t="s">
        <v>122</v>
      </c>
      <c r="R1332" s="68" t="s">
        <v>108</v>
      </c>
      <c r="S1332" s="68" t="s">
        <v>109</v>
      </c>
      <c r="T1332" s="69">
        <v>54</v>
      </c>
      <c r="U1332" s="68"/>
      <c r="V1332" s="70">
        <v>834780</v>
      </c>
      <c r="W1332" s="70">
        <v>0</v>
      </c>
      <c r="X1332" s="70">
        <v>0</v>
      </c>
      <c r="Y1332" s="70">
        <v>313044</v>
      </c>
      <c r="Z1332" s="70">
        <v>0</v>
      </c>
      <c r="AA1332" s="70">
        <v>2415944</v>
      </c>
      <c r="AB1332" s="71">
        <f t="shared" si="227"/>
        <v>2102900</v>
      </c>
      <c r="AC1332" s="71">
        <f t="shared" si="220"/>
        <v>2102900</v>
      </c>
      <c r="AD1332" s="72">
        <f t="shared" si="221"/>
        <v>365</v>
      </c>
      <c r="AE1332" s="73">
        <f>ROUND(VLOOKUP(Q1332,'[1]Average Cost'!$A$3:$V$26,HLOOKUP('[1]Master Sheet'!E1332,'[1]Average Cost'!$B$1:$V$2,2,0)),0)</f>
        <v>2180471</v>
      </c>
      <c r="AF1332" s="74">
        <f t="shared" si="222"/>
        <v>0.96442465870905869</v>
      </c>
      <c r="AG1332" s="68" t="str">
        <f t="shared" si="228"/>
        <v>80%-100%</v>
      </c>
      <c r="AH1332" s="75">
        <v>2819680.4681500001</v>
      </c>
      <c r="AI1332" s="75">
        <v>2819680.4681500001</v>
      </c>
      <c r="AJ1332" s="75">
        <v>2776706</v>
      </c>
      <c r="AK1332" s="76">
        <f t="shared" si="223"/>
        <v>0.74579372512365505</v>
      </c>
      <c r="AL1332" s="39" t="str">
        <f t="shared" si="229"/>
        <v>70% - 90%</v>
      </c>
      <c r="AM1332" s="77" t="str">
        <f t="shared" si="230"/>
        <v>Lower Middle Range</v>
      </c>
      <c r="AN1332" s="78" t="s">
        <v>76</v>
      </c>
      <c r="AO1332" s="78"/>
      <c r="AP1332" s="78" t="s">
        <v>76</v>
      </c>
      <c r="AQ1332" s="49"/>
      <c r="AR1332" s="79"/>
      <c r="AS1332" s="79"/>
      <c r="AT1332" s="80"/>
      <c r="AU1332" s="52">
        <f t="shared" si="224"/>
        <v>0</v>
      </c>
    </row>
    <row r="1333" spans="1:47" ht="15" customHeight="1">
      <c r="A1333" s="53" t="s">
        <v>66</v>
      </c>
      <c r="B1333" s="54">
        <v>1322</v>
      </c>
      <c r="C1333" s="55" t="s">
        <v>377</v>
      </c>
      <c r="D1333" s="56" t="s">
        <v>145</v>
      </c>
      <c r="E1333" s="55" t="s">
        <v>149</v>
      </c>
      <c r="F1333" s="57">
        <v>43603</v>
      </c>
      <c r="G1333" s="58">
        <v>33210</v>
      </c>
      <c r="H1333" s="59">
        <f t="shared" si="225"/>
        <v>28.342465753424658</v>
      </c>
      <c r="I1333" s="60" t="s">
        <v>482</v>
      </c>
      <c r="J1333" s="61" t="s">
        <v>71</v>
      </c>
      <c r="K1333" s="62" t="s">
        <v>71</v>
      </c>
      <c r="L1333" s="63" t="s">
        <v>85</v>
      </c>
      <c r="M1333" s="64" t="str">
        <f t="shared" si="226"/>
        <v>2-2-3</v>
      </c>
      <c r="N1333" s="65">
        <v>42522</v>
      </c>
      <c r="O1333" s="66">
        <v>43191</v>
      </c>
      <c r="P1333" s="67">
        <v>8.7499999999999981E-2</v>
      </c>
      <c r="Q1333" s="68" t="s">
        <v>151</v>
      </c>
      <c r="R1333" s="68" t="s">
        <v>126</v>
      </c>
      <c r="S1333" s="68" t="s">
        <v>127</v>
      </c>
      <c r="T1333" s="69">
        <v>45</v>
      </c>
      <c r="U1333" s="68"/>
      <c r="V1333" s="70">
        <v>96000</v>
      </c>
      <c r="W1333" s="70">
        <v>18000</v>
      </c>
      <c r="X1333" s="70">
        <v>0</v>
      </c>
      <c r="Y1333" s="70">
        <v>0</v>
      </c>
      <c r="Z1333" s="70">
        <v>0</v>
      </c>
      <c r="AA1333" s="70">
        <v>245144.74</v>
      </c>
      <c r="AB1333" s="71">
        <f t="shared" si="227"/>
        <v>245144.74</v>
      </c>
      <c r="AC1333" s="71">
        <f t="shared" si="220"/>
        <v>227144.74</v>
      </c>
      <c r="AD1333" s="72">
        <f t="shared" si="221"/>
        <v>365</v>
      </c>
      <c r="AE1333" s="73">
        <f>ROUND(VLOOKUP(Q1333,'[1]Average Cost'!$A$3:$V$26,HLOOKUP('[1]Master Sheet'!E1333,'[1]Average Cost'!$B$1:$V$2,2,0)),0)</f>
        <v>313892</v>
      </c>
      <c r="AF1333" s="74">
        <f t="shared" si="222"/>
        <v>0.78098435130554456</v>
      </c>
      <c r="AG1333" s="68" t="str">
        <f t="shared" si="228"/>
        <v>60%-80%</v>
      </c>
      <c r="AH1333" s="75">
        <v>487522.38750000001</v>
      </c>
      <c r="AI1333" s="75">
        <v>487522.38750000001</v>
      </c>
      <c r="AJ1333" s="75">
        <v>336103</v>
      </c>
      <c r="AK1333" s="76">
        <f t="shared" si="223"/>
        <v>0.50283791326403449</v>
      </c>
      <c r="AL1333" s="39" t="str">
        <f t="shared" si="229"/>
        <v>50% - 70%</v>
      </c>
      <c r="AM1333" s="77" t="str">
        <f t="shared" si="230"/>
        <v>Lower Range</v>
      </c>
      <c r="AN1333" s="78" t="s">
        <v>76</v>
      </c>
      <c r="AO1333" s="78"/>
      <c r="AP1333" s="78" t="s">
        <v>76</v>
      </c>
      <c r="AQ1333" s="49"/>
      <c r="AR1333" s="79"/>
      <c r="AS1333" s="79"/>
      <c r="AT1333" s="80"/>
      <c r="AU1333" s="52">
        <f t="shared" si="224"/>
        <v>0</v>
      </c>
    </row>
    <row r="1334" spans="1:47" ht="15" customHeight="1">
      <c r="A1334" s="53" t="s">
        <v>66</v>
      </c>
      <c r="B1334" s="54">
        <v>1323</v>
      </c>
      <c r="C1334" s="55" t="s">
        <v>134</v>
      </c>
      <c r="D1334" s="56" t="s">
        <v>68</v>
      </c>
      <c r="E1334" s="55" t="s">
        <v>149</v>
      </c>
      <c r="F1334" s="57">
        <v>44261</v>
      </c>
      <c r="G1334" s="58">
        <v>27977</v>
      </c>
      <c r="H1334" s="59">
        <f t="shared" si="225"/>
        <v>42.679452054794524</v>
      </c>
      <c r="I1334" s="60" t="s">
        <v>415</v>
      </c>
      <c r="J1334" s="61">
        <v>0</v>
      </c>
      <c r="K1334" s="62" t="s">
        <v>71</v>
      </c>
      <c r="L1334" s="63" t="s">
        <v>71</v>
      </c>
      <c r="M1334" s="64" t="str">
        <f t="shared" si="226"/>
        <v>0-2-2</v>
      </c>
      <c r="N1334" s="81" t="s">
        <v>121</v>
      </c>
      <c r="O1334" s="66">
        <v>43191</v>
      </c>
      <c r="P1334" s="67">
        <v>6.8749999999999992E-2</v>
      </c>
      <c r="Q1334" s="68" t="s">
        <v>151</v>
      </c>
      <c r="R1334" s="68" t="s">
        <v>126</v>
      </c>
      <c r="S1334" s="68" t="s">
        <v>127</v>
      </c>
      <c r="T1334" s="69">
        <v>48</v>
      </c>
      <c r="U1334" s="68"/>
      <c r="V1334" s="70">
        <v>225408</v>
      </c>
      <c r="W1334" s="70">
        <v>0</v>
      </c>
      <c r="X1334" s="70">
        <v>0</v>
      </c>
      <c r="Y1334" s="70">
        <v>56352</v>
      </c>
      <c r="Z1334" s="70">
        <v>0</v>
      </c>
      <c r="AA1334" s="70">
        <v>631832</v>
      </c>
      <c r="AB1334" s="71">
        <f t="shared" si="227"/>
        <v>575480</v>
      </c>
      <c r="AC1334" s="71">
        <f t="shared" si="220"/>
        <v>575480</v>
      </c>
      <c r="AD1334" s="72">
        <f t="shared" si="221"/>
        <v>365</v>
      </c>
      <c r="AE1334" s="73">
        <f>ROUND(VLOOKUP(Q1334,'[1]Average Cost'!$A$3:$V$26,HLOOKUP('[1]Master Sheet'!E1334,'[1]Average Cost'!$B$1:$V$2,2,0)),0)</f>
        <v>640507</v>
      </c>
      <c r="AF1334" s="74">
        <f t="shared" si="222"/>
        <v>0.89847573875070841</v>
      </c>
      <c r="AG1334" s="68" t="str">
        <f t="shared" si="228"/>
        <v>80%-100%</v>
      </c>
      <c r="AH1334" s="75">
        <v>819332.73175000004</v>
      </c>
      <c r="AI1334" s="75">
        <v>819332.73175000004</v>
      </c>
      <c r="AJ1334" s="75">
        <v>563077</v>
      </c>
      <c r="AK1334" s="76">
        <f t="shared" si="223"/>
        <v>0.702376431087821</v>
      </c>
      <c r="AL1334" s="39" t="str">
        <f t="shared" si="229"/>
        <v>70% - 90%</v>
      </c>
      <c r="AM1334" s="77" t="str">
        <f t="shared" si="230"/>
        <v>Lower Middle Range</v>
      </c>
      <c r="AN1334" s="78" t="s">
        <v>76</v>
      </c>
      <c r="AO1334" s="78"/>
      <c r="AP1334" s="78" t="s">
        <v>76</v>
      </c>
      <c r="AQ1334" s="49"/>
      <c r="AR1334" s="79"/>
      <c r="AS1334" s="79"/>
      <c r="AT1334" s="80"/>
      <c r="AU1334" s="52">
        <f t="shared" si="224"/>
        <v>0</v>
      </c>
    </row>
    <row r="1335" spans="1:47" ht="15" customHeight="1">
      <c r="A1335" s="53" t="s">
        <v>66</v>
      </c>
      <c r="B1335" s="54">
        <v>1324</v>
      </c>
      <c r="C1335" s="55" t="s">
        <v>110</v>
      </c>
      <c r="D1335" s="56" t="s">
        <v>95</v>
      </c>
      <c r="E1335" s="55" t="s">
        <v>79</v>
      </c>
      <c r="F1335" s="57">
        <v>44472</v>
      </c>
      <c r="G1335" s="58">
        <v>33377</v>
      </c>
      <c r="H1335" s="59">
        <f t="shared" si="225"/>
        <v>27.884931506849316</v>
      </c>
      <c r="I1335" s="60" t="s">
        <v>100</v>
      </c>
      <c r="J1335" s="61">
        <v>0</v>
      </c>
      <c r="K1335" s="62">
        <v>0</v>
      </c>
      <c r="L1335" s="63" t="s">
        <v>71</v>
      </c>
      <c r="M1335" s="64" t="str">
        <f t="shared" si="226"/>
        <v>0-0-2</v>
      </c>
      <c r="N1335" s="81" t="s">
        <v>121</v>
      </c>
      <c r="O1335" s="62" t="s">
        <v>98</v>
      </c>
      <c r="P1335" s="67">
        <v>0</v>
      </c>
      <c r="Q1335" s="68" t="s">
        <v>101</v>
      </c>
      <c r="R1335" s="68" t="s">
        <v>141</v>
      </c>
      <c r="S1335" s="68" t="s">
        <v>142</v>
      </c>
      <c r="T1335" s="69">
        <v>47</v>
      </c>
      <c r="U1335" s="68"/>
      <c r="V1335" s="70">
        <v>248148</v>
      </c>
      <c r="W1335" s="70">
        <v>0</v>
      </c>
      <c r="X1335" s="70">
        <v>0</v>
      </c>
      <c r="Y1335" s="70">
        <v>62040</v>
      </c>
      <c r="Z1335" s="70">
        <v>0</v>
      </c>
      <c r="AA1335" s="70">
        <v>694371</v>
      </c>
      <c r="AB1335" s="71">
        <f t="shared" si="227"/>
        <v>632331</v>
      </c>
      <c r="AC1335" s="71">
        <f t="shared" si="220"/>
        <v>632331</v>
      </c>
      <c r="AD1335" s="72">
        <f t="shared" si="221"/>
        <v>365</v>
      </c>
      <c r="AE1335" s="73">
        <f>ROUND(VLOOKUP(Q1335,'[1]Average Cost'!$A$3:$V$26,HLOOKUP('[1]Master Sheet'!E1335,'[1]Average Cost'!$B$1:$V$2,2,0)),0)</f>
        <v>523446</v>
      </c>
      <c r="AF1335" s="74">
        <f t="shared" si="222"/>
        <v>1.2080157265505898</v>
      </c>
      <c r="AG1335" s="68" t="str">
        <f t="shared" si="228"/>
        <v>Greater than 100%</v>
      </c>
      <c r="AH1335" s="75">
        <v>818934.83750000002</v>
      </c>
      <c r="AI1335" s="75">
        <v>818934.83750000002</v>
      </c>
      <c r="AJ1335" s="75">
        <v>703765</v>
      </c>
      <c r="AK1335" s="76">
        <f t="shared" si="223"/>
        <v>0.77213835710097023</v>
      </c>
      <c r="AL1335" s="39" t="str">
        <f t="shared" si="229"/>
        <v>70% - 90%</v>
      </c>
      <c r="AM1335" s="77" t="str">
        <f t="shared" si="230"/>
        <v>Lower Middle Range</v>
      </c>
      <c r="AN1335" s="78" t="s">
        <v>76</v>
      </c>
      <c r="AO1335" s="78"/>
      <c r="AP1335" s="78" t="s">
        <v>76</v>
      </c>
      <c r="AQ1335" s="49"/>
      <c r="AR1335" s="79"/>
      <c r="AS1335" s="79"/>
      <c r="AT1335" s="80"/>
      <c r="AU1335" s="52">
        <f t="shared" si="224"/>
        <v>0</v>
      </c>
    </row>
    <row r="1336" spans="1:47" ht="15" customHeight="1">
      <c r="A1336" s="53" t="s">
        <v>66</v>
      </c>
      <c r="B1336" s="54">
        <v>1325</v>
      </c>
      <c r="C1336" s="55" t="s">
        <v>116</v>
      </c>
      <c r="D1336" s="56" t="s">
        <v>117</v>
      </c>
      <c r="E1336" s="55" t="s">
        <v>111</v>
      </c>
      <c r="F1336" s="57">
        <v>40695</v>
      </c>
      <c r="G1336" s="58">
        <v>30328</v>
      </c>
      <c r="H1336" s="59">
        <f t="shared" si="225"/>
        <v>36.238356164383561</v>
      </c>
      <c r="I1336" s="60" t="s">
        <v>403</v>
      </c>
      <c r="J1336" s="61" t="s">
        <v>81</v>
      </c>
      <c r="K1336" s="62" t="s">
        <v>81</v>
      </c>
      <c r="L1336" s="63" t="s">
        <v>81</v>
      </c>
      <c r="M1336" s="64" t="str">
        <f t="shared" si="226"/>
        <v>4-4-4</v>
      </c>
      <c r="N1336" s="65">
        <v>42736</v>
      </c>
      <c r="O1336" s="66">
        <v>43191</v>
      </c>
      <c r="P1336" s="67">
        <v>0.12499999999999999</v>
      </c>
      <c r="Q1336" s="68" t="s">
        <v>224</v>
      </c>
      <c r="R1336" s="68" t="s">
        <v>108</v>
      </c>
      <c r="S1336" s="68" t="s">
        <v>109</v>
      </c>
      <c r="T1336" s="69">
        <v>50</v>
      </c>
      <c r="U1336" s="68"/>
      <c r="V1336" s="70">
        <v>281244</v>
      </c>
      <c r="W1336" s="70">
        <v>0</v>
      </c>
      <c r="X1336" s="70">
        <v>67500</v>
      </c>
      <c r="Y1336" s="70">
        <v>78120</v>
      </c>
      <c r="Z1336" s="70">
        <v>22500</v>
      </c>
      <c r="AA1336" s="70">
        <v>871290</v>
      </c>
      <c r="AB1336" s="71">
        <f t="shared" si="227"/>
        <v>793170</v>
      </c>
      <c r="AC1336" s="71">
        <f t="shared" si="220"/>
        <v>793170</v>
      </c>
      <c r="AD1336" s="72">
        <f t="shared" si="221"/>
        <v>365</v>
      </c>
      <c r="AE1336" s="73">
        <f>ROUND(VLOOKUP(Q1336,'[1]Average Cost'!$A$3:$V$26,HLOOKUP('[1]Master Sheet'!E1336,'[1]Average Cost'!$B$1:$V$2,2,0)),0)</f>
        <v>919173</v>
      </c>
      <c r="AF1336" s="74">
        <f t="shared" si="222"/>
        <v>0.86291699168709268</v>
      </c>
      <c r="AG1336" s="68" t="str">
        <f t="shared" si="228"/>
        <v>80%-100%</v>
      </c>
      <c r="AH1336" s="75">
        <v>1354273.7394000001</v>
      </c>
      <c r="AI1336" s="75">
        <v>1354273.7394000001</v>
      </c>
      <c r="AJ1336" s="75">
        <v>1140547</v>
      </c>
      <c r="AK1336" s="76">
        <f t="shared" si="223"/>
        <v>0.58567922933468941</v>
      </c>
      <c r="AL1336" s="39" t="str">
        <f t="shared" si="229"/>
        <v>50% - 70%</v>
      </c>
      <c r="AM1336" s="77" t="str">
        <f t="shared" si="230"/>
        <v>Lower Range</v>
      </c>
      <c r="AN1336" s="78" t="s">
        <v>76</v>
      </c>
      <c r="AO1336" s="78"/>
      <c r="AP1336" s="78" t="s">
        <v>76</v>
      </c>
      <c r="AQ1336" s="49"/>
      <c r="AR1336" s="79"/>
      <c r="AS1336" s="79"/>
      <c r="AT1336" s="80"/>
      <c r="AU1336" s="52">
        <f t="shared" si="224"/>
        <v>0</v>
      </c>
    </row>
    <row r="1337" spans="1:47" ht="15" customHeight="1">
      <c r="A1337" s="53" t="s">
        <v>66</v>
      </c>
      <c r="B1337" s="54">
        <v>1326</v>
      </c>
      <c r="C1337" s="55" t="s">
        <v>136</v>
      </c>
      <c r="D1337" s="56" t="s">
        <v>91</v>
      </c>
      <c r="E1337" s="55" t="s">
        <v>370</v>
      </c>
      <c r="F1337" s="57">
        <v>40544</v>
      </c>
      <c r="G1337" s="58">
        <v>29452</v>
      </c>
      <c r="H1337" s="59">
        <f t="shared" si="225"/>
        <v>38.638356164383559</v>
      </c>
      <c r="I1337" s="60" t="s">
        <v>722</v>
      </c>
      <c r="J1337" s="61" t="s">
        <v>85</v>
      </c>
      <c r="K1337" s="62" t="s">
        <v>85</v>
      </c>
      <c r="L1337" s="63" t="s">
        <v>81</v>
      </c>
      <c r="M1337" s="64" t="str">
        <f t="shared" si="226"/>
        <v>3-3-4</v>
      </c>
      <c r="N1337" s="65">
        <v>42736</v>
      </c>
      <c r="O1337" s="66">
        <v>43191</v>
      </c>
      <c r="P1337" s="67">
        <v>0.09</v>
      </c>
      <c r="Q1337" s="68" t="s">
        <v>87</v>
      </c>
      <c r="R1337" s="68" t="s">
        <v>88</v>
      </c>
      <c r="S1337" s="68" t="s">
        <v>89</v>
      </c>
      <c r="T1337" s="69">
        <v>49</v>
      </c>
      <c r="U1337" s="68"/>
      <c r="V1337" s="70">
        <v>212268</v>
      </c>
      <c r="W1337" s="70">
        <v>0</v>
      </c>
      <c r="X1337" s="70">
        <v>0</v>
      </c>
      <c r="Y1337" s="70">
        <v>53064</v>
      </c>
      <c r="Z1337" s="70">
        <v>0</v>
      </c>
      <c r="AA1337" s="70">
        <v>595675</v>
      </c>
      <c r="AB1337" s="71">
        <f t="shared" si="227"/>
        <v>542611</v>
      </c>
      <c r="AC1337" s="71">
        <f t="shared" si="220"/>
        <v>542611</v>
      </c>
      <c r="AD1337" s="72">
        <f t="shared" si="221"/>
        <v>365</v>
      </c>
      <c r="AE1337" s="73">
        <f>ROUND(VLOOKUP(Q1337,'[1]Average Cost'!$A$3:$V$26,HLOOKUP('[1]Master Sheet'!E1337,'[1]Average Cost'!$B$1:$V$2,2,0)),0)</f>
        <v>681533</v>
      </c>
      <c r="AF1337" s="74">
        <f t="shared" si="222"/>
        <v>0.79616247489116443</v>
      </c>
      <c r="AG1337" s="68" t="str">
        <f t="shared" si="228"/>
        <v>60%-80%</v>
      </c>
      <c r="AH1337" s="75">
        <v>1139404.175</v>
      </c>
      <c r="AI1337" s="75">
        <v>1139404.175</v>
      </c>
      <c r="AJ1337" s="75">
        <v>737398</v>
      </c>
      <c r="AK1337" s="76">
        <f t="shared" si="223"/>
        <v>0.47622346126649923</v>
      </c>
      <c r="AL1337" s="39" t="str">
        <f t="shared" si="229"/>
        <v>25% - 50%</v>
      </c>
      <c r="AM1337" s="77" t="str">
        <f t="shared" si="230"/>
        <v>Lower Range</v>
      </c>
      <c r="AN1337" s="78" t="s">
        <v>118</v>
      </c>
      <c r="AO1337" s="78" t="s">
        <v>902</v>
      </c>
      <c r="AP1337" s="78" t="s">
        <v>76</v>
      </c>
      <c r="AQ1337" s="49"/>
      <c r="AR1337" s="79"/>
      <c r="AS1337" s="79"/>
      <c r="AT1337" s="80"/>
      <c r="AU1337" s="52">
        <f t="shared" si="224"/>
        <v>0</v>
      </c>
    </row>
    <row r="1338" spans="1:47" ht="15" customHeight="1">
      <c r="A1338" s="53" t="s">
        <v>66</v>
      </c>
      <c r="B1338" s="25">
        <v>1327</v>
      </c>
      <c r="C1338" s="55" t="s">
        <v>198</v>
      </c>
      <c r="D1338" s="56" t="s">
        <v>199</v>
      </c>
      <c r="E1338" s="55" t="s">
        <v>79</v>
      </c>
      <c r="F1338" s="57">
        <v>44424</v>
      </c>
      <c r="G1338" s="58">
        <v>27554</v>
      </c>
      <c r="H1338" s="59">
        <f t="shared" si="225"/>
        <v>43.838356164383562</v>
      </c>
      <c r="I1338" s="60" t="s">
        <v>213</v>
      </c>
      <c r="J1338" s="61">
        <v>0</v>
      </c>
      <c r="K1338" s="62" t="s">
        <v>85</v>
      </c>
      <c r="L1338" s="63" t="s">
        <v>85</v>
      </c>
      <c r="M1338" s="64" t="str">
        <f t="shared" si="226"/>
        <v>0-3-3</v>
      </c>
      <c r="N1338" s="81" t="s">
        <v>121</v>
      </c>
      <c r="O1338" s="66">
        <v>43191</v>
      </c>
      <c r="P1338" s="67">
        <v>4.7650684931506954E-2</v>
      </c>
      <c r="Q1338" s="68" t="s">
        <v>87</v>
      </c>
      <c r="R1338" s="68" t="s">
        <v>88</v>
      </c>
      <c r="S1338" s="68" t="s">
        <v>89</v>
      </c>
      <c r="T1338" s="69">
        <v>56</v>
      </c>
      <c r="U1338" s="68"/>
      <c r="V1338" s="70">
        <v>1676244</v>
      </c>
      <c r="W1338" s="70">
        <v>0</v>
      </c>
      <c r="X1338" s="70">
        <v>0</v>
      </c>
      <c r="Y1338" s="70">
        <v>628596</v>
      </c>
      <c r="Z1338" s="70">
        <v>0</v>
      </c>
      <c r="AA1338" s="70">
        <v>4839122</v>
      </c>
      <c r="AB1338" s="71">
        <f t="shared" si="227"/>
        <v>4210526</v>
      </c>
      <c r="AC1338" s="71">
        <f t="shared" si="220"/>
        <v>4210526</v>
      </c>
      <c r="AD1338" s="72">
        <f t="shared" si="221"/>
        <v>365</v>
      </c>
      <c r="AE1338" s="73">
        <f>ROUND(VLOOKUP(Q1338,'[1]Average Cost'!$A$3:$V$26,HLOOKUP('[1]Master Sheet'!E1338,'[1]Average Cost'!$B$1:$V$2,2,0)),0)</f>
        <v>4819200</v>
      </c>
      <c r="AF1338" s="74">
        <f t="shared" si="222"/>
        <v>0.87369812416998671</v>
      </c>
      <c r="AG1338" s="68" t="str">
        <f t="shared" si="228"/>
        <v>80%-100%</v>
      </c>
      <c r="AH1338" s="75">
        <v>3723936.75</v>
      </c>
      <c r="AI1338" s="75">
        <v>3723936.75</v>
      </c>
      <c r="AJ1338" s="75">
        <v>2928587</v>
      </c>
      <c r="AK1338" s="76">
        <f t="shared" si="223"/>
        <v>1.1306652831845223</v>
      </c>
      <c r="AL1338" s="39" t="str">
        <f t="shared" si="229"/>
        <v>110% - 130%</v>
      </c>
      <c r="AM1338" s="77" t="str">
        <f t="shared" si="230"/>
        <v>Upper Middle Range</v>
      </c>
      <c r="AN1338" s="78" t="s">
        <v>76</v>
      </c>
      <c r="AO1338" s="78"/>
      <c r="AP1338" s="78" t="s">
        <v>135</v>
      </c>
      <c r="AQ1338" s="49"/>
      <c r="AR1338" s="79"/>
      <c r="AS1338" s="79"/>
      <c r="AT1338" s="80"/>
      <c r="AU1338" s="52">
        <f t="shared" si="224"/>
        <v>0</v>
      </c>
    </row>
    <row r="1339" spans="1:47" ht="15" customHeight="1">
      <c r="A1339" s="53" t="s">
        <v>66</v>
      </c>
      <c r="B1339" s="54">
        <v>1328</v>
      </c>
      <c r="C1339" s="55" t="s">
        <v>163</v>
      </c>
      <c r="D1339" s="56" t="s">
        <v>95</v>
      </c>
      <c r="E1339" s="55" t="s">
        <v>79</v>
      </c>
      <c r="F1339" s="57">
        <v>44688</v>
      </c>
      <c r="G1339" s="58">
        <v>33284</v>
      </c>
      <c r="H1339" s="59">
        <f t="shared" si="225"/>
        <v>28.139726027397259</v>
      </c>
      <c r="I1339" s="60" t="s">
        <v>312</v>
      </c>
      <c r="J1339" s="61">
        <v>0</v>
      </c>
      <c r="K1339" s="62">
        <v>0</v>
      </c>
      <c r="L1339" s="63" t="s">
        <v>71</v>
      </c>
      <c r="M1339" s="64" t="str">
        <f t="shared" si="226"/>
        <v>0-0-2</v>
      </c>
      <c r="N1339" s="81" t="s">
        <v>72</v>
      </c>
      <c r="O1339" s="62" t="s">
        <v>72</v>
      </c>
      <c r="P1339" s="67">
        <v>0</v>
      </c>
      <c r="Q1339" s="68" t="s">
        <v>87</v>
      </c>
      <c r="R1339" s="68" t="s">
        <v>88</v>
      </c>
      <c r="S1339" s="68" t="s">
        <v>89</v>
      </c>
      <c r="T1339" s="69">
        <v>47</v>
      </c>
      <c r="U1339" s="68"/>
      <c r="V1339" s="70">
        <v>203640</v>
      </c>
      <c r="W1339" s="70">
        <v>0</v>
      </c>
      <c r="X1339" s="70">
        <v>0</v>
      </c>
      <c r="Y1339" s="70">
        <v>50904</v>
      </c>
      <c r="Z1339" s="70">
        <v>0</v>
      </c>
      <c r="AA1339" s="70">
        <v>571965</v>
      </c>
      <c r="AB1339" s="71">
        <f t="shared" si="227"/>
        <v>521061</v>
      </c>
      <c r="AC1339" s="71">
        <f t="shared" si="220"/>
        <v>521061</v>
      </c>
      <c r="AD1339" s="72">
        <f t="shared" si="221"/>
        <v>329</v>
      </c>
      <c r="AE1339" s="73">
        <f>ROUND(VLOOKUP(Q1339,'[1]Average Cost'!$A$3:$V$26,HLOOKUP('[1]Master Sheet'!E1339,'[1]Average Cost'!$B$1:$V$2,2,0)),0)</f>
        <v>436990</v>
      </c>
      <c r="AF1339" s="74">
        <f t="shared" si="222"/>
        <v>1.1923865534680427</v>
      </c>
      <c r="AG1339" s="68" t="str">
        <f t="shared" si="228"/>
        <v>Greater than 100%</v>
      </c>
      <c r="AH1339" s="75">
        <v>752202.61250000005</v>
      </c>
      <c r="AI1339" s="75">
        <v>752202.61250000005</v>
      </c>
      <c r="AJ1339" s="75">
        <v>532918</v>
      </c>
      <c r="AK1339" s="76">
        <f t="shared" si="223"/>
        <v>0.69271362707477968</v>
      </c>
      <c r="AL1339" s="39" t="str">
        <f t="shared" si="229"/>
        <v>50% - 70%</v>
      </c>
      <c r="AM1339" s="77" t="str">
        <f t="shared" si="230"/>
        <v>Lower Range</v>
      </c>
      <c r="AN1339" s="78" t="s">
        <v>76</v>
      </c>
      <c r="AO1339" s="78"/>
      <c r="AP1339" s="78" t="s">
        <v>76</v>
      </c>
      <c r="AQ1339" s="49"/>
      <c r="AR1339" s="79"/>
      <c r="AS1339" s="79"/>
      <c r="AT1339" s="80"/>
      <c r="AU1339" s="52">
        <f t="shared" si="224"/>
        <v>0</v>
      </c>
    </row>
    <row r="1340" spans="1:47" ht="15" customHeight="1">
      <c r="A1340" s="53" t="s">
        <v>66</v>
      </c>
      <c r="B1340" s="54">
        <v>1329</v>
      </c>
      <c r="C1340" s="55" t="s">
        <v>170</v>
      </c>
      <c r="D1340" s="56" t="s">
        <v>95</v>
      </c>
      <c r="E1340" s="55" t="s">
        <v>111</v>
      </c>
      <c r="F1340" s="57">
        <v>42005</v>
      </c>
      <c r="G1340" s="58">
        <v>31114</v>
      </c>
      <c r="H1340" s="59">
        <f t="shared" si="225"/>
        <v>34.084931506849315</v>
      </c>
      <c r="I1340" s="60" t="s">
        <v>581</v>
      </c>
      <c r="J1340" s="61" t="s">
        <v>129</v>
      </c>
      <c r="K1340" s="62" t="s">
        <v>85</v>
      </c>
      <c r="L1340" s="63" t="s">
        <v>85</v>
      </c>
      <c r="M1340" s="64" t="str">
        <f t="shared" si="226"/>
        <v>1-3-3</v>
      </c>
      <c r="N1340" s="65">
        <v>43191</v>
      </c>
      <c r="O1340" s="66">
        <v>43191</v>
      </c>
      <c r="P1340" s="67">
        <v>0.14749999999999999</v>
      </c>
      <c r="Q1340" s="68" t="s">
        <v>113</v>
      </c>
      <c r="R1340" s="68" t="s">
        <v>114</v>
      </c>
      <c r="S1340" s="68" t="s">
        <v>115</v>
      </c>
      <c r="T1340" s="69">
        <v>47</v>
      </c>
      <c r="U1340" s="68"/>
      <c r="V1340" s="70">
        <v>106068</v>
      </c>
      <c r="W1340" s="70">
        <v>0</v>
      </c>
      <c r="X1340" s="70">
        <v>31500</v>
      </c>
      <c r="Y1340" s="70">
        <v>27204</v>
      </c>
      <c r="Z1340" s="70">
        <v>10500</v>
      </c>
      <c r="AA1340" s="70">
        <v>299184.79000000004</v>
      </c>
      <c r="AB1340" s="71">
        <f t="shared" si="227"/>
        <v>271980.79000000004</v>
      </c>
      <c r="AC1340" s="71">
        <f t="shared" si="220"/>
        <v>271980.79000000004</v>
      </c>
      <c r="AD1340" s="72">
        <f t="shared" si="221"/>
        <v>365</v>
      </c>
      <c r="AE1340" s="73">
        <f>ROUND(VLOOKUP(Q1340,'[1]Average Cost'!$A$3:$V$26,HLOOKUP('[1]Master Sheet'!E1340,'[1]Average Cost'!$B$1:$V$2,2,0)),0)</f>
        <v>450224</v>
      </c>
      <c r="AF1340" s="74">
        <f t="shared" si="222"/>
        <v>0.6041010474785885</v>
      </c>
      <c r="AG1340" s="68" t="str">
        <f t="shared" si="228"/>
        <v>60%-80%</v>
      </c>
      <c r="AH1340" s="75">
        <v>689492.30925249995</v>
      </c>
      <c r="AI1340" s="75">
        <v>689492.30925249995</v>
      </c>
      <c r="AJ1340" s="75">
        <v>495248</v>
      </c>
      <c r="AK1340" s="76">
        <f t="shared" si="223"/>
        <v>0.39446529910516748</v>
      </c>
      <c r="AL1340" s="39" t="str">
        <f t="shared" si="229"/>
        <v>25% - 50%</v>
      </c>
      <c r="AM1340" s="77" t="str">
        <f t="shared" si="230"/>
        <v>Lower Range</v>
      </c>
      <c r="AN1340" s="78" t="s">
        <v>76</v>
      </c>
      <c r="AO1340" s="78"/>
      <c r="AP1340" s="78" t="s">
        <v>76</v>
      </c>
      <c r="AQ1340" s="49"/>
      <c r="AR1340" s="79"/>
      <c r="AS1340" s="79"/>
      <c r="AT1340" s="80"/>
      <c r="AU1340" s="52">
        <f t="shared" si="224"/>
        <v>0</v>
      </c>
    </row>
    <row r="1341" spans="1:47" ht="15" customHeight="1">
      <c r="A1341" s="53" t="s">
        <v>66</v>
      </c>
      <c r="B1341" s="54">
        <v>1330</v>
      </c>
      <c r="C1341" s="55" t="s">
        <v>152</v>
      </c>
      <c r="D1341" s="56" t="s">
        <v>83</v>
      </c>
      <c r="E1341" s="55" t="s">
        <v>111</v>
      </c>
      <c r="F1341" s="57">
        <v>43358</v>
      </c>
      <c r="G1341" s="58">
        <v>30957</v>
      </c>
      <c r="H1341" s="59">
        <f t="shared" si="225"/>
        <v>34.515068493150686</v>
      </c>
      <c r="I1341" s="60" t="s">
        <v>326</v>
      </c>
      <c r="J1341" s="61" t="s">
        <v>71</v>
      </c>
      <c r="K1341" s="62" t="s">
        <v>85</v>
      </c>
      <c r="L1341" s="63" t="s">
        <v>85</v>
      </c>
      <c r="M1341" s="64" t="str">
        <f t="shared" si="226"/>
        <v>2-3-3</v>
      </c>
      <c r="N1341" s="81" t="s">
        <v>121</v>
      </c>
      <c r="O1341" s="66">
        <v>43191</v>
      </c>
      <c r="P1341" s="67">
        <v>9.7499999999999989E-2</v>
      </c>
      <c r="Q1341" s="68" t="s">
        <v>327</v>
      </c>
      <c r="R1341" s="68" t="s">
        <v>114</v>
      </c>
      <c r="S1341" s="68" t="s">
        <v>115</v>
      </c>
      <c r="T1341" s="69">
        <v>46</v>
      </c>
      <c r="U1341" s="68"/>
      <c r="V1341" s="70">
        <v>136464</v>
      </c>
      <c r="W1341" s="70">
        <v>0</v>
      </c>
      <c r="X1341" s="70">
        <v>31500</v>
      </c>
      <c r="Y1341" s="70">
        <v>0</v>
      </c>
      <c r="Z1341" s="70">
        <v>10500</v>
      </c>
      <c r="AA1341" s="70">
        <v>353109</v>
      </c>
      <c r="AB1341" s="71">
        <f t="shared" si="227"/>
        <v>353109</v>
      </c>
      <c r="AC1341" s="71">
        <f t="shared" si="220"/>
        <v>353109</v>
      </c>
      <c r="AD1341" s="72">
        <f t="shared" si="221"/>
        <v>365</v>
      </c>
      <c r="AE1341" s="73">
        <f>ROUND(VLOOKUP(Q1341,'[1]Average Cost'!$A$3:$V$26,HLOOKUP('[1]Master Sheet'!E1341,'[1]Average Cost'!$B$1:$V$2,2,0)),0)</f>
        <v>371987</v>
      </c>
      <c r="AF1341" s="74">
        <f t="shared" si="222"/>
        <v>0.94925091468250233</v>
      </c>
      <c r="AG1341" s="68" t="str">
        <f t="shared" si="228"/>
        <v>80%-100%</v>
      </c>
      <c r="AH1341" s="75">
        <v>593268</v>
      </c>
      <c r="AI1341" s="75">
        <v>555055</v>
      </c>
      <c r="AJ1341" s="75">
        <v>593268</v>
      </c>
      <c r="AK1341" s="76">
        <f t="shared" si="223"/>
        <v>0.59519306620279533</v>
      </c>
      <c r="AL1341" s="39" t="str">
        <f t="shared" si="229"/>
        <v>50% - 70%</v>
      </c>
      <c r="AM1341" s="77" t="str">
        <f t="shared" si="230"/>
        <v>Lower Range</v>
      </c>
      <c r="AN1341" s="78" t="s">
        <v>118</v>
      </c>
      <c r="AO1341" s="78" t="s">
        <v>903</v>
      </c>
      <c r="AP1341" s="78" t="s">
        <v>118</v>
      </c>
      <c r="AQ1341" s="49"/>
      <c r="AR1341" s="79"/>
      <c r="AS1341" s="79"/>
      <c r="AT1341" s="80"/>
      <c r="AU1341" s="52">
        <f t="shared" si="224"/>
        <v>0</v>
      </c>
    </row>
    <row r="1342" spans="1:47" ht="15" customHeight="1">
      <c r="A1342" s="53" t="s">
        <v>66</v>
      </c>
      <c r="B1342" s="54">
        <v>1331</v>
      </c>
      <c r="C1342" s="55" t="s">
        <v>136</v>
      </c>
      <c r="D1342" s="56" t="s">
        <v>91</v>
      </c>
      <c r="E1342" s="55" t="s">
        <v>79</v>
      </c>
      <c r="F1342" s="57">
        <v>43057</v>
      </c>
      <c r="G1342" s="58">
        <v>33156</v>
      </c>
      <c r="H1342" s="59">
        <f t="shared" si="225"/>
        <v>28.490410958904111</v>
      </c>
      <c r="I1342" s="60" t="s">
        <v>213</v>
      </c>
      <c r="J1342" s="61" t="s">
        <v>81</v>
      </c>
      <c r="K1342" s="62" t="s">
        <v>81</v>
      </c>
      <c r="L1342" s="63" t="s">
        <v>81</v>
      </c>
      <c r="M1342" s="64" t="str">
        <f t="shared" si="226"/>
        <v>4-4-4</v>
      </c>
      <c r="N1342" s="65">
        <v>43191</v>
      </c>
      <c r="O1342" s="66">
        <v>43191</v>
      </c>
      <c r="P1342" s="67">
        <v>0.22928380551563229</v>
      </c>
      <c r="Q1342" s="68" t="s">
        <v>87</v>
      </c>
      <c r="R1342" s="68" t="s">
        <v>88</v>
      </c>
      <c r="S1342" s="68" t="s">
        <v>89</v>
      </c>
      <c r="T1342" s="69">
        <v>49</v>
      </c>
      <c r="U1342" s="68"/>
      <c r="V1342" s="70">
        <v>207816</v>
      </c>
      <c r="W1342" s="70">
        <v>0</v>
      </c>
      <c r="X1342" s="70">
        <v>0</v>
      </c>
      <c r="Y1342" s="70">
        <v>51948</v>
      </c>
      <c r="Z1342" s="70">
        <v>0</v>
      </c>
      <c r="AA1342" s="70">
        <v>583443</v>
      </c>
      <c r="AB1342" s="71">
        <f t="shared" si="227"/>
        <v>531495</v>
      </c>
      <c r="AC1342" s="71">
        <f t="shared" si="220"/>
        <v>531495</v>
      </c>
      <c r="AD1342" s="72">
        <f t="shared" si="221"/>
        <v>365</v>
      </c>
      <c r="AE1342" s="73">
        <f>ROUND(VLOOKUP(Q1342,'[1]Average Cost'!$A$3:$V$26,HLOOKUP('[1]Master Sheet'!E1342,'[1]Average Cost'!$B$1:$V$2,2,0)),0)</f>
        <v>681533</v>
      </c>
      <c r="AF1342" s="74">
        <f t="shared" si="222"/>
        <v>0.77985218617440388</v>
      </c>
      <c r="AG1342" s="68" t="str">
        <f t="shared" si="228"/>
        <v>60%-80%</v>
      </c>
      <c r="AH1342" s="75">
        <v>1139404.175</v>
      </c>
      <c r="AI1342" s="75">
        <v>1139404.175</v>
      </c>
      <c r="AJ1342" s="75">
        <v>737398</v>
      </c>
      <c r="AK1342" s="76">
        <f t="shared" si="223"/>
        <v>0.46646748507833052</v>
      </c>
      <c r="AL1342" s="39" t="str">
        <f t="shared" si="229"/>
        <v>25% - 50%</v>
      </c>
      <c r="AM1342" s="77" t="str">
        <f t="shared" si="230"/>
        <v>Lower Range</v>
      </c>
      <c r="AN1342" s="78" t="s">
        <v>118</v>
      </c>
      <c r="AO1342" s="78" t="s">
        <v>904</v>
      </c>
      <c r="AP1342" s="78" t="s">
        <v>135</v>
      </c>
      <c r="AQ1342" s="49"/>
      <c r="AR1342" s="79"/>
      <c r="AS1342" s="79"/>
      <c r="AT1342" s="80"/>
      <c r="AU1342" s="52">
        <f t="shared" si="224"/>
        <v>0</v>
      </c>
    </row>
    <row r="1343" spans="1:47" ht="15" customHeight="1">
      <c r="A1343" s="53" t="s">
        <v>66</v>
      </c>
      <c r="B1343" s="54">
        <v>1332</v>
      </c>
      <c r="C1343" s="55" t="s">
        <v>82</v>
      </c>
      <c r="D1343" s="56" t="s">
        <v>95</v>
      </c>
      <c r="E1343" s="55" t="s">
        <v>79</v>
      </c>
      <c r="F1343" s="57">
        <v>44786</v>
      </c>
      <c r="G1343" s="58">
        <v>32971</v>
      </c>
      <c r="H1343" s="59">
        <f t="shared" si="225"/>
        <v>28.997260273972604</v>
      </c>
      <c r="I1343" s="60" t="s">
        <v>221</v>
      </c>
      <c r="J1343" s="61">
        <v>0</v>
      </c>
      <c r="K1343" s="62">
        <v>0</v>
      </c>
      <c r="L1343" s="63" t="s">
        <v>71</v>
      </c>
      <c r="M1343" s="64" t="str">
        <f t="shared" si="226"/>
        <v>0-0-2</v>
      </c>
      <c r="N1343" s="81" t="s">
        <v>72</v>
      </c>
      <c r="O1343" s="62" t="s">
        <v>72</v>
      </c>
      <c r="P1343" s="67">
        <v>0</v>
      </c>
      <c r="Q1343" s="68" t="s">
        <v>222</v>
      </c>
      <c r="R1343" s="68" t="s">
        <v>219</v>
      </c>
      <c r="S1343" s="68" t="s">
        <v>220</v>
      </c>
      <c r="T1343" s="69">
        <v>47</v>
      </c>
      <c r="U1343" s="68"/>
      <c r="V1343" s="70">
        <v>163632</v>
      </c>
      <c r="W1343" s="70">
        <v>0</v>
      </c>
      <c r="X1343" s="70">
        <v>0</v>
      </c>
      <c r="Y1343" s="70">
        <v>40908</v>
      </c>
      <c r="Z1343" s="70">
        <v>0</v>
      </c>
      <c r="AA1343" s="70">
        <v>461944</v>
      </c>
      <c r="AB1343" s="71">
        <f t="shared" si="227"/>
        <v>421036</v>
      </c>
      <c r="AC1343" s="71">
        <f t="shared" si="220"/>
        <v>421036</v>
      </c>
      <c r="AD1343" s="72">
        <f t="shared" si="221"/>
        <v>231</v>
      </c>
      <c r="AE1343" s="73">
        <f>ROUND(VLOOKUP(Q1343,'[1]Average Cost'!$A$3:$V$26,HLOOKUP('[1]Master Sheet'!E1343,'[1]Average Cost'!$B$1:$V$2,2,0)),0)</f>
        <v>449991</v>
      </c>
      <c r="AF1343" s="74">
        <f t="shared" si="222"/>
        <v>0.93565426864092838</v>
      </c>
      <c r="AG1343" s="68" t="str">
        <f t="shared" si="228"/>
        <v>80%-100%</v>
      </c>
      <c r="AH1343" s="75">
        <v>696490.70805000002</v>
      </c>
      <c r="AI1343" s="75">
        <v>696490.70805000002</v>
      </c>
      <c r="AJ1343" s="75">
        <v>634409</v>
      </c>
      <c r="AK1343" s="76">
        <f t="shared" si="223"/>
        <v>0.60451057728938784</v>
      </c>
      <c r="AL1343" s="39" t="str">
        <f t="shared" si="229"/>
        <v>50% - 70%</v>
      </c>
      <c r="AM1343" s="77" t="str">
        <f t="shared" si="230"/>
        <v>Lower Range</v>
      </c>
      <c r="AN1343" s="78" t="s">
        <v>76</v>
      </c>
      <c r="AO1343" s="78"/>
      <c r="AP1343" s="78" t="s">
        <v>135</v>
      </c>
      <c r="AQ1343" s="49"/>
      <c r="AR1343" s="79"/>
      <c r="AS1343" s="79"/>
      <c r="AT1343" s="80"/>
      <c r="AU1343" s="52">
        <f t="shared" si="224"/>
        <v>0</v>
      </c>
    </row>
    <row r="1344" spans="1:47" ht="15" customHeight="1">
      <c r="A1344" s="53" t="s">
        <v>66</v>
      </c>
      <c r="B1344" s="25">
        <v>1333</v>
      </c>
      <c r="C1344" s="55" t="s">
        <v>116</v>
      </c>
      <c r="D1344" s="56" t="s">
        <v>117</v>
      </c>
      <c r="E1344" s="55" t="s">
        <v>273</v>
      </c>
      <c r="F1344" s="57">
        <v>44576</v>
      </c>
      <c r="G1344" s="58">
        <v>30978</v>
      </c>
      <c r="H1344" s="59">
        <f t="shared" si="225"/>
        <v>34.457534246575342</v>
      </c>
      <c r="I1344" s="60" t="s">
        <v>128</v>
      </c>
      <c r="J1344" s="61">
        <v>0</v>
      </c>
      <c r="K1344" s="62">
        <v>0</v>
      </c>
      <c r="L1344" s="63" t="s">
        <v>85</v>
      </c>
      <c r="M1344" s="64" t="str">
        <f t="shared" si="226"/>
        <v>0-0-3</v>
      </c>
      <c r="N1344" s="81" t="s">
        <v>72</v>
      </c>
      <c r="O1344" s="62" t="s">
        <v>72</v>
      </c>
      <c r="P1344" s="67">
        <v>0</v>
      </c>
      <c r="Q1344" s="68" t="s">
        <v>131</v>
      </c>
      <c r="R1344" s="68" t="s">
        <v>132</v>
      </c>
      <c r="S1344" s="68" t="s">
        <v>133</v>
      </c>
      <c r="T1344" s="69">
        <v>50</v>
      </c>
      <c r="U1344" s="68"/>
      <c r="V1344" s="70">
        <v>399996</v>
      </c>
      <c r="W1344" s="70">
        <v>0</v>
      </c>
      <c r="X1344" s="70">
        <v>0</v>
      </c>
      <c r="Y1344" s="70">
        <v>99996</v>
      </c>
      <c r="Z1344" s="70">
        <v>0</v>
      </c>
      <c r="AA1344" s="70">
        <v>1111957</v>
      </c>
      <c r="AB1344" s="71">
        <f t="shared" si="227"/>
        <v>1011961</v>
      </c>
      <c r="AC1344" s="71">
        <f t="shared" si="220"/>
        <v>1011961</v>
      </c>
      <c r="AD1344" s="72">
        <f t="shared" si="221"/>
        <v>365</v>
      </c>
      <c r="AE1344" s="73">
        <f>ROUND(VLOOKUP(Q1344,'[1]Average Cost'!$A$3:$V$26,HLOOKUP('[1]Master Sheet'!E1344,'[1]Average Cost'!$B$1:$V$2,2,0)),0)</f>
        <v>1091363</v>
      </c>
      <c r="AF1344" s="74">
        <f t="shared" si="222"/>
        <v>0.92724510543238137</v>
      </c>
      <c r="AG1344" s="68" t="str">
        <f t="shared" si="228"/>
        <v>80%-100%</v>
      </c>
      <c r="AH1344" s="75">
        <v>1417369</v>
      </c>
      <c r="AI1344" s="75">
        <v>1289889.76905</v>
      </c>
      <c r="AJ1344" s="75">
        <v>1417369</v>
      </c>
      <c r="AK1344" s="76">
        <f t="shared" si="223"/>
        <v>0.71397144991882844</v>
      </c>
      <c r="AL1344" s="39" t="str">
        <f t="shared" si="229"/>
        <v>70% - 90%</v>
      </c>
      <c r="AM1344" s="77" t="str">
        <f t="shared" si="230"/>
        <v>Lower Middle Range</v>
      </c>
      <c r="AN1344" s="78" t="s">
        <v>76</v>
      </c>
      <c r="AO1344" s="78"/>
      <c r="AP1344" s="78" t="s">
        <v>76</v>
      </c>
      <c r="AQ1344" s="49"/>
      <c r="AR1344" s="79"/>
      <c r="AS1344" s="79"/>
      <c r="AT1344" s="80"/>
      <c r="AU1344" s="52">
        <f t="shared" si="224"/>
        <v>0</v>
      </c>
    </row>
    <row r="1345" spans="1:47" ht="15" customHeight="1">
      <c r="A1345" s="53" t="s">
        <v>66</v>
      </c>
      <c r="B1345" s="54">
        <v>1334</v>
      </c>
      <c r="C1345" s="55" t="s">
        <v>82</v>
      </c>
      <c r="D1345" s="56" t="s">
        <v>95</v>
      </c>
      <c r="E1345" s="55" t="s">
        <v>289</v>
      </c>
      <c r="F1345" s="57">
        <v>42889</v>
      </c>
      <c r="G1345" s="58">
        <v>32060</v>
      </c>
      <c r="H1345" s="59">
        <f t="shared" si="225"/>
        <v>31.493150684931507</v>
      </c>
      <c r="I1345" s="60" t="s">
        <v>593</v>
      </c>
      <c r="J1345" s="61" t="s">
        <v>85</v>
      </c>
      <c r="K1345" s="62" t="s">
        <v>71</v>
      </c>
      <c r="L1345" s="63" t="s">
        <v>85</v>
      </c>
      <c r="M1345" s="64" t="str">
        <f t="shared" si="226"/>
        <v>3-2-3</v>
      </c>
      <c r="N1345" s="65" t="s">
        <v>124</v>
      </c>
      <c r="O1345" s="66">
        <v>43191</v>
      </c>
      <c r="P1345" s="67">
        <v>5.9999999999999991E-2</v>
      </c>
      <c r="Q1345" s="68" t="s">
        <v>177</v>
      </c>
      <c r="R1345" s="68" t="s">
        <v>178</v>
      </c>
      <c r="S1345" s="68" t="s">
        <v>179</v>
      </c>
      <c r="T1345" s="69">
        <v>47</v>
      </c>
      <c r="U1345" s="68"/>
      <c r="V1345" s="70">
        <v>168132</v>
      </c>
      <c r="W1345" s="70">
        <v>0</v>
      </c>
      <c r="X1345" s="70">
        <v>0</v>
      </c>
      <c r="Y1345" s="70">
        <v>42036</v>
      </c>
      <c r="Z1345" s="70">
        <v>0</v>
      </c>
      <c r="AA1345" s="70">
        <v>474304</v>
      </c>
      <c r="AB1345" s="71">
        <f t="shared" si="227"/>
        <v>432268</v>
      </c>
      <c r="AC1345" s="71">
        <f t="shared" si="220"/>
        <v>432268</v>
      </c>
      <c r="AD1345" s="72">
        <f t="shared" si="221"/>
        <v>365</v>
      </c>
      <c r="AE1345" s="73">
        <f>ROUND(VLOOKUP(Q1345,'[1]Average Cost'!$A$3:$V$26,HLOOKUP('[1]Master Sheet'!E1345,'[1]Average Cost'!$B$1:$V$2,2,0)),0)</f>
        <v>434922</v>
      </c>
      <c r="AF1345" s="74">
        <f t="shared" si="222"/>
        <v>0.99389775637930478</v>
      </c>
      <c r="AG1345" s="68" t="str">
        <f t="shared" si="228"/>
        <v>80%-100%</v>
      </c>
      <c r="AH1345" s="75">
        <v>876690.91902000003</v>
      </c>
      <c r="AI1345" s="75">
        <v>876690.91902000003</v>
      </c>
      <c r="AJ1345" s="75">
        <v>527095</v>
      </c>
      <c r="AK1345" s="76">
        <f t="shared" si="223"/>
        <v>0.49306772845691882</v>
      </c>
      <c r="AL1345" s="39" t="str">
        <f t="shared" si="229"/>
        <v>25% - 50%</v>
      </c>
      <c r="AM1345" s="77" t="str">
        <f t="shared" si="230"/>
        <v>Lower Range</v>
      </c>
      <c r="AN1345" s="78" t="s">
        <v>118</v>
      </c>
      <c r="AO1345" s="78" t="s">
        <v>905</v>
      </c>
      <c r="AP1345" s="78" t="s">
        <v>76</v>
      </c>
      <c r="AQ1345" s="49"/>
      <c r="AR1345" s="79"/>
      <c r="AS1345" s="79"/>
      <c r="AT1345" s="80"/>
      <c r="AU1345" s="52">
        <f t="shared" si="224"/>
        <v>0</v>
      </c>
    </row>
    <row r="1346" spans="1:47" ht="15" customHeight="1">
      <c r="A1346" s="53" t="s">
        <v>66</v>
      </c>
      <c r="B1346" s="54">
        <v>1335</v>
      </c>
      <c r="C1346" s="55" t="s">
        <v>67</v>
      </c>
      <c r="D1346" s="56" t="s">
        <v>68</v>
      </c>
      <c r="E1346" s="55" t="s">
        <v>92</v>
      </c>
      <c r="F1346" s="57">
        <v>42840</v>
      </c>
      <c r="G1346" s="58">
        <v>30452</v>
      </c>
      <c r="H1346" s="59">
        <f t="shared" si="225"/>
        <v>35.898630136986299</v>
      </c>
      <c r="I1346" s="60" t="s">
        <v>801</v>
      </c>
      <c r="J1346" s="61" t="s">
        <v>71</v>
      </c>
      <c r="K1346" s="62" t="s">
        <v>85</v>
      </c>
      <c r="L1346" s="63" t="s">
        <v>85</v>
      </c>
      <c r="M1346" s="64" t="str">
        <f t="shared" si="226"/>
        <v>2-3-3</v>
      </c>
      <c r="N1346" s="65">
        <v>42736</v>
      </c>
      <c r="O1346" s="66">
        <v>43191</v>
      </c>
      <c r="P1346" s="67">
        <v>0.15381875</v>
      </c>
      <c r="Q1346" s="68" t="s">
        <v>177</v>
      </c>
      <c r="R1346" s="68" t="s">
        <v>178</v>
      </c>
      <c r="S1346" s="68" t="s">
        <v>179</v>
      </c>
      <c r="T1346" s="69">
        <v>48</v>
      </c>
      <c r="U1346" s="68"/>
      <c r="V1346" s="70">
        <v>270672</v>
      </c>
      <c r="W1346" s="70">
        <v>0</v>
      </c>
      <c r="X1346" s="70">
        <v>0</v>
      </c>
      <c r="Y1346" s="70">
        <v>67668</v>
      </c>
      <c r="Z1346" s="70">
        <v>0</v>
      </c>
      <c r="AA1346" s="70">
        <v>756309</v>
      </c>
      <c r="AB1346" s="71">
        <f t="shared" si="227"/>
        <v>688641</v>
      </c>
      <c r="AC1346" s="71">
        <f t="shared" si="220"/>
        <v>688641</v>
      </c>
      <c r="AD1346" s="72">
        <f t="shared" si="221"/>
        <v>365</v>
      </c>
      <c r="AE1346" s="73">
        <f>ROUND(VLOOKUP(Q1346,'[1]Average Cost'!$A$3:$V$26,HLOOKUP('[1]Master Sheet'!E1346,'[1]Average Cost'!$B$1:$V$2,2,0)),0)</f>
        <v>876337</v>
      </c>
      <c r="AF1346" s="74">
        <f t="shared" si="222"/>
        <v>0.78581755648797214</v>
      </c>
      <c r="AG1346" s="68" t="str">
        <f t="shared" si="228"/>
        <v>60%-80%</v>
      </c>
      <c r="AH1346" s="75">
        <v>1031401.0812</v>
      </c>
      <c r="AI1346" s="75">
        <v>1031401.0812</v>
      </c>
      <c r="AJ1346" s="75">
        <v>1020726</v>
      </c>
      <c r="AK1346" s="76">
        <f t="shared" si="223"/>
        <v>0.6676752744904918</v>
      </c>
      <c r="AL1346" s="39" t="str">
        <f t="shared" si="229"/>
        <v>50% - 70%</v>
      </c>
      <c r="AM1346" s="77" t="str">
        <f t="shared" si="230"/>
        <v>Lower Range</v>
      </c>
      <c r="AN1346" s="78" t="s">
        <v>118</v>
      </c>
      <c r="AO1346" s="78" t="s">
        <v>906</v>
      </c>
      <c r="AP1346" s="78" t="s">
        <v>76</v>
      </c>
      <c r="AQ1346" s="49"/>
      <c r="AR1346" s="79"/>
      <c r="AS1346" s="79"/>
      <c r="AT1346" s="80"/>
      <c r="AU1346" s="52">
        <f t="shared" si="224"/>
        <v>0</v>
      </c>
    </row>
    <row r="1347" spans="1:47" ht="15" customHeight="1">
      <c r="A1347" s="53" t="s">
        <v>66</v>
      </c>
      <c r="B1347" s="54">
        <v>1336</v>
      </c>
      <c r="C1347" s="55" t="s">
        <v>104</v>
      </c>
      <c r="D1347" s="56" t="s">
        <v>83</v>
      </c>
      <c r="E1347" s="55" t="s">
        <v>79</v>
      </c>
      <c r="F1347" s="57">
        <v>42588</v>
      </c>
      <c r="G1347" s="58">
        <v>29745</v>
      </c>
      <c r="H1347" s="59">
        <f t="shared" si="225"/>
        <v>37.835616438356162</v>
      </c>
      <c r="I1347" s="60" t="s">
        <v>182</v>
      </c>
      <c r="J1347" s="61" t="s">
        <v>71</v>
      </c>
      <c r="K1347" s="62" t="s">
        <v>71</v>
      </c>
      <c r="L1347" s="63" t="s">
        <v>71</v>
      </c>
      <c r="M1347" s="64" t="str">
        <f t="shared" si="226"/>
        <v>2-2-2</v>
      </c>
      <c r="N1347" s="65">
        <v>42095</v>
      </c>
      <c r="O1347" s="66">
        <v>43191</v>
      </c>
      <c r="P1347" s="67">
        <v>6.8749999999999992E-2</v>
      </c>
      <c r="Q1347" s="68" t="s">
        <v>107</v>
      </c>
      <c r="R1347" s="68" t="s">
        <v>108</v>
      </c>
      <c r="S1347" s="68" t="s">
        <v>109</v>
      </c>
      <c r="T1347" s="69">
        <v>46</v>
      </c>
      <c r="U1347" s="68"/>
      <c r="V1347" s="70">
        <v>243840</v>
      </c>
      <c r="W1347" s="70">
        <v>0</v>
      </c>
      <c r="X1347" s="70">
        <v>0</v>
      </c>
      <c r="Y1347" s="70">
        <v>0</v>
      </c>
      <c r="Z1347" s="70">
        <v>0</v>
      </c>
      <c r="AA1347" s="70">
        <v>621551</v>
      </c>
      <c r="AB1347" s="71">
        <f t="shared" si="227"/>
        <v>621551</v>
      </c>
      <c r="AC1347" s="71">
        <f t="shared" si="220"/>
        <v>621551</v>
      </c>
      <c r="AD1347" s="72">
        <f t="shared" si="221"/>
        <v>365</v>
      </c>
      <c r="AE1347" s="73">
        <f>ROUND(VLOOKUP(Q1347,'[1]Average Cost'!$A$3:$V$26,HLOOKUP('[1]Master Sheet'!E1347,'[1]Average Cost'!$B$1:$V$2,2,0)),0)</f>
        <v>532955</v>
      </c>
      <c r="AF1347" s="74">
        <f t="shared" si="222"/>
        <v>1.1662354232533703</v>
      </c>
      <c r="AG1347" s="68" t="str">
        <f t="shared" si="228"/>
        <v>Greater than 100%</v>
      </c>
      <c r="AH1347" s="75">
        <v>614929.19200000004</v>
      </c>
      <c r="AI1347" s="75">
        <v>614929.19200000004</v>
      </c>
      <c r="AJ1347" s="75">
        <v>557251</v>
      </c>
      <c r="AK1347" s="76">
        <f t="shared" si="223"/>
        <v>1.0107684072998115</v>
      </c>
      <c r="AL1347" s="39" t="str">
        <f t="shared" si="229"/>
        <v>90% - 110%</v>
      </c>
      <c r="AM1347" s="77" t="str">
        <f t="shared" si="230"/>
        <v>Upper Middle Range</v>
      </c>
      <c r="AN1347" s="78" t="s">
        <v>76</v>
      </c>
      <c r="AO1347" s="78"/>
      <c r="AP1347" s="78" t="s">
        <v>135</v>
      </c>
      <c r="AQ1347" s="49"/>
      <c r="AR1347" s="79"/>
      <c r="AS1347" s="79"/>
      <c r="AT1347" s="80"/>
      <c r="AU1347" s="52">
        <f t="shared" si="224"/>
        <v>0</v>
      </c>
    </row>
    <row r="1348" spans="1:47" ht="15" customHeight="1">
      <c r="A1348" s="53" t="s">
        <v>66</v>
      </c>
      <c r="B1348" s="54">
        <v>1337</v>
      </c>
      <c r="C1348" s="55" t="s">
        <v>116</v>
      </c>
      <c r="D1348" s="56" t="s">
        <v>117</v>
      </c>
      <c r="E1348" s="55" t="s">
        <v>79</v>
      </c>
      <c r="F1348" s="57">
        <v>39532</v>
      </c>
      <c r="G1348" s="58">
        <v>26282</v>
      </c>
      <c r="H1348" s="59">
        <f t="shared" si="225"/>
        <v>47.323287671232876</v>
      </c>
      <c r="I1348" s="60" t="s">
        <v>223</v>
      </c>
      <c r="J1348" s="61" t="s">
        <v>71</v>
      </c>
      <c r="K1348" s="62" t="s">
        <v>71</v>
      </c>
      <c r="L1348" s="63" t="s">
        <v>71</v>
      </c>
      <c r="M1348" s="64" t="str">
        <f t="shared" si="226"/>
        <v>2-2-2</v>
      </c>
      <c r="N1348" s="65">
        <v>42826</v>
      </c>
      <c r="O1348" s="66">
        <v>43191</v>
      </c>
      <c r="P1348" s="67">
        <v>0.08</v>
      </c>
      <c r="Q1348" s="68" t="s">
        <v>224</v>
      </c>
      <c r="R1348" s="68" t="s">
        <v>108</v>
      </c>
      <c r="S1348" s="68" t="s">
        <v>109</v>
      </c>
      <c r="T1348" s="69">
        <v>50</v>
      </c>
      <c r="U1348" s="68"/>
      <c r="V1348" s="70">
        <v>302388</v>
      </c>
      <c r="W1348" s="70">
        <v>0</v>
      </c>
      <c r="X1348" s="70">
        <v>0</v>
      </c>
      <c r="Y1348" s="70">
        <v>75600</v>
      </c>
      <c r="Z1348" s="70">
        <v>0</v>
      </c>
      <c r="AA1348" s="70">
        <v>843525</v>
      </c>
      <c r="AB1348" s="71">
        <f t="shared" si="227"/>
        <v>767925</v>
      </c>
      <c r="AC1348" s="71">
        <f t="shared" si="220"/>
        <v>767925</v>
      </c>
      <c r="AD1348" s="72">
        <f t="shared" si="221"/>
        <v>365</v>
      </c>
      <c r="AE1348" s="73">
        <f>ROUND(VLOOKUP(Q1348,'[1]Average Cost'!$A$3:$V$26,HLOOKUP('[1]Master Sheet'!E1348,'[1]Average Cost'!$B$1:$V$2,2,0)),0)</f>
        <v>919173</v>
      </c>
      <c r="AF1348" s="74">
        <f t="shared" si="222"/>
        <v>0.83545208573358876</v>
      </c>
      <c r="AG1348" s="68" t="str">
        <f t="shared" si="228"/>
        <v>80%-100%</v>
      </c>
      <c r="AH1348" s="75">
        <v>1354273.7394000001</v>
      </c>
      <c r="AI1348" s="75">
        <v>1354273.7394000001</v>
      </c>
      <c r="AJ1348" s="75">
        <v>1140547</v>
      </c>
      <c r="AK1348" s="76">
        <f t="shared" si="223"/>
        <v>0.56703824172225548</v>
      </c>
      <c r="AL1348" s="39" t="str">
        <f t="shared" si="229"/>
        <v>50% - 70%</v>
      </c>
      <c r="AM1348" s="77" t="str">
        <f t="shared" si="230"/>
        <v>Lower Range</v>
      </c>
      <c r="AN1348" s="78" t="s">
        <v>76</v>
      </c>
      <c r="AO1348" s="78"/>
      <c r="AP1348" s="78" t="s">
        <v>76</v>
      </c>
      <c r="AQ1348" s="49"/>
      <c r="AR1348" s="79"/>
      <c r="AS1348" s="79"/>
      <c r="AT1348" s="80"/>
      <c r="AU1348" s="52">
        <f t="shared" si="224"/>
        <v>0</v>
      </c>
    </row>
    <row r="1349" spans="1:47" ht="15" customHeight="1">
      <c r="A1349" s="53" t="s">
        <v>66</v>
      </c>
      <c r="B1349" s="54">
        <v>1338</v>
      </c>
      <c r="C1349" s="55" t="s">
        <v>134</v>
      </c>
      <c r="D1349" s="56" t="s">
        <v>68</v>
      </c>
      <c r="E1349" s="55" t="s">
        <v>79</v>
      </c>
      <c r="F1349" s="57">
        <v>41805</v>
      </c>
      <c r="G1349" s="58">
        <v>27142</v>
      </c>
      <c r="H1349" s="59">
        <f t="shared" si="225"/>
        <v>44.967123287671235</v>
      </c>
      <c r="I1349" s="60" t="s">
        <v>223</v>
      </c>
      <c r="J1349" s="61" t="s">
        <v>71</v>
      </c>
      <c r="K1349" s="62" t="s">
        <v>71</v>
      </c>
      <c r="L1349" s="63" t="s">
        <v>85</v>
      </c>
      <c r="M1349" s="64" t="str">
        <f t="shared" si="226"/>
        <v>2-2-3</v>
      </c>
      <c r="N1349" s="65">
        <v>42736</v>
      </c>
      <c r="O1349" s="66">
        <v>43191</v>
      </c>
      <c r="P1349" s="67">
        <v>6.875046627853057E-2</v>
      </c>
      <c r="Q1349" s="68" t="s">
        <v>224</v>
      </c>
      <c r="R1349" s="68" t="s">
        <v>108</v>
      </c>
      <c r="S1349" s="68" t="s">
        <v>109</v>
      </c>
      <c r="T1349" s="69">
        <v>48</v>
      </c>
      <c r="U1349" s="68"/>
      <c r="V1349" s="70">
        <v>188580</v>
      </c>
      <c r="W1349" s="70">
        <v>0</v>
      </c>
      <c r="X1349" s="70">
        <v>0</v>
      </c>
      <c r="Y1349" s="70">
        <v>47148</v>
      </c>
      <c r="Z1349" s="70">
        <v>0</v>
      </c>
      <c r="AA1349" s="70">
        <v>530542</v>
      </c>
      <c r="AB1349" s="71">
        <f t="shared" si="227"/>
        <v>483394</v>
      </c>
      <c r="AC1349" s="71">
        <f t="shared" si="220"/>
        <v>483394</v>
      </c>
      <c r="AD1349" s="72">
        <f t="shared" si="221"/>
        <v>365</v>
      </c>
      <c r="AE1349" s="73">
        <f>ROUND(VLOOKUP(Q1349,'[1]Average Cost'!$A$3:$V$26,HLOOKUP('[1]Master Sheet'!E1349,'[1]Average Cost'!$B$1:$V$2,2,0)),0)</f>
        <v>603973</v>
      </c>
      <c r="AF1349" s="74">
        <f t="shared" si="222"/>
        <v>0.80035696959963443</v>
      </c>
      <c r="AG1349" s="68" t="str">
        <f t="shared" si="228"/>
        <v>80%-100%</v>
      </c>
      <c r="AH1349" s="75">
        <v>932976.33279999997</v>
      </c>
      <c r="AI1349" s="75">
        <v>932976.33279999997</v>
      </c>
      <c r="AJ1349" s="75">
        <v>798942</v>
      </c>
      <c r="AK1349" s="76">
        <f t="shared" si="223"/>
        <v>0.51812032417720943</v>
      </c>
      <c r="AL1349" s="39" t="str">
        <f t="shared" si="229"/>
        <v>50% - 70%</v>
      </c>
      <c r="AM1349" s="77" t="str">
        <f t="shared" si="230"/>
        <v>Lower Range</v>
      </c>
      <c r="AN1349" s="78" t="s">
        <v>76</v>
      </c>
      <c r="AO1349" s="78"/>
      <c r="AP1349" s="78" t="s">
        <v>76</v>
      </c>
      <c r="AQ1349" s="49"/>
      <c r="AR1349" s="79"/>
      <c r="AS1349" s="79"/>
      <c r="AT1349" s="80"/>
      <c r="AU1349" s="52">
        <f t="shared" si="224"/>
        <v>0</v>
      </c>
    </row>
    <row r="1350" spans="1:47" ht="15" customHeight="1">
      <c r="A1350" s="53" t="s">
        <v>66</v>
      </c>
      <c r="B1350" s="25">
        <v>1339</v>
      </c>
      <c r="C1350" s="55" t="s">
        <v>82</v>
      </c>
      <c r="D1350" s="56" t="s">
        <v>95</v>
      </c>
      <c r="E1350" s="55" t="s">
        <v>79</v>
      </c>
      <c r="F1350" s="57">
        <v>44338</v>
      </c>
      <c r="G1350" s="58">
        <v>34532</v>
      </c>
      <c r="H1350" s="59">
        <f t="shared" si="225"/>
        <v>24.720547945205478</v>
      </c>
      <c r="I1350" s="60" t="s">
        <v>138</v>
      </c>
      <c r="J1350" s="61">
        <v>0</v>
      </c>
      <c r="K1350" s="62" t="s">
        <v>85</v>
      </c>
      <c r="L1350" s="63" t="s">
        <v>71</v>
      </c>
      <c r="M1350" s="64" t="str">
        <f t="shared" si="226"/>
        <v>0-3-2</v>
      </c>
      <c r="N1350" s="65">
        <v>43242</v>
      </c>
      <c r="O1350" s="66">
        <v>43374</v>
      </c>
      <c r="P1350" s="67">
        <v>0.17499999999999999</v>
      </c>
      <c r="Q1350" s="68" t="s">
        <v>122</v>
      </c>
      <c r="R1350" s="68" t="s">
        <v>108</v>
      </c>
      <c r="S1350" s="68" t="s">
        <v>109</v>
      </c>
      <c r="T1350" s="69">
        <v>47</v>
      </c>
      <c r="U1350" s="68"/>
      <c r="V1350" s="70">
        <v>170904</v>
      </c>
      <c r="W1350" s="70">
        <v>0</v>
      </c>
      <c r="X1350" s="70">
        <v>0</v>
      </c>
      <c r="Y1350" s="70">
        <v>42732</v>
      </c>
      <c r="Z1350" s="70">
        <v>0</v>
      </c>
      <c r="AA1350" s="70">
        <v>481945</v>
      </c>
      <c r="AB1350" s="71">
        <f t="shared" si="227"/>
        <v>439213</v>
      </c>
      <c r="AC1350" s="71">
        <f t="shared" si="220"/>
        <v>439213</v>
      </c>
      <c r="AD1350" s="72">
        <f t="shared" si="221"/>
        <v>365</v>
      </c>
      <c r="AE1350" s="73">
        <f>ROUND(VLOOKUP(Q1350,'[1]Average Cost'!$A$3:$V$26,HLOOKUP('[1]Master Sheet'!E1350,'[1]Average Cost'!$B$1:$V$2,2,0)),0)</f>
        <v>450096</v>
      </c>
      <c r="AF1350" s="74">
        <f t="shared" si="222"/>
        <v>0.97582071380327751</v>
      </c>
      <c r="AG1350" s="68" t="str">
        <f t="shared" si="228"/>
        <v>80%-100%</v>
      </c>
      <c r="AH1350" s="75">
        <v>675181.48143124999</v>
      </c>
      <c r="AI1350" s="75">
        <v>675181.48143124999</v>
      </c>
      <c r="AJ1350" s="75">
        <v>673384</v>
      </c>
      <c r="AK1350" s="76">
        <f t="shared" si="223"/>
        <v>0.65051102863330335</v>
      </c>
      <c r="AL1350" s="39" t="str">
        <f t="shared" si="229"/>
        <v>50% - 70%</v>
      </c>
      <c r="AM1350" s="77" t="str">
        <f t="shared" si="230"/>
        <v>Lower Range</v>
      </c>
      <c r="AN1350" s="78" t="s">
        <v>76</v>
      </c>
      <c r="AO1350" s="78"/>
      <c r="AP1350" s="78" t="s">
        <v>76</v>
      </c>
      <c r="AQ1350" s="49"/>
      <c r="AR1350" s="79"/>
      <c r="AS1350" s="79"/>
      <c r="AT1350" s="80"/>
      <c r="AU1350" s="52">
        <f t="shared" si="224"/>
        <v>0</v>
      </c>
    </row>
    <row r="1351" spans="1:47" ht="15" customHeight="1">
      <c r="A1351" s="53" t="s">
        <v>66</v>
      </c>
      <c r="B1351" s="54">
        <v>1340</v>
      </c>
      <c r="C1351" s="55" t="s">
        <v>116</v>
      </c>
      <c r="D1351" s="56" t="s">
        <v>117</v>
      </c>
      <c r="E1351" s="55" t="s">
        <v>79</v>
      </c>
      <c r="F1351" s="57">
        <v>40452</v>
      </c>
      <c r="G1351" s="58">
        <v>28781</v>
      </c>
      <c r="H1351" s="59">
        <f t="shared" si="225"/>
        <v>40.476712328767121</v>
      </c>
      <c r="I1351" s="60" t="s">
        <v>183</v>
      </c>
      <c r="J1351" s="61" t="s">
        <v>71</v>
      </c>
      <c r="K1351" s="62" t="s">
        <v>71</v>
      </c>
      <c r="L1351" s="63" t="s">
        <v>85</v>
      </c>
      <c r="M1351" s="64" t="str">
        <f t="shared" si="226"/>
        <v>2-2-3</v>
      </c>
      <c r="N1351" s="65" t="s">
        <v>86</v>
      </c>
      <c r="O1351" s="66">
        <v>43191</v>
      </c>
      <c r="P1351" s="67">
        <v>5.2499999999999998E-2</v>
      </c>
      <c r="Q1351" s="68" t="s">
        <v>184</v>
      </c>
      <c r="R1351" s="68" t="s">
        <v>108</v>
      </c>
      <c r="S1351" s="68" t="s">
        <v>109</v>
      </c>
      <c r="T1351" s="69">
        <v>50</v>
      </c>
      <c r="U1351" s="68"/>
      <c r="V1351" s="70">
        <v>426516</v>
      </c>
      <c r="W1351" s="70">
        <v>0</v>
      </c>
      <c r="X1351" s="70">
        <v>0</v>
      </c>
      <c r="Y1351" s="70">
        <v>118476</v>
      </c>
      <c r="Z1351" s="70">
        <v>0</v>
      </c>
      <c r="AA1351" s="70">
        <v>1315206</v>
      </c>
      <c r="AB1351" s="71">
        <f t="shared" si="227"/>
        <v>1196730</v>
      </c>
      <c r="AC1351" s="71">
        <f t="shared" si="220"/>
        <v>1196730</v>
      </c>
      <c r="AD1351" s="72">
        <f t="shared" si="221"/>
        <v>365</v>
      </c>
      <c r="AE1351" s="73">
        <f>ROUND(VLOOKUP(Q1351,'[1]Average Cost'!$A$3:$V$26,HLOOKUP('[1]Master Sheet'!E1351,'[1]Average Cost'!$B$1:$V$2,2,0)),0)</f>
        <v>1279363</v>
      </c>
      <c r="AF1351" s="74">
        <f t="shared" si="222"/>
        <v>0.9354108255436494</v>
      </c>
      <c r="AG1351" s="68" t="str">
        <f t="shared" si="228"/>
        <v>80%-100%</v>
      </c>
      <c r="AH1351" s="75">
        <v>1375119</v>
      </c>
      <c r="AI1351" s="75">
        <v>1287102.5600999999</v>
      </c>
      <c r="AJ1351" s="75">
        <v>1375119</v>
      </c>
      <c r="AK1351" s="76">
        <f t="shared" si="223"/>
        <v>0.87027377266985617</v>
      </c>
      <c r="AL1351" s="39" t="str">
        <f t="shared" si="229"/>
        <v>70% - 90%</v>
      </c>
      <c r="AM1351" s="77" t="str">
        <f t="shared" si="230"/>
        <v>Close to Market Reference</v>
      </c>
      <c r="AN1351" s="78" t="s">
        <v>76</v>
      </c>
      <c r="AO1351" s="78"/>
      <c r="AP1351" s="78" t="s">
        <v>135</v>
      </c>
      <c r="AQ1351" s="49"/>
      <c r="AR1351" s="79"/>
      <c r="AS1351" s="79"/>
      <c r="AT1351" s="80"/>
      <c r="AU1351" s="52">
        <f t="shared" si="224"/>
        <v>0</v>
      </c>
    </row>
    <row r="1352" spans="1:47" ht="15" customHeight="1">
      <c r="A1352" s="53" t="s">
        <v>66</v>
      </c>
      <c r="B1352" s="54">
        <v>1341</v>
      </c>
      <c r="C1352" s="55" t="s">
        <v>354</v>
      </c>
      <c r="D1352" s="56" t="s">
        <v>616</v>
      </c>
      <c r="E1352" s="55" t="s">
        <v>111</v>
      </c>
      <c r="F1352" s="57">
        <v>44324</v>
      </c>
      <c r="G1352" s="58">
        <v>27580</v>
      </c>
      <c r="H1352" s="59">
        <f t="shared" si="225"/>
        <v>43.767123287671232</v>
      </c>
      <c r="I1352" s="60" t="s">
        <v>382</v>
      </c>
      <c r="J1352" s="61">
        <v>0</v>
      </c>
      <c r="K1352" s="62" t="s">
        <v>85</v>
      </c>
      <c r="L1352" s="63" t="s">
        <v>85</v>
      </c>
      <c r="M1352" s="64" t="str">
        <f t="shared" si="226"/>
        <v>0-3-3</v>
      </c>
      <c r="N1352" s="81" t="s">
        <v>121</v>
      </c>
      <c r="O1352" s="66">
        <v>43191</v>
      </c>
      <c r="P1352" s="67">
        <v>5.8378082191780881E-2</v>
      </c>
      <c r="Q1352" s="68" t="s">
        <v>122</v>
      </c>
      <c r="R1352" s="68" t="s">
        <v>108</v>
      </c>
      <c r="S1352" s="68" t="s">
        <v>109</v>
      </c>
      <c r="T1352" s="69">
        <v>58</v>
      </c>
      <c r="U1352" s="68"/>
      <c r="V1352" s="70">
        <v>1866624</v>
      </c>
      <c r="W1352" s="70">
        <v>0</v>
      </c>
      <c r="X1352" s="70">
        <v>135000</v>
      </c>
      <c r="Y1352" s="70">
        <v>933312</v>
      </c>
      <c r="Z1352" s="70">
        <v>45000</v>
      </c>
      <c r="AA1352" s="70">
        <v>5619806</v>
      </c>
      <c r="AB1352" s="71">
        <f t="shared" si="227"/>
        <v>4686494</v>
      </c>
      <c r="AC1352" s="71">
        <f t="shared" si="220"/>
        <v>4686494</v>
      </c>
      <c r="AD1352" s="72">
        <f t="shared" si="221"/>
        <v>365</v>
      </c>
      <c r="AE1352" s="73">
        <f>ROUND(VLOOKUP(Q1352,'[1]Average Cost'!$A$3:$V$26,HLOOKUP('[1]Master Sheet'!E1352,'[1]Average Cost'!$B$1:$V$2,2,0)),0)</f>
        <v>5599884</v>
      </c>
      <c r="AF1352" s="74">
        <f t="shared" si="222"/>
        <v>0.83689126417618653</v>
      </c>
      <c r="AG1352" s="68" t="str">
        <f t="shared" si="228"/>
        <v>80%-100%</v>
      </c>
      <c r="AH1352" s="75">
        <v>5707155.8503</v>
      </c>
      <c r="AI1352" s="75">
        <v>5707155.8503</v>
      </c>
      <c r="AJ1352" s="75">
        <v>4990296</v>
      </c>
      <c r="AK1352" s="76">
        <f t="shared" si="223"/>
        <v>0.82116103413465602</v>
      </c>
      <c r="AL1352" s="39" t="str">
        <f t="shared" si="229"/>
        <v>70% - 90%</v>
      </c>
      <c r="AM1352" s="77" t="str">
        <f t="shared" si="230"/>
        <v>Lower Middle Range</v>
      </c>
      <c r="AN1352" s="78" t="s">
        <v>76</v>
      </c>
      <c r="AO1352" s="78"/>
      <c r="AP1352" s="78" t="s">
        <v>135</v>
      </c>
      <c r="AQ1352" s="49"/>
      <c r="AR1352" s="79"/>
      <c r="AS1352" s="79"/>
      <c r="AT1352" s="80"/>
      <c r="AU1352" s="52">
        <f t="shared" si="224"/>
        <v>0</v>
      </c>
    </row>
    <row r="1353" spans="1:47" ht="15" customHeight="1">
      <c r="A1353" s="53" t="s">
        <v>66</v>
      </c>
      <c r="B1353" s="54">
        <v>1342</v>
      </c>
      <c r="C1353" s="55" t="s">
        <v>152</v>
      </c>
      <c r="D1353" s="56" t="s">
        <v>83</v>
      </c>
      <c r="E1353" s="55" t="s">
        <v>111</v>
      </c>
      <c r="F1353" s="57">
        <v>43148</v>
      </c>
      <c r="G1353" s="58">
        <v>33691</v>
      </c>
      <c r="H1353" s="59">
        <f t="shared" si="225"/>
        <v>27.024657534246575</v>
      </c>
      <c r="I1353" s="60" t="s">
        <v>401</v>
      </c>
      <c r="J1353" s="61" t="s">
        <v>85</v>
      </c>
      <c r="K1353" s="62" t="s">
        <v>85</v>
      </c>
      <c r="L1353" s="63" t="s">
        <v>81</v>
      </c>
      <c r="M1353" s="64" t="str">
        <f t="shared" si="226"/>
        <v>3-3-4</v>
      </c>
      <c r="N1353" s="65">
        <v>42095</v>
      </c>
      <c r="O1353" s="66">
        <v>43191</v>
      </c>
      <c r="P1353" s="67">
        <v>0.09</v>
      </c>
      <c r="Q1353" s="68" t="s">
        <v>151</v>
      </c>
      <c r="R1353" s="68" t="s">
        <v>126</v>
      </c>
      <c r="S1353" s="68" t="s">
        <v>127</v>
      </c>
      <c r="T1353" s="69">
        <v>46</v>
      </c>
      <c r="U1353" s="68"/>
      <c r="V1353" s="70">
        <v>122460</v>
      </c>
      <c r="W1353" s="70">
        <v>0</v>
      </c>
      <c r="X1353" s="70">
        <v>31500</v>
      </c>
      <c r="Y1353" s="70">
        <v>0</v>
      </c>
      <c r="Z1353" s="70">
        <v>10500</v>
      </c>
      <c r="AA1353" s="70">
        <v>318114</v>
      </c>
      <c r="AB1353" s="71">
        <f t="shared" si="227"/>
        <v>318114</v>
      </c>
      <c r="AC1353" s="71">
        <f t="shared" si="220"/>
        <v>318114</v>
      </c>
      <c r="AD1353" s="72">
        <f t="shared" si="221"/>
        <v>365</v>
      </c>
      <c r="AE1353" s="73">
        <f>ROUND(VLOOKUP(Q1353,'[1]Average Cost'!$A$3:$V$26,HLOOKUP('[1]Master Sheet'!E1353,'[1]Average Cost'!$B$1:$V$2,2,0)),0)</f>
        <v>410931</v>
      </c>
      <c r="AF1353" s="74">
        <f t="shared" si="222"/>
        <v>0.77412996342451657</v>
      </c>
      <c r="AG1353" s="68" t="str">
        <f t="shared" si="228"/>
        <v>60%-80%</v>
      </c>
      <c r="AH1353" s="75">
        <v>587277.26769999997</v>
      </c>
      <c r="AI1353" s="75">
        <v>587277.26769999997</v>
      </c>
      <c r="AJ1353" s="75">
        <v>404172</v>
      </c>
      <c r="AK1353" s="76">
        <f t="shared" si="223"/>
        <v>0.54167599785677867</v>
      </c>
      <c r="AL1353" s="39" t="str">
        <f t="shared" si="229"/>
        <v>50% - 70%</v>
      </c>
      <c r="AM1353" s="77" t="str">
        <f t="shared" si="230"/>
        <v>Lower Range</v>
      </c>
      <c r="AN1353" s="78" t="s">
        <v>118</v>
      </c>
      <c r="AO1353" s="100" t="s">
        <v>907</v>
      </c>
      <c r="AP1353" s="78" t="s">
        <v>76</v>
      </c>
      <c r="AQ1353" s="49"/>
      <c r="AR1353" s="79"/>
      <c r="AS1353" s="79"/>
      <c r="AT1353" s="80"/>
      <c r="AU1353" s="52">
        <f t="shared" si="224"/>
        <v>0</v>
      </c>
    </row>
    <row r="1354" spans="1:47" ht="15" customHeight="1">
      <c r="A1354" s="53" t="s">
        <v>66</v>
      </c>
      <c r="B1354" s="54">
        <v>1343</v>
      </c>
      <c r="C1354" s="55" t="s">
        <v>172</v>
      </c>
      <c r="D1354" s="56" t="s">
        <v>173</v>
      </c>
      <c r="E1354" s="55" t="s">
        <v>149</v>
      </c>
      <c r="F1354" s="57">
        <v>40725</v>
      </c>
      <c r="G1354" s="58">
        <v>24005</v>
      </c>
      <c r="H1354" s="59">
        <f t="shared" si="225"/>
        <v>53.561643835616437</v>
      </c>
      <c r="I1354" s="60" t="s">
        <v>150</v>
      </c>
      <c r="J1354" s="61" t="s">
        <v>71</v>
      </c>
      <c r="K1354" s="62" t="s">
        <v>129</v>
      </c>
      <c r="L1354" s="63" t="s">
        <v>71</v>
      </c>
      <c r="M1354" s="64" t="str">
        <f t="shared" si="226"/>
        <v>2-1-2</v>
      </c>
      <c r="N1354" s="65" t="s">
        <v>86</v>
      </c>
      <c r="O1354" s="66">
        <v>43191</v>
      </c>
      <c r="P1354" s="67">
        <v>0.02</v>
      </c>
      <c r="Q1354" s="68" t="s">
        <v>151</v>
      </c>
      <c r="R1354" s="68" t="s">
        <v>126</v>
      </c>
      <c r="S1354" s="68" t="s">
        <v>127</v>
      </c>
      <c r="T1354" s="69">
        <v>44</v>
      </c>
      <c r="U1354" s="68"/>
      <c r="V1354" s="70">
        <v>192804</v>
      </c>
      <c r="W1354" s="70">
        <v>0</v>
      </c>
      <c r="X1354" s="70">
        <v>0</v>
      </c>
      <c r="Y1354" s="70">
        <v>0</v>
      </c>
      <c r="Z1354" s="70">
        <v>0</v>
      </c>
      <c r="AA1354" s="70">
        <v>493967</v>
      </c>
      <c r="AB1354" s="71">
        <f t="shared" si="227"/>
        <v>493967</v>
      </c>
      <c r="AC1354" s="71">
        <f t="shared" si="220"/>
        <v>493967</v>
      </c>
      <c r="AD1354" s="72">
        <f t="shared" si="221"/>
        <v>365</v>
      </c>
      <c r="AE1354" s="73">
        <f>ROUND(VLOOKUP(Q1354,'[1]Average Cost'!$A$3:$V$26,HLOOKUP('[1]Master Sheet'!E1354,'[1]Average Cost'!$B$1:$V$2,2,0)),0)</f>
        <v>349645</v>
      </c>
      <c r="AF1354" s="74">
        <f t="shared" si="222"/>
        <v>1.4127672353387006</v>
      </c>
      <c r="AG1354" s="68" t="str">
        <f t="shared" si="228"/>
        <v>Greater than 100%</v>
      </c>
      <c r="AH1354" s="75">
        <v>338646.37994999997</v>
      </c>
      <c r="AI1354" s="75">
        <v>338646.37994999997</v>
      </c>
      <c r="AJ1354" s="75">
        <v>309807</v>
      </c>
      <c r="AK1354" s="76">
        <f t="shared" si="223"/>
        <v>1.4586513521063849</v>
      </c>
      <c r="AL1354" s="39" t="str">
        <f t="shared" si="229"/>
        <v>&gt;130%</v>
      </c>
      <c r="AM1354" s="77" t="str">
        <f t="shared" si="230"/>
        <v>Upper Range</v>
      </c>
      <c r="AN1354" s="78" t="s">
        <v>76</v>
      </c>
      <c r="AO1354" s="78"/>
      <c r="AP1354" s="78" t="s">
        <v>76</v>
      </c>
      <c r="AQ1354" s="49"/>
      <c r="AR1354" s="79"/>
      <c r="AS1354" s="79"/>
      <c r="AT1354" s="80"/>
      <c r="AU1354" s="52">
        <f t="shared" si="224"/>
        <v>0</v>
      </c>
    </row>
    <row r="1355" spans="1:47" ht="15" customHeight="1">
      <c r="A1355" s="53" t="s">
        <v>66</v>
      </c>
      <c r="B1355" s="54">
        <v>1344</v>
      </c>
      <c r="C1355" s="55" t="s">
        <v>136</v>
      </c>
      <c r="D1355" s="56" t="s">
        <v>91</v>
      </c>
      <c r="E1355" s="55" t="s">
        <v>149</v>
      </c>
      <c r="F1355" s="57">
        <v>42700</v>
      </c>
      <c r="G1355" s="58">
        <v>32043</v>
      </c>
      <c r="H1355" s="59">
        <f t="shared" si="225"/>
        <v>31.539726027397261</v>
      </c>
      <c r="I1355" s="60" t="s">
        <v>201</v>
      </c>
      <c r="J1355" s="61" t="s">
        <v>81</v>
      </c>
      <c r="K1355" s="62" t="s">
        <v>85</v>
      </c>
      <c r="L1355" s="63" t="s">
        <v>81</v>
      </c>
      <c r="M1355" s="64" t="str">
        <f t="shared" si="226"/>
        <v>4-3-4</v>
      </c>
      <c r="N1355" s="65">
        <v>42826</v>
      </c>
      <c r="O1355" s="66">
        <v>43191</v>
      </c>
      <c r="P1355" s="67">
        <v>0.10999999999999999</v>
      </c>
      <c r="Q1355" s="68" t="s">
        <v>151</v>
      </c>
      <c r="R1355" s="68" t="s">
        <v>126</v>
      </c>
      <c r="S1355" s="68" t="s">
        <v>127</v>
      </c>
      <c r="T1355" s="69">
        <v>49</v>
      </c>
      <c r="U1355" s="68"/>
      <c r="V1355" s="70">
        <v>289320</v>
      </c>
      <c r="W1355" s="70">
        <v>0</v>
      </c>
      <c r="X1355" s="70">
        <v>0</v>
      </c>
      <c r="Y1355" s="70">
        <v>72336</v>
      </c>
      <c r="Z1355" s="70">
        <v>0</v>
      </c>
      <c r="AA1355" s="70">
        <v>807587</v>
      </c>
      <c r="AB1355" s="71">
        <f t="shared" si="227"/>
        <v>735251</v>
      </c>
      <c r="AC1355" s="71">
        <f t="shared" si="220"/>
        <v>735251</v>
      </c>
      <c r="AD1355" s="72">
        <f t="shared" si="221"/>
        <v>365</v>
      </c>
      <c r="AE1355" s="73">
        <f>ROUND(VLOOKUP(Q1355,'[1]Average Cost'!$A$3:$V$26,HLOOKUP('[1]Master Sheet'!E1355,'[1]Average Cost'!$B$1:$V$2,2,0)),0)</f>
        <v>751974</v>
      </c>
      <c r="AF1355" s="74">
        <f t="shared" si="222"/>
        <v>0.9777611991903975</v>
      </c>
      <c r="AG1355" s="68" t="str">
        <f t="shared" si="228"/>
        <v>80%-100%</v>
      </c>
      <c r="AH1355" s="75">
        <v>1072534.66809375</v>
      </c>
      <c r="AI1355" s="75">
        <v>1072534.66809375</v>
      </c>
      <c r="AJ1355" s="75">
        <v>1041277</v>
      </c>
      <c r="AK1355" s="76">
        <f t="shared" si="223"/>
        <v>0.68552655860232936</v>
      </c>
      <c r="AL1355" s="39" t="str">
        <f t="shared" si="229"/>
        <v>50% - 70%</v>
      </c>
      <c r="AM1355" s="77" t="str">
        <f t="shared" si="230"/>
        <v>Lower Range</v>
      </c>
      <c r="AN1355" s="78" t="s">
        <v>76</v>
      </c>
      <c r="AO1355" s="78"/>
      <c r="AP1355" s="78" t="s">
        <v>135</v>
      </c>
      <c r="AQ1355" s="49"/>
      <c r="AR1355" s="79"/>
      <c r="AS1355" s="79"/>
      <c r="AT1355" s="80"/>
      <c r="AU1355" s="52">
        <f t="shared" si="224"/>
        <v>0</v>
      </c>
    </row>
    <row r="1356" spans="1:47" ht="15" customHeight="1">
      <c r="A1356" s="53" t="s">
        <v>66</v>
      </c>
      <c r="B1356" s="25">
        <v>1345</v>
      </c>
      <c r="C1356" s="55" t="s">
        <v>152</v>
      </c>
      <c r="D1356" s="56" t="s">
        <v>83</v>
      </c>
      <c r="E1356" s="55" t="s">
        <v>79</v>
      </c>
      <c r="F1356" s="57">
        <v>41657</v>
      </c>
      <c r="G1356" s="58">
        <v>30395</v>
      </c>
      <c r="H1356" s="59">
        <f t="shared" si="225"/>
        <v>36.054794520547944</v>
      </c>
      <c r="I1356" s="60" t="s">
        <v>100</v>
      </c>
      <c r="J1356" s="61" t="s">
        <v>71</v>
      </c>
      <c r="K1356" s="62" t="s">
        <v>71</v>
      </c>
      <c r="L1356" s="63" t="s">
        <v>71</v>
      </c>
      <c r="M1356" s="64" t="str">
        <f t="shared" si="226"/>
        <v>2-2-2</v>
      </c>
      <c r="N1356" s="65" t="s">
        <v>86</v>
      </c>
      <c r="O1356" s="66">
        <v>43282</v>
      </c>
      <c r="P1356" s="67">
        <v>0.02</v>
      </c>
      <c r="Q1356" s="68" t="s">
        <v>101</v>
      </c>
      <c r="R1356" s="68" t="s">
        <v>141</v>
      </c>
      <c r="S1356" s="68" t="s">
        <v>142</v>
      </c>
      <c r="T1356" s="69">
        <v>46</v>
      </c>
      <c r="U1356" s="68"/>
      <c r="V1356" s="70">
        <v>150000</v>
      </c>
      <c r="W1356" s="70">
        <v>0</v>
      </c>
      <c r="X1356" s="70">
        <v>0</v>
      </c>
      <c r="Y1356" s="70">
        <v>0</v>
      </c>
      <c r="Z1356" s="70">
        <v>0</v>
      </c>
      <c r="AA1356" s="70">
        <v>386956</v>
      </c>
      <c r="AB1356" s="71">
        <f t="shared" si="227"/>
        <v>386956</v>
      </c>
      <c r="AC1356" s="71">
        <f t="shared" ref="AC1356:AC1419" si="231">AB1356-W1356</f>
        <v>386956</v>
      </c>
      <c r="AD1356" s="72">
        <f t="shared" ref="AD1356:AD1419" si="232">IF(($AE$10-F1356)+1&gt;365,365,($AE$10-F1356)+1)</f>
        <v>365</v>
      </c>
      <c r="AE1356" s="73">
        <f>ROUND(VLOOKUP(Q1356,'[1]Average Cost'!$A$3:$V$26,HLOOKUP('[1]Master Sheet'!E1356,'[1]Average Cost'!$B$1:$V$2,2,0)),0)</f>
        <v>335659</v>
      </c>
      <c r="AF1356" s="74">
        <f t="shared" ref="AF1356:AF1419" si="233">AB1356/AE1356</f>
        <v>1.1528247417766244</v>
      </c>
      <c r="AG1356" s="68" t="str">
        <f t="shared" si="228"/>
        <v>Greater than 100%</v>
      </c>
      <c r="AH1356" s="75">
        <v>593268</v>
      </c>
      <c r="AI1356" s="75">
        <v>555055</v>
      </c>
      <c r="AJ1356" s="75">
        <v>593268</v>
      </c>
      <c r="AK1356" s="76">
        <f t="shared" ref="AK1356:AK1419" si="234">AB1356/AH1356</f>
        <v>0.6522448539277359</v>
      </c>
      <c r="AL1356" s="39" t="str">
        <f t="shared" si="229"/>
        <v>50% - 70%</v>
      </c>
      <c r="AM1356" s="77" t="str">
        <f t="shared" si="230"/>
        <v>Lower Range</v>
      </c>
      <c r="AN1356" s="78" t="s">
        <v>118</v>
      </c>
      <c r="AO1356" s="78" t="s">
        <v>908</v>
      </c>
      <c r="AP1356" s="78" t="s">
        <v>76</v>
      </c>
      <c r="AQ1356" s="49"/>
      <c r="AR1356" s="79"/>
      <c r="AS1356" s="79"/>
      <c r="AT1356" s="80"/>
      <c r="AU1356" s="52">
        <f t="shared" ref="AU1356:AU1419" si="235">AT1356/AH1356</f>
        <v>0</v>
      </c>
    </row>
    <row r="1357" spans="1:47" ht="15" customHeight="1">
      <c r="A1357" s="53" t="s">
        <v>66</v>
      </c>
      <c r="B1357" s="54">
        <v>1346</v>
      </c>
      <c r="C1357" s="55" t="s">
        <v>110</v>
      </c>
      <c r="D1357" s="56" t="s">
        <v>95</v>
      </c>
      <c r="E1357" s="55" t="s">
        <v>79</v>
      </c>
      <c r="F1357" s="57">
        <v>40544</v>
      </c>
      <c r="G1357" s="58">
        <v>30147</v>
      </c>
      <c r="H1357" s="59">
        <f t="shared" ref="H1357:H1420" si="236">($I$10-G1357)/365</f>
        <v>36.734246575342468</v>
      </c>
      <c r="I1357" s="60" t="s">
        <v>100</v>
      </c>
      <c r="J1357" s="61" t="s">
        <v>71</v>
      </c>
      <c r="K1357" s="62" t="s">
        <v>71</v>
      </c>
      <c r="L1357" s="63" t="s">
        <v>71</v>
      </c>
      <c r="M1357" s="64" t="str">
        <f t="shared" ref="M1357:M1420" si="237">LEFT(J1357,1)&amp;"-"&amp;LEFT(K1357,1)&amp;"-"&amp;LEFT(L1357,1)</f>
        <v>2-2-2</v>
      </c>
      <c r="N1357" s="65">
        <v>42826</v>
      </c>
      <c r="O1357" s="66">
        <v>43191</v>
      </c>
      <c r="P1357" s="67">
        <v>9.1668325669809134E-2</v>
      </c>
      <c r="Q1357" s="68" t="s">
        <v>101</v>
      </c>
      <c r="R1357" s="68" t="s">
        <v>141</v>
      </c>
      <c r="S1357" s="68" t="s">
        <v>142</v>
      </c>
      <c r="T1357" s="69">
        <v>47</v>
      </c>
      <c r="U1357" s="68"/>
      <c r="V1357" s="70">
        <v>123624</v>
      </c>
      <c r="W1357" s="70">
        <v>0</v>
      </c>
      <c r="X1357" s="70">
        <v>0</v>
      </c>
      <c r="Y1357" s="70">
        <v>30912</v>
      </c>
      <c r="Z1357" s="70">
        <v>0</v>
      </c>
      <c r="AA1357" s="70">
        <v>351922</v>
      </c>
      <c r="AB1357" s="71">
        <f t="shared" ref="AB1357:AB1420" si="238">AA1357-Y1357</f>
        <v>321010</v>
      </c>
      <c r="AC1357" s="71">
        <f t="shared" si="231"/>
        <v>321010</v>
      </c>
      <c r="AD1357" s="72">
        <f t="shared" si="232"/>
        <v>365</v>
      </c>
      <c r="AE1357" s="73">
        <f>ROUND(VLOOKUP(Q1357,'[1]Average Cost'!$A$3:$V$26,HLOOKUP('[1]Master Sheet'!E1357,'[1]Average Cost'!$B$1:$V$2,2,0)),0)</f>
        <v>523446</v>
      </c>
      <c r="AF1357" s="74">
        <f t="shared" si="233"/>
        <v>0.61326287716402461</v>
      </c>
      <c r="AG1357" s="68" t="str">
        <f t="shared" ref="AG1357:AG1420" si="239">IF(AF1357&lt;60%,"Less than 60%",IF(AF1357&lt;80%,"60%-80%",IF(AF1357&lt;100%,"80%-100%","Greater than 100%")))</f>
        <v>60%-80%</v>
      </c>
      <c r="AH1357" s="75">
        <v>869053.64955500001</v>
      </c>
      <c r="AI1357" s="75">
        <v>869053.64955500001</v>
      </c>
      <c r="AJ1357" s="75">
        <v>703765</v>
      </c>
      <c r="AK1357" s="76">
        <f t="shared" si="234"/>
        <v>0.36937880666443729</v>
      </c>
      <c r="AL1357" s="39" t="str">
        <f t="shared" ref="AL1357:AL1420" si="240">IF(AK1357&lt;50%,"25% - 50%",IF(AK1357&lt;70%,"50% - 70%",IF(AK1357&lt;90%,"70% - 90%",IF(AK1357&lt;110%,"90% - 110%",IF(AK1357&lt;130%,"110% - 130%","&gt;130%")))))</f>
        <v>25% - 50%</v>
      </c>
      <c r="AM1357" s="77" t="str">
        <f t="shared" ref="AM1357:AM1420" si="241">IF(AK1357&lt;70%,"Lower Range",IF(AK1357&lt;85%,"Lower Middle Range",IF(AK1357&lt;100%,"Close to Market Reference",IF(AK1357&lt;115%,"Upper Middle Range","Upper Range"))))</f>
        <v>Lower Range</v>
      </c>
      <c r="AN1357" s="78" t="s">
        <v>76</v>
      </c>
      <c r="AO1357" s="78"/>
      <c r="AP1357" s="78" t="s">
        <v>76</v>
      </c>
      <c r="AQ1357" s="49"/>
      <c r="AR1357" s="79"/>
      <c r="AS1357" s="79"/>
      <c r="AT1357" s="80"/>
      <c r="AU1357" s="52">
        <f t="shared" si="235"/>
        <v>0</v>
      </c>
    </row>
    <row r="1358" spans="1:47" ht="15" customHeight="1">
      <c r="A1358" s="53" t="s">
        <v>66</v>
      </c>
      <c r="B1358" s="54">
        <v>1347</v>
      </c>
      <c r="C1358" s="55" t="s">
        <v>197</v>
      </c>
      <c r="D1358" s="56" t="s">
        <v>78</v>
      </c>
      <c r="E1358" s="55" t="s">
        <v>111</v>
      </c>
      <c r="F1358" s="57">
        <v>40636</v>
      </c>
      <c r="G1358" s="58">
        <v>28320</v>
      </c>
      <c r="H1358" s="59">
        <f t="shared" si="236"/>
        <v>41.739726027397261</v>
      </c>
      <c r="I1358" s="60" t="s">
        <v>276</v>
      </c>
      <c r="J1358" s="61" t="s">
        <v>81</v>
      </c>
      <c r="K1358" s="62" t="s">
        <v>71</v>
      </c>
      <c r="L1358" s="63" t="s">
        <v>85</v>
      </c>
      <c r="M1358" s="64" t="str">
        <f t="shared" si="237"/>
        <v>4-2-3</v>
      </c>
      <c r="N1358" s="65">
        <v>42736</v>
      </c>
      <c r="O1358" s="66">
        <v>43191</v>
      </c>
      <c r="P1358" s="67">
        <v>7.0000000000000007E-2</v>
      </c>
      <c r="Q1358" s="68" t="s">
        <v>224</v>
      </c>
      <c r="R1358" s="68" t="s">
        <v>108</v>
      </c>
      <c r="S1358" s="68" t="s">
        <v>109</v>
      </c>
      <c r="T1358" s="69">
        <v>51</v>
      </c>
      <c r="U1358" s="68"/>
      <c r="V1358" s="70">
        <v>352080</v>
      </c>
      <c r="W1358" s="70">
        <v>0</v>
      </c>
      <c r="X1358" s="70">
        <v>67500</v>
      </c>
      <c r="Y1358" s="70">
        <v>142728</v>
      </c>
      <c r="Z1358" s="70">
        <v>22500</v>
      </c>
      <c r="AA1358" s="70">
        <v>1110226</v>
      </c>
      <c r="AB1358" s="71">
        <f t="shared" si="238"/>
        <v>967498</v>
      </c>
      <c r="AC1358" s="71">
        <f t="shared" si="231"/>
        <v>967498</v>
      </c>
      <c r="AD1358" s="72">
        <f t="shared" si="232"/>
        <v>365</v>
      </c>
      <c r="AE1358" s="73">
        <f>ROUND(VLOOKUP(Q1358,'[1]Average Cost'!$A$3:$V$26,HLOOKUP('[1]Master Sheet'!E1358,'[1]Average Cost'!$B$1:$V$2,2,0)),0)</f>
        <v>1085795</v>
      </c>
      <c r="AF1358" s="74">
        <f t="shared" si="233"/>
        <v>0.89105033638946574</v>
      </c>
      <c r="AG1358" s="68" t="str">
        <f t="shared" si="239"/>
        <v>80%-100%</v>
      </c>
      <c r="AH1358" s="75">
        <v>1517292.655635</v>
      </c>
      <c r="AI1358" s="75">
        <v>1517292.655635</v>
      </c>
      <c r="AJ1358" s="75">
        <v>1463161</v>
      </c>
      <c r="AK1358" s="76">
        <f t="shared" si="234"/>
        <v>0.63764758657919807</v>
      </c>
      <c r="AL1358" s="39" t="str">
        <f t="shared" si="240"/>
        <v>50% - 70%</v>
      </c>
      <c r="AM1358" s="77" t="str">
        <f t="shared" si="241"/>
        <v>Lower Range</v>
      </c>
      <c r="AN1358" s="78" t="s">
        <v>76</v>
      </c>
      <c r="AO1358" s="78"/>
      <c r="AP1358" s="78" t="s">
        <v>76</v>
      </c>
      <c r="AQ1358" s="49"/>
      <c r="AR1358" s="79"/>
      <c r="AS1358" s="79"/>
      <c r="AT1358" s="80"/>
      <c r="AU1358" s="52">
        <f t="shared" si="235"/>
        <v>0</v>
      </c>
    </row>
    <row r="1359" spans="1:47" ht="15" customHeight="1">
      <c r="A1359" s="53" t="s">
        <v>66</v>
      </c>
      <c r="B1359" s="54">
        <v>1348</v>
      </c>
      <c r="C1359" s="55" t="s">
        <v>154</v>
      </c>
      <c r="D1359" s="56" t="s">
        <v>68</v>
      </c>
      <c r="E1359" s="55" t="s">
        <v>246</v>
      </c>
      <c r="F1359" s="57">
        <v>44667</v>
      </c>
      <c r="G1359" s="58">
        <v>27845</v>
      </c>
      <c r="H1359" s="59">
        <f t="shared" si="236"/>
        <v>43.041095890410958</v>
      </c>
      <c r="I1359" s="60" t="s">
        <v>156</v>
      </c>
      <c r="J1359" s="61">
        <v>0</v>
      </c>
      <c r="K1359" s="62">
        <v>0</v>
      </c>
      <c r="L1359" s="63" t="s">
        <v>71</v>
      </c>
      <c r="M1359" s="64" t="str">
        <f t="shared" si="237"/>
        <v>0-0-2</v>
      </c>
      <c r="N1359" s="81" t="s">
        <v>72</v>
      </c>
      <c r="O1359" s="62" t="s">
        <v>72</v>
      </c>
      <c r="P1359" s="67">
        <v>0</v>
      </c>
      <c r="Q1359" s="68" t="s">
        <v>73</v>
      </c>
      <c r="R1359" s="38" t="s">
        <v>74</v>
      </c>
      <c r="S1359" s="38" t="s">
        <v>75</v>
      </c>
      <c r="T1359" s="69">
        <v>48</v>
      </c>
      <c r="U1359" s="68"/>
      <c r="V1359" s="70">
        <v>272724</v>
      </c>
      <c r="W1359" s="70">
        <v>0</v>
      </c>
      <c r="X1359" s="70">
        <v>0</v>
      </c>
      <c r="Y1359" s="70">
        <v>68184</v>
      </c>
      <c r="Z1359" s="70">
        <v>0</v>
      </c>
      <c r="AA1359" s="70">
        <v>761958</v>
      </c>
      <c r="AB1359" s="71">
        <f t="shared" si="238"/>
        <v>693774</v>
      </c>
      <c r="AC1359" s="71">
        <f t="shared" si="231"/>
        <v>693774</v>
      </c>
      <c r="AD1359" s="72">
        <f t="shared" si="232"/>
        <v>350</v>
      </c>
      <c r="AE1359" s="73">
        <f>ROUND(VLOOKUP(Q1359,'[1]Average Cost'!$A$3:$V$26,HLOOKUP('[1]Master Sheet'!E1359,'[1]Average Cost'!$B$1:$V$2,2,0)),0)</f>
        <v>646385</v>
      </c>
      <c r="AF1359" s="74">
        <f t="shared" si="233"/>
        <v>1.0733138918755849</v>
      </c>
      <c r="AG1359" s="68" t="str">
        <f t="shared" si="239"/>
        <v>Greater than 100%</v>
      </c>
      <c r="AH1359" s="75">
        <v>1040452</v>
      </c>
      <c r="AI1359" s="75">
        <v>1031401.0812</v>
      </c>
      <c r="AJ1359" s="75">
        <v>1040452</v>
      </c>
      <c r="AK1359" s="76">
        <f t="shared" si="234"/>
        <v>0.66680058282361898</v>
      </c>
      <c r="AL1359" s="39" t="str">
        <f t="shared" si="240"/>
        <v>50% - 70%</v>
      </c>
      <c r="AM1359" s="77" t="str">
        <f t="shared" si="241"/>
        <v>Lower Range</v>
      </c>
      <c r="AN1359" s="78" t="s">
        <v>76</v>
      </c>
      <c r="AO1359" s="78"/>
      <c r="AP1359" s="78" t="s">
        <v>76</v>
      </c>
      <c r="AQ1359" s="49"/>
      <c r="AR1359" s="79"/>
      <c r="AS1359" s="79"/>
      <c r="AT1359" s="80"/>
      <c r="AU1359" s="52">
        <f t="shared" si="235"/>
        <v>0</v>
      </c>
    </row>
    <row r="1360" spans="1:47" ht="15" customHeight="1">
      <c r="A1360" s="53" t="s">
        <v>66</v>
      </c>
      <c r="B1360" s="54">
        <v>1349</v>
      </c>
      <c r="C1360" s="55" t="s">
        <v>67</v>
      </c>
      <c r="D1360" s="56" t="s">
        <v>68</v>
      </c>
      <c r="E1360" s="55" t="s">
        <v>909</v>
      </c>
      <c r="F1360" s="57">
        <v>44758</v>
      </c>
      <c r="G1360" s="58">
        <v>30977</v>
      </c>
      <c r="H1360" s="59">
        <f t="shared" si="236"/>
        <v>34.460273972602742</v>
      </c>
      <c r="I1360" s="60" t="s">
        <v>232</v>
      </c>
      <c r="J1360" s="61">
        <v>0</v>
      </c>
      <c r="K1360" s="62">
        <v>0</v>
      </c>
      <c r="L1360" s="63" t="s">
        <v>71</v>
      </c>
      <c r="M1360" s="64" t="str">
        <f t="shared" si="237"/>
        <v>0-0-2</v>
      </c>
      <c r="N1360" s="81" t="s">
        <v>72</v>
      </c>
      <c r="O1360" s="62" t="s">
        <v>72</v>
      </c>
      <c r="P1360" s="67">
        <v>0</v>
      </c>
      <c r="Q1360" s="68" t="s">
        <v>73</v>
      </c>
      <c r="R1360" s="38" t="s">
        <v>74</v>
      </c>
      <c r="S1360" s="38" t="s">
        <v>75</v>
      </c>
      <c r="T1360" s="69">
        <v>48</v>
      </c>
      <c r="U1360" s="68"/>
      <c r="V1360" s="70">
        <v>283632</v>
      </c>
      <c r="W1360" s="70">
        <v>0</v>
      </c>
      <c r="X1360" s="70">
        <v>0</v>
      </c>
      <c r="Y1360" s="70">
        <v>70908</v>
      </c>
      <c r="Z1360" s="70">
        <v>0</v>
      </c>
      <c r="AA1360" s="70">
        <v>791944</v>
      </c>
      <c r="AB1360" s="71">
        <f t="shared" si="238"/>
        <v>721036</v>
      </c>
      <c r="AC1360" s="71">
        <f t="shared" si="231"/>
        <v>721036</v>
      </c>
      <c r="AD1360" s="72">
        <f t="shared" si="232"/>
        <v>259</v>
      </c>
      <c r="AE1360" s="73">
        <f>ROUND(VLOOKUP(Q1360,'[1]Average Cost'!$A$3:$V$26,HLOOKUP('[1]Master Sheet'!E1360,'[1]Average Cost'!$B$1:$V$2,2,0)),0)</f>
        <v>646385</v>
      </c>
      <c r="AF1360" s="74">
        <f t="shared" si="233"/>
        <v>1.1154899943532106</v>
      </c>
      <c r="AG1360" s="68" t="str">
        <f t="shared" si="239"/>
        <v>Greater than 100%</v>
      </c>
      <c r="AH1360" s="75">
        <v>1040452</v>
      </c>
      <c r="AI1360" s="75">
        <v>1031401.0812</v>
      </c>
      <c r="AJ1360" s="75">
        <v>1040452</v>
      </c>
      <c r="AK1360" s="76">
        <f t="shared" si="234"/>
        <v>0.69300265653773552</v>
      </c>
      <c r="AL1360" s="39" t="str">
        <f t="shared" si="240"/>
        <v>50% - 70%</v>
      </c>
      <c r="AM1360" s="77" t="str">
        <f t="shared" si="241"/>
        <v>Lower Range</v>
      </c>
      <c r="AN1360" s="78" t="s">
        <v>76</v>
      </c>
      <c r="AO1360" s="78"/>
      <c r="AP1360" s="78" t="s">
        <v>76</v>
      </c>
      <c r="AQ1360" s="49"/>
      <c r="AR1360" s="79"/>
      <c r="AS1360" s="79"/>
      <c r="AT1360" s="80"/>
      <c r="AU1360" s="52">
        <f t="shared" si="235"/>
        <v>0</v>
      </c>
    </row>
    <row r="1361" spans="1:47" ht="15" customHeight="1">
      <c r="A1361" s="53" t="s">
        <v>66</v>
      </c>
      <c r="B1361" s="54">
        <v>1350</v>
      </c>
      <c r="C1361" s="55" t="s">
        <v>163</v>
      </c>
      <c r="D1361" s="56" t="s">
        <v>95</v>
      </c>
      <c r="E1361" s="55" t="s">
        <v>450</v>
      </c>
      <c r="F1361" s="57">
        <v>44807</v>
      </c>
      <c r="G1361" s="58">
        <v>29585</v>
      </c>
      <c r="H1361" s="59">
        <f t="shared" si="236"/>
        <v>38.273972602739725</v>
      </c>
      <c r="I1361" s="60" t="s">
        <v>798</v>
      </c>
      <c r="J1361" s="61">
        <v>0</v>
      </c>
      <c r="K1361" s="62">
        <v>0</v>
      </c>
      <c r="L1361" s="63" t="s">
        <v>71</v>
      </c>
      <c r="M1361" s="64" t="str">
        <f t="shared" si="237"/>
        <v>0-0-2</v>
      </c>
      <c r="N1361" s="81" t="s">
        <v>72</v>
      </c>
      <c r="O1361" s="62" t="s">
        <v>72</v>
      </c>
      <c r="P1361" s="67">
        <v>0</v>
      </c>
      <c r="Q1361" s="68" t="s">
        <v>87</v>
      </c>
      <c r="R1361" s="68" t="s">
        <v>88</v>
      </c>
      <c r="S1361" s="68" t="s">
        <v>89</v>
      </c>
      <c r="T1361" s="69">
        <v>47</v>
      </c>
      <c r="U1361" s="68"/>
      <c r="V1361" s="70">
        <v>245460</v>
      </c>
      <c r="W1361" s="70">
        <v>0</v>
      </c>
      <c r="X1361" s="70">
        <v>0</v>
      </c>
      <c r="Y1361" s="70">
        <v>61368</v>
      </c>
      <c r="Z1361" s="70">
        <v>0</v>
      </c>
      <c r="AA1361" s="70">
        <v>686959</v>
      </c>
      <c r="AB1361" s="71">
        <f t="shared" si="238"/>
        <v>625591</v>
      </c>
      <c r="AC1361" s="71">
        <f t="shared" si="231"/>
        <v>625591</v>
      </c>
      <c r="AD1361" s="72">
        <f t="shared" si="232"/>
        <v>210</v>
      </c>
      <c r="AE1361" s="73">
        <f>ROUND(VLOOKUP(Q1361,'[1]Average Cost'!$A$3:$V$26,HLOOKUP('[1]Master Sheet'!E1361,'[1]Average Cost'!$B$1:$V$2,2,0)),0)</f>
        <v>436990</v>
      </c>
      <c r="AF1361" s="74">
        <f t="shared" si="233"/>
        <v>1.431591111924758</v>
      </c>
      <c r="AG1361" s="68" t="str">
        <f t="shared" si="239"/>
        <v>Greater than 100%</v>
      </c>
      <c r="AH1361" s="75">
        <v>752202.61250000005</v>
      </c>
      <c r="AI1361" s="75">
        <v>752202.61250000005</v>
      </c>
      <c r="AJ1361" s="75">
        <v>532918</v>
      </c>
      <c r="AK1361" s="76">
        <f t="shared" si="234"/>
        <v>0.83167884503990597</v>
      </c>
      <c r="AL1361" s="39" t="str">
        <f t="shared" si="240"/>
        <v>70% - 90%</v>
      </c>
      <c r="AM1361" s="77" t="str">
        <f t="shared" si="241"/>
        <v>Lower Middle Range</v>
      </c>
      <c r="AN1361" s="78" t="s">
        <v>76</v>
      </c>
      <c r="AO1361" s="78"/>
      <c r="AP1361" s="78" t="s">
        <v>76</v>
      </c>
      <c r="AQ1361" s="49"/>
      <c r="AR1361" s="79"/>
      <c r="AS1361" s="79"/>
      <c r="AT1361" s="80"/>
      <c r="AU1361" s="52">
        <f t="shared" si="235"/>
        <v>0</v>
      </c>
    </row>
    <row r="1362" spans="1:47" ht="15" customHeight="1">
      <c r="A1362" s="53" t="s">
        <v>66</v>
      </c>
      <c r="B1362" s="25">
        <v>1351</v>
      </c>
      <c r="C1362" s="55" t="s">
        <v>116</v>
      </c>
      <c r="D1362" s="56" t="s">
        <v>117</v>
      </c>
      <c r="E1362" s="55" t="s">
        <v>372</v>
      </c>
      <c r="F1362" s="57">
        <v>42385</v>
      </c>
      <c r="G1362" s="58">
        <v>28577</v>
      </c>
      <c r="H1362" s="59">
        <f t="shared" si="236"/>
        <v>41.035616438356165</v>
      </c>
      <c r="I1362" s="60" t="s">
        <v>539</v>
      </c>
      <c r="J1362" s="61" t="s">
        <v>81</v>
      </c>
      <c r="K1362" s="62" t="s">
        <v>85</v>
      </c>
      <c r="L1362" s="63" t="s">
        <v>81</v>
      </c>
      <c r="M1362" s="64" t="str">
        <f t="shared" si="237"/>
        <v>4-3-4</v>
      </c>
      <c r="N1362" s="65">
        <v>42736</v>
      </c>
      <c r="O1362" s="66">
        <v>43191</v>
      </c>
      <c r="P1362" s="67">
        <v>0.13749999999999993</v>
      </c>
      <c r="Q1362" s="68" t="s">
        <v>87</v>
      </c>
      <c r="R1362" s="68" t="s">
        <v>88</v>
      </c>
      <c r="S1362" s="68" t="s">
        <v>89</v>
      </c>
      <c r="T1362" s="69">
        <v>50</v>
      </c>
      <c r="U1362" s="68"/>
      <c r="V1362" s="70">
        <v>248796</v>
      </c>
      <c r="W1362" s="70">
        <v>0</v>
      </c>
      <c r="X1362" s="70">
        <v>0</v>
      </c>
      <c r="Y1362" s="70">
        <v>69108</v>
      </c>
      <c r="Z1362" s="70">
        <v>0</v>
      </c>
      <c r="AA1362" s="70">
        <v>772164</v>
      </c>
      <c r="AB1362" s="71">
        <f t="shared" si="238"/>
        <v>703056</v>
      </c>
      <c r="AC1362" s="71">
        <f t="shared" si="231"/>
        <v>703056</v>
      </c>
      <c r="AD1362" s="72">
        <f t="shared" si="232"/>
        <v>365</v>
      </c>
      <c r="AE1362" s="73">
        <f>ROUND(VLOOKUP(Q1362,'[1]Average Cost'!$A$3:$V$26,HLOOKUP('[1]Master Sheet'!E1362,'[1]Average Cost'!$B$1:$V$2,2,0)),0)</f>
        <v>775623</v>
      </c>
      <c r="AF1362" s="74">
        <f t="shared" si="233"/>
        <v>0.9064403711597</v>
      </c>
      <c r="AG1362" s="68" t="str">
        <f t="shared" si="239"/>
        <v>80%-100%</v>
      </c>
      <c r="AH1362" s="75">
        <v>1340475.5</v>
      </c>
      <c r="AI1362" s="75">
        <v>1340475.5</v>
      </c>
      <c r="AJ1362" s="75">
        <v>1058532</v>
      </c>
      <c r="AK1362" s="76">
        <f t="shared" si="234"/>
        <v>0.52448254369438307</v>
      </c>
      <c r="AL1362" s="39" t="str">
        <f t="shared" si="240"/>
        <v>50% - 70%</v>
      </c>
      <c r="AM1362" s="77" t="str">
        <f t="shared" si="241"/>
        <v>Lower Range</v>
      </c>
      <c r="AN1362" s="78" t="s">
        <v>118</v>
      </c>
      <c r="AO1362" s="78" t="s">
        <v>910</v>
      </c>
      <c r="AP1362" s="78" t="s">
        <v>76</v>
      </c>
      <c r="AQ1362" s="49"/>
      <c r="AR1362" s="79"/>
      <c r="AS1362" s="79"/>
      <c r="AT1362" s="80"/>
      <c r="AU1362" s="52">
        <f t="shared" si="235"/>
        <v>0</v>
      </c>
    </row>
    <row r="1363" spans="1:47" ht="15" customHeight="1">
      <c r="A1363" s="53" t="s">
        <v>66</v>
      </c>
      <c r="B1363" s="54">
        <v>1352</v>
      </c>
      <c r="C1363" s="55" t="s">
        <v>104</v>
      </c>
      <c r="D1363" s="56" t="s">
        <v>145</v>
      </c>
      <c r="E1363" s="55" t="s">
        <v>235</v>
      </c>
      <c r="F1363" s="57">
        <v>40544</v>
      </c>
      <c r="G1363" s="58">
        <v>30579</v>
      </c>
      <c r="H1363" s="59">
        <f t="shared" si="236"/>
        <v>35.550684931506851</v>
      </c>
      <c r="I1363" s="60" t="s">
        <v>373</v>
      </c>
      <c r="J1363" s="61" t="s">
        <v>71</v>
      </c>
      <c r="K1363" s="62" t="s">
        <v>71</v>
      </c>
      <c r="L1363" s="63" t="s">
        <v>71</v>
      </c>
      <c r="M1363" s="64" t="str">
        <f t="shared" si="237"/>
        <v>2-2-2</v>
      </c>
      <c r="N1363" s="65" t="s">
        <v>86</v>
      </c>
      <c r="O1363" s="66">
        <v>43191</v>
      </c>
      <c r="P1363" s="67">
        <v>0.1</v>
      </c>
      <c r="Q1363" s="68" t="s">
        <v>87</v>
      </c>
      <c r="R1363" s="68" t="s">
        <v>88</v>
      </c>
      <c r="S1363" s="68" t="s">
        <v>89</v>
      </c>
      <c r="T1363" s="69">
        <v>45</v>
      </c>
      <c r="U1363" s="68"/>
      <c r="V1363" s="70">
        <v>112572</v>
      </c>
      <c r="W1363" s="70">
        <v>0</v>
      </c>
      <c r="X1363" s="70">
        <v>0</v>
      </c>
      <c r="Y1363" s="70">
        <v>0</v>
      </c>
      <c r="Z1363" s="70">
        <v>0</v>
      </c>
      <c r="AA1363" s="70">
        <v>211187.56</v>
      </c>
      <c r="AB1363" s="71">
        <f t="shared" si="238"/>
        <v>211187.56</v>
      </c>
      <c r="AC1363" s="71">
        <f t="shared" si="231"/>
        <v>211187.56</v>
      </c>
      <c r="AD1363" s="72">
        <f t="shared" si="232"/>
        <v>365</v>
      </c>
      <c r="AE1363" s="73">
        <f>ROUND(VLOOKUP(Q1363,'[1]Average Cost'!$A$3:$V$26,HLOOKUP('[1]Master Sheet'!E1363,'[1]Average Cost'!$B$1:$V$2,2,0)),0)</f>
        <v>233903</v>
      </c>
      <c r="AF1363" s="74">
        <f t="shared" si="233"/>
        <v>0.90288521310115732</v>
      </c>
      <c r="AG1363" s="68" t="str">
        <f t="shared" si="239"/>
        <v>80%-100%</v>
      </c>
      <c r="AH1363" s="75">
        <v>457695</v>
      </c>
      <c r="AI1363" s="75">
        <v>382087.75</v>
      </c>
      <c r="AJ1363" s="75">
        <v>457695</v>
      </c>
      <c r="AK1363" s="76">
        <f t="shared" si="234"/>
        <v>0.46141548411059768</v>
      </c>
      <c r="AL1363" s="39" t="str">
        <f t="shared" si="240"/>
        <v>25% - 50%</v>
      </c>
      <c r="AM1363" s="77" t="str">
        <f t="shared" si="241"/>
        <v>Lower Range</v>
      </c>
      <c r="AN1363" s="78" t="s">
        <v>76</v>
      </c>
      <c r="AO1363" s="78"/>
      <c r="AP1363" s="78" t="s">
        <v>76</v>
      </c>
      <c r="AQ1363" s="49"/>
      <c r="AR1363" s="79"/>
      <c r="AS1363" s="79"/>
      <c r="AT1363" s="80"/>
      <c r="AU1363" s="52">
        <f t="shared" si="235"/>
        <v>0</v>
      </c>
    </row>
    <row r="1364" spans="1:47" ht="15" customHeight="1">
      <c r="A1364" s="53" t="s">
        <v>66</v>
      </c>
      <c r="B1364" s="54">
        <v>1353</v>
      </c>
      <c r="C1364" s="55" t="s">
        <v>82</v>
      </c>
      <c r="D1364" s="56" t="s">
        <v>83</v>
      </c>
      <c r="E1364" s="55" t="s">
        <v>79</v>
      </c>
      <c r="F1364" s="57">
        <v>41223</v>
      </c>
      <c r="G1364" s="58">
        <v>26394</v>
      </c>
      <c r="H1364" s="59">
        <f t="shared" si="236"/>
        <v>47.016438356164386</v>
      </c>
      <c r="I1364" s="60" t="s">
        <v>373</v>
      </c>
      <c r="J1364" s="61" t="s">
        <v>71</v>
      </c>
      <c r="K1364" s="62" t="s">
        <v>85</v>
      </c>
      <c r="L1364" s="63" t="s">
        <v>71</v>
      </c>
      <c r="M1364" s="64" t="str">
        <f t="shared" si="237"/>
        <v>2-3-2</v>
      </c>
      <c r="N1364" s="65" t="s">
        <v>86</v>
      </c>
      <c r="O1364" s="66">
        <v>43191</v>
      </c>
      <c r="P1364" s="67">
        <v>9.7499999999999989E-2</v>
      </c>
      <c r="Q1364" s="68" t="s">
        <v>87</v>
      </c>
      <c r="R1364" s="68" t="s">
        <v>88</v>
      </c>
      <c r="S1364" s="68" t="s">
        <v>89</v>
      </c>
      <c r="T1364" s="69">
        <v>46</v>
      </c>
      <c r="U1364" s="68"/>
      <c r="V1364" s="70">
        <v>150708</v>
      </c>
      <c r="W1364" s="70">
        <v>0</v>
      </c>
      <c r="X1364" s="70">
        <v>0</v>
      </c>
      <c r="Y1364" s="70">
        <v>0</v>
      </c>
      <c r="Z1364" s="70">
        <v>0</v>
      </c>
      <c r="AA1364" s="70">
        <v>374559</v>
      </c>
      <c r="AB1364" s="71">
        <f t="shared" si="238"/>
        <v>374559</v>
      </c>
      <c r="AC1364" s="71">
        <f t="shared" si="231"/>
        <v>374559</v>
      </c>
      <c r="AD1364" s="72">
        <f t="shared" si="232"/>
        <v>365</v>
      </c>
      <c r="AE1364" s="73">
        <f>ROUND(VLOOKUP(Q1364,'[1]Average Cost'!$A$3:$V$26,HLOOKUP('[1]Master Sheet'!E1364,'[1]Average Cost'!$B$1:$V$2,2,0)),0)</f>
        <v>293696</v>
      </c>
      <c r="AF1364" s="74">
        <f t="shared" si="233"/>
        <v>1.2753289115275659</v>
      </c>
      <c r="AG1364" s="68" t="str">
        <f t="shared" si="239"/>
        <v>Greater than 100%</v>
      </c>
      <c r="AH1364" s="75">
        <v>512626</v>
      </c>
      <c r="AI1364" s="75">
        <v>449515</v>
      </c>
      <c r="AJ1364" s="75">
        <v>512626</v>
      </c>
      <c r="AK1364" s="76">
        <f t="shared" si="234"/>
        <v>0.73066719206595065</v>
      </c>
      <c r="AL1364" s="39" t="str">
        <f t="shared" si="240"/>
        <v>70% - 90%</v>
      </c>
      <c r="AM1364" s="77" t="str">
        <f t="shared" si="241"/>
        <v>Lower Middle Range</v>
      </c>
      <c r="AN1364" s="78" t="s">
        <v>76</v>
      </c>
      <c r="AO1364" s="78"/>
      <c r="AP1364" s="78" t="s">
        <v>76</v>
      </c>
      <c r="AQ1364" s="49"/>
      <c r="AR1364" s="79"/>
      <c r="AS1364" s="79"/>
      <c r="AT1364" s="80"/>
      <c r="AU1364" s="52">
        <f t="shared" si="235"/>
        <v>0</v>
      </c>
    </row>
    <row r="1365" spans="1:47" ht="15" customHeight="1">
      <c r="A1365" s="53" t="s">
        <v>66</v>
      </c>
      <c r="B1365" s="54">
        <v>1354</v>
      </c>
      <c r="C1365" s="55" t="s">
        <v>197</v>
      </c>
      <c r="D1365" s="56" t="s">
        <v>78</v>
      </c>
      <c r="E1365" s="55" t="s">
        <v>111</v>
      </c>
      <c r="F1365" s="57">
        <v>40148</v>
      </c>
      <c r="G1365" s="58">
        <v>29046</v>
      </c>
      <c r="H1365" s="59">
        <f t="shared" si="236"/>
        <v>39.750684931506846</v>
      </c>
      <c r="I1365" s="60" t="s">
        <v>191</v>
      </c>
      <c r="J1365" s="61" t="s">
        <v>81</v>
      </c>
      <c r="K1365" s="62" t="s">
        <v>85</v>
      </c>
      <c r="L1365" s="63" t="s">
        <v>85</v>
      </c>
      <c r="M1365" s="64" t="str">
        <f t="shared" si="237"/>
        <v>4-3-3</v>
      </c>
      <c r="N1365" s="65">
        <v>43191</v>
      </c>
      <c r="O1365" s="66">
        <v>43191</v>
      </c>
      <c r="P1365" s="67">
        <v>0.14000000000000001</v>
      </c>
      <c r="Q1365" s="68" t="s">
        <v>113</v>
      </c>
      <c r="R1365" s="68" t="s">
        <v>114</v>
      </c>
      <c r="S1365" s="68" t="s">
        <v>115</v>
      </c>
      <c r="T1365" s="69">
        <v>51</v>
      </c>
      <c r="U1365" s="68"/>
      <c r="V1365" s="70">
        <v>344484</v>
      </c>
      <c r="W1365" s="70">
        <v>0</v>
      </c>
      <c r="X1365" s="70">
        <v>90000</v>
      </c>
      <c r="Y1365" s="70">
        <v>139656</v>
      </c>
      <c r="Z1365" s="70">
        <v>30000</v>
      </c>
      <c r="AA1365" s="70">
        <v>1086641</v>
      </c>
      <c r="AB1365" s="71">
        <f t="shared" si="238"/>
        <v>946985</v>
      </c>
      <c r="AC1365" s="71">
        <f t="shared" si="231"/>
        <v>946985</v>
      </c>
      <c r="AD1365" s="72">
        <f t="shared" si="232"/>
        <v>365</v>
      </c>
      <c r="AE1365" s="73">
        <f>ROUND(VLOOKUP(Q1365,'[1]Average Cost'!$A$3:$V$26,HLOOKUP('[1]Master Sheet'!E1365,'[1]Average Cost'!$B$1:$V$2,2,0)),0)</f>
        <v>1326659</v>
      </c>
      <c r="AF1365" s="74">
        <f t="shared" si="233"/>
        <v>0.71381191398844768</v>
      </c>
      <c r="AG1365" s="68" t="str">
        <f t="shared" si="239"/>
        <v>60%-80%</v>
      </c>
      <c r="AH1365" s="75">
        <v>1659111.5808325</v>
      </c>
      <c r="AI1365" s="75">
        <v>1659111.5808325</v>
      </c>
      <c r="AJ1365" s="75">
        <v>1371427</v>
      </c>
      <c r="AK1365" s="76">
        <f t="shared" si="234"/>
        <v>0.57077836773632007</v>
      </c>
      <c r="AL1365" s="39" t="str">
        <f t="shared" si="240"/>
        <v>50% - 70%</v>
      </c>
      <c r="AM1365" s="77" t="str">
        <f t="shared" si="241"/>
        <v>Lower Range</v>
      </c>
      <c r="AN1365" s="78" t="s">
        <v>76</v>
      </c>
      <c r="AO1365" s="78"/>
      <c r="AP1365" s="78" t="s">
        <v>76</v>
      </c>
      <c r="AQ1365" s="49"/>
      <c r="AR1365" s="79"/>
      <c r="AS1365" s="79"/>
      <c r="AT1365" s="80"/>
      <c r="AU1365" s="52">
        <f t="shared" si="235"/>
        <v>0</v>
      </c>
    </row>
    <row r="1366" spans="1:47" ht="15" customHeight="1">
      <c r="A1366" s="53" t="s">
        <v>66</v>
      </c>
      <c r="B1366" s="54">
        <v>1355</v>
      </c>
      <c r="C1366" s="55" t="s">
        <v>172</v>
      </c>
      <c r="D1366" s="56" t="s">
        <v>173</v>
      </c>
      <c r="E1366" s="55" t="s">
        <v>111</v>
      </c>
      <c r="F1366" s="57">
        <v>40148</v>
      </c>
      <c r="G1366" s="58">
        <v>27932</v>
      </c>
      <c r="H1366" s="59">
        <f t="shared" si="236"/>
        <v>42.802739726027397</v>
      </c>
      <c r="I1366" s="60" t="s">
        <v>741</v>
      </c>
      <c r="J1366" s="61" t="s">
        <v>129</v>
      </c>
      <c r="K1366" s="62" t="s">
        <v>71</v>
      </c>
      <c r="L1366" s="63" t="s">
        <v>85</v>
      </c>
      <c r="M1366" s="64" t="str">
        <f t="shared" si="237"/>
        <v>1-2-3</v>
      </c>
      <c r="N1366" s="65" t="s">
        <v>86</v>
      </c>
      <c r="O1366" s="66">
        <v>43191</v>
      </c>
      <c r="P1366" s="67">
        <v>8.8374326134855574E-2</v>
      </c>
      <c r="Q1366" s="68" t="s">
        <v>113</v>
      </c>
      <c r="R1366" s="68" t="s">
        <v>114</v>
      </c>
      <c r="S1366" s="68" t="s">
        <v>115</v>
      </c>
      <c r="T1366" s="69">
        <v>44</v>
      </c>
      <c r="U1366" s="68"/>
      <c r="V1366" s="70">
        <v>137124</v>
      </c>
      <c r="W1366" s="70">
        <v>0</v>
      </c>
      <c r="X1366" s="70">
        <v>22500</v>
      </c>
      <c r="Y1366" s="70">
        <v>0</v>
      </c>
      <c r="Z1366" s="70">
        <v>7500</v>
      </c>
      <c r="AA1366" s="70">
        <v>354768</v>
      </c>
      <c r="AB1366" s="71">
        <f t="shared" si="238"/>
        <v>354768</v>
      </c>
      <c r="AC1366" s="71">
        <f t="shared" si="231"/>
        <v>354768</v>
      </c>
      <c r="AD1366" s="72">
        <f t="shared" si="232"/>
        <v>365</v>
      </c>
      <c r="AE1366" s="73">
        <f>ROUND(VLOOKUP(Q1366,'[1]Average Cost'!$A$3:$V$26,HLOOKUP('[1]Master Sheet'!E1366,'[1]Average Cost'!$B$1:$V$2,2,0)),0)</f>
        <v>296029</v>
      </c>
      <c r="AF1366" s="74">
        <f t="shared" si="233"/>
        <v>1.1984231274638633</v>
      </c>
      <c r="AG1366" s="68" t="str">
        <f t="shared" si="239"/>
        <v>Greater than 100%</v>
      </c>
      <c r="AH1366" s="75">
        <v>338646.37994999997</v>
      </c>
      <c r="AI1366" s="75">
        <v>338646.37994999997</v>
      </c>
      <c r="AJ1366" s="75">
        <v>309807</v>
      </c>
      <c r="AK1366" s="76">
        <f t="shared" si="234"/>
        <v>1.0476060604940773</v>
      </c>
      <c r="AL1366" s="39" t="str">
        <f t="shared" si="240"/>
        <v>90% - 110%</v>
      </c>
      <c r="AM1366" s="77" t="str">
        <f t="shared" si="241"/>
        <v>Upper Middle Range</v>
      </c>
      <c r="AN1366" s="78" t="s">
        <v>76</v>
      </c>
      <c r="AO1366" s="78"/>
      <c r="AP1366" s="78" t="s">
        <v>76</v>
      </c>
      <c r="AQ1366" s="49"/>
      <c r="AR1366" s="79"/>
      <c r="AS1366" s="79"/>
      <c r="AT1366" s="80"/>
      <c r="AU1366" s="52">
        <f t="shared" si="235"/>
        <v>0</v>
      </c>
    </row>
    <row r="1367" spans="1:47" ht="15" customHeight="1">
      <c r="A1367" s="53" t="s">
        <v>66</v>
      </c>
      <c r="B1367" s="54">
        <v>1356</v>
      </c>
      <c r="C1367" s="55" t="s">
        <v>170</v>
      </c>
      <c r="D1367" s="56" t="s">
        <v>95</v>
      </c>
      <c r="E1367" s="55" t="s">
        <v>111</v>
      </c>
      <c r="F1367" s="57">
        <v>41334</v>
      </c>
      <c r="G1367" s="58">
        <v>32521</v>
      </c>
      <c r="H1367" s="59">
        <f t="shared" si="236"/>
        <v>30.230136986301371</v>
      </c>
      <c r="I1367" s="60" t="s">
        <v>449</v>
      </c>
      <c r="J1367" s="61" t="s">
        <v>85</v>
      </c>
      <c r="K1367" s="62" t="s">
        <v>71</v>
      </c>
      <c r="L1367" s="63" t="s">
        <v>85</v>
      </c>
      <c r="M1367" s="64" t="str">
        <f t="shared" si="237"/>
        <v>3-2-3</v>
      </c>
      <c r="N1367" s="65">
        <v>42736</v>
      </c>
      <c r="O1367" s="66">
        <v>43191</v>
      </c>
      <c r="P1367" s="67">
        <v>0.1111111253409833</v>
      </c>
      <c r="Q1367" s="68" t="s">
        <v>113</v>
      </c>
      <c r="R1367" s="68" t="s">
        <v>114</v>
      </c>
      <c r="S1367" s="68" t="s">
        <v>115</v>
      </c>
      <c r="T1367" s="69">
        <v>47</v>
      </c>
      <c r="U1367" s="68"/>
      <c r="V1367" s="70">
        <v>157740</v>
      </c>
      <c r="W1367" s="70">
        <v>0</v>
      </c>
      <c r="X1367" s="70">
        <v>31500</v>
      </c>
      <c r="Y1367" s="70">
        <v>39432</v>
      </c>
      <c r="Z1367" s="70">
        <v>10500</v>
      </c>
      <c r="AA1367" s="70">
        <v>445749</v>
      </c>
      <c r="AB1367" s="71">
        <f t="shared" si="238"/>
        <v>406317</v>
      </c>
      <c r="AC1367" s="71">
        <f t="shared" si="231"/>
        <v>406317</v>
      </c>
      <c r="AD1367" s="72">
        <f t="shared" si="232"/>
        <v>365</v>
      </c>
      <c r="AE1367" s="73">
        <f>ROUND(VLOOKUP(Q1367,'[1]Average Cost'!$A$3:$V$26,HLOOKUP('[1]Master Sheet'!E1367,'[1]Average Cost'!$B$1:$V$2,2,0)),0)</f>
        <v>450224</v>
      </c>
      <c r="AF1367" s="74">
        <f t="shared" si="233"/>
        <v>0.9024774334553467</v>
      </c>
      <c r="AG1367" s="68" t="str">
        <f t="shared" si="239"/>
        <v>80%-100%</v>
      </c>
      <c r="AH1367" s="75">
        <v>696432.82198750007</v>
      </c>
      <c r="AI1367" s="75">
        <v>696432.82198750007</v>
      </c>
      <c r="AJ1367" s="75">
        <v>495248</v>
      </c>
      <c r="AK1367" s="76">
        <f t="shared" si="234"/>
        <v>0.58342597759887427</v>
      </c>
      <c r="AL1367" s="39" t="str">
        <f t="shared" si="240"/>
        <v>50% - 70%</v>
      </c>
      <c r="AM1367" s="77" t="str">
        <f t="shared" si="241"/>
        <v>Lower Range</v>
      </c>
      <c r="AN1367" s="78" t="s">
        <v>118</v>
      </c>
      <c r="AO1367" s="78" t="s">
        <v>911</v>
      </c>
      <c r="AP1367" s="78" t="s">
        <v>76</v>
      </c>
      <c r="AQ1367" s="49"/>
      <c r="AR1367" s="79"/>
      <c r="AS1367" s="79"/>
      <c r="AT1367" s="80"/>
      <c r="AU1367" s="52">
        <f t="shared" si="235"/>
        <v>0</v>
      </c>
    </row>
    <row r="1368" spans="1:47" ht="15" customHeight="1">
      <c r="A1368" s="53" t="s">
        <v>66</v>
      </c>
      <c r="B1368" s="25">
        <v>1357</v>
      </c>
      <c r="C1368" s="55" t="s">
        <v>170</v>
      </c>
      <c r="D1368" s="56" t="s">
        <v>95</v>
      </c>
      <c r="E1368" s="55" t="s">
        <v>111</v>
      </c>
      <c r="F1368" s="57">
        <v>44472</v>
      </c>
      <c r="G1368" s="58">
        <v>33395</v>
      </c>
      <c r="H1368" s="59">
        <f t="shared" si="236"/>
        <v>27.835616438356166</v>
      </c>
      <c r="I1368" s="60" t="s">
        <v>242</v>
      </c>
      <c r="J1368" s="61">
        <v>0</v>
      </c>
      <c r="K1368" s="62">
        <v>0</v>
      </c>
      <c r="L1368" s="63" t="s">
        <v>85</v>
      </c>
      <c r="M1368" s="64" t="str">
        <f t="shared" si="237"/>
        <v>0-0-3</v>
      </c>
      <c r="N1368" s="81" t="s">
        <v>121</v>
      </c>
      <c r="O1368" s="62" t="s">
        <v>98</v>
      </c>
      <c r="P1368" s="67">
        <v>0</v>
      </c>
      <c r="Q1368" s="68" t="s">
        <v>113</v>
      </c>
      <c r="R1368" s="68" t="s">
        <v>114</v>
      </c>
      <c r="S1368" s="68" t="s">
        <v>115</v>
      </c>
      <c r="T1368" s="69">
        <v>47</v>
      </c>
      <c r="U1368" s="68"/>
      <c r="V1368" s="70">
        <v>185184</v>
      </c>
      <c r="W1368" s="70">
        <v>0</v>
      </c>
      <c r="X1368" s="70">
        <v>18000</v>
      </c>
      <c r="Y1368" s="70">
        <v>46296</v>
      </c>
      <c r="Z1368" s="70">
        <v>6000</v>
      </c>
      <c r="AA1368" s="70">
        <v>521210</v>
      </c>
      <c r="AB1368" s="71">
        <f t="shared" si="238"/>
        <v>474914</v>
      </c>
      <c r="AC1368" s="71">
        <f t="shared" si="231"/>
        <v>474914</v>
      </c>
      <c r="AD1368" s="72">
        <f t="shared" si="232"/>
        <v>365</v>
      </c>
      <c r="AE1368" s="73">
        <f>ROUND(VLOOKUP(Q1368,'[1]Average Cost'!$A$3:$V$26,HLOOKUP('[1]Master Sheet'!E1368,'[1]Average Cost'!$B$1:$V$2,2,0)),0)</f>
        <v>450224</v>
      </c>
      <c r="AF1368" s="74">
        <f t="shared" si="233"/>
        <v>1.0548393688475071</v>
      </c>
      <c r="AG1368" s="68" t="str">
        <f t="shared" si="239"/>
        <v>Greater than 100%</v>
      </c>
      <c r="AH1368" s="75">
        <v>689492.30925249995</v>
      </c>
      <c r="AI1368" s="75">
        <v>689492.30925249995</v>
      </c>
      <c r="AJ1368" s="75">
        <v>495248</v>
      </c>
      <c r="AK1368" s="76">
        <f t="shared" si="234"/>
        <v>0.68878795836732254</v>
      </c>
      <c r="AL1368" s="39" t="str">
        <f t="shared" si="240"/>
        <v>50% - 70%</v>
      </c>
      <c r="AM1368" s="77" t="str">
        <f t="shared" si="241"/>
        <v>Lower Range</v>
      </c>
      <c r="AN1368" s="78" t="s">
        <v>76</v>
      </c>
      <c r="AO1368" s="78"/>
      <c r="AP1368" s="78" t="s">
        <v>76</v>
      </c>
      <c r="AQ1368" s="49"/>
      <c r="AR1368" s="79"/>
      <c r="AS1368" s="79"/>
      <c r="AT1368" s="80"/>
      <c r="AU1368" s="52">
        <f t="shared" si="235"/>
        <v>0</v>
      </c>
    </row>
    <row r="1369" spans="1:47" ht="15" customHeight="1">
      <c r="A1369" s="53" t="s">
        <v>66</v>
      </c>
      <c r="B1369" s="54">
        <v>1358</v>
      </c>
      <c r="C1369" s="55" t="s">
        <v>167</v>
      </c>
      <c r="D1369" s="56" t="s">
        <v>83</v>
      </c>
      <c r="E1369" s="55" t="s">
        <v>111</v>
      </c>
      <c r="F1369" s="57">
        <v>41760</v>
      </c>
      <c r="G1369" s="58">
        <v>33102</v>
      </c>
      <c r="H1369" s="59">
        <f t="shared" si="236"/>
        <v>28.638356164383563</v>
      </c>
      <c r="I1369" s="60" t="s">
        <v>168</v>
      </c>
      <c r="J1369" s="61" t="s">
        <v>85</v>
      </c>
      <c r="K1369" s="62" t="s">
        <v>71</v>
      </c>
      <c r="L1369" s="63" t="s">
        <v>85</v>
      </c>
      <c r="M1369" s="64" t="str">
        <f t="shared" si="237"/>
        <v>3-2-3</v>
      </c>
      <c r="N1369" s="65">
        <v>42095</v>
      </c>
      <c r="O1369" s="66">
        <v>43191</v>
      </c>
      <c r="P1369" s="67">
        <v>7.3810457932165535E-2</v>
      </c>
      <c r="Q1369" s="68" t="s">
        <v>113</v>
      </c>
      <c r="R1369" s="68" t="s">
        <v>114</v>
      </c>
      <c r="S1369" s="68" t="s">
        <v>115</v>
      </c>
      <c r="T1369" s="69">
        <v>46</v>
      </c>
      <c r="U1369" s="68"/>
      <c r="V1369" s="70">
        <v>151908</v>
      </c>
      <c r="W1369" s="70">
        <v>0</v>
      </c>
      <c r="X1369" s="70">
        <v>31500</v>
      </c>
      <c r="Y1369" s="70">
        <v>0</v>
      </c>
      <c r="Z1369" s="70">
        <v>10500</v>
      </c>
      <c r="AA1369" s="70">
        <v>391717</v>
      </c>
      <c r="AB1369" s="71">
        <f t="shared" si="238"/>
        <v>391717</v>
      </c>
      <c r="AC1369" s="71">
        <f t="shared" si="231"/>
        <v>391717</v>
      </c>
      <c r="AD1369" s="72">
        <f t="shared" si="232"/>
        <v>365</v>
      </c>
      <c r="AE1369" s="73">
        <f>ROUND(VLOOKUP(Q1369,'[1]Average Cost'!$A$3:$V$26,HLOOKUP('[1]Master Sheet'!E1369,'[1]Average Cost'!$B$1:$V$2,2,0)),0)</f>
        <v>362968</v>
      </c>
      <c r="AF1369" s="74">
        <f t="shared" si="233"/>
        <v>1.0792053293954289</v>
      </c>
      <c r="AG1369" s="68" t="str">
        <f t="shared" si="239"/>
        <v>Greater than 100%</v>
      </c>
      <c r="AH1369" s="75">
        <v>587277.26769999997</v>
      </c>
      <c r="AI1369" s="75">
        <v>587277.26769999997</v>
      </c>
      <c r="AJ1369" s="75">
        <v>404172</v>
      </c>
      <c r="AK1369" s="76">
        <f t="shared" si="234"/>
        <v>0.66700521464777962</v>
      </c>
      <c r="AL1369" s="39" t="str">
        <f t="shared" si="240"/>
        <v>50% - 70%</v>
      </c>
      <c r="AM1369" s="77" t="str">
        <f t="shared" si="241"/>
        <v>Lower Range</v>
      </c>
      <c r="AN1369" s="78" t="s">
        <v>76</v>
      </c>
      <c r="AO1369" s="78"/>
      <c r="AP1369" s="78" t="s">
        <v>76</v>
      </c>
      <c r="AQ1369" s="49"/>
      <c r="AR1369" s="79"/>
      <c r="AS1369" s="79"/>
      <c r="AT1369" s="80"/>
      <c r="AU1369" s="52">
        <f t="shared" si="235"/>
        <v>0</v>
      </c>
    </row>
    <row r="1370" spans="1:47" ht="15" customHeight="1">
      <c r="A1370" s="53" t="s">
        <v>66</v>
      </c>
      <c r="B1370" s="54">
        <v>1359</v>
      </c>
      <c r="C1370" s="55" t="s">
        <v>167</v>
      </c>
      <c r="D1370" s="56" t="s">
        <v>83</v>
      </c>
      <c r="E1370" s="55" t="s">
        <v>111</v>
      </c>
      <c r="F1370" s="57">
        <v>44331</v>
      </c>
      <c r="G1370" s="58">
        <v>32601</v>
      </c>
      <c r="H1370" s="59">
        <f t="shared" si="236"/>
        <v>30.010958904109589</v>
      </c>
      <c r="I1370" s="60" t="s">
        <v>242</v>
      </c>
      <c r="J1370" s="61">
        <v>0</v>
      </c>
      <c r="K1370" s="62" t="s">
        <v>71</v>
      </c>
      <c r="L1370" s="63" t="s">
        <v>85</v>
      </c>
      <c r="M1370" s="64" t="str">
        <f t="shared" si="237"/>
        <v>0-2-3</v>
      </c>
      <c r="N1370" s="81" t="s">
        <v>121</v>
      </c>
      <c r="O1370" s="66">
        <v>43191</v>
      </c>
      <c r="P1370" s="67">
        <v>7.0659345240772511E-2</v>
      </c>
      <c r="Q1370" s="68" t="s">
        <v>113</v>
      </c>
      <c r="R1370" s="68" t="s">
        <v>114</v>
      </c>
      <c r="S1370" s="68" t="s">
        <v>115</v>
      </c>
      <c r="T1370" s="69">
        <v>46</v>
      </c>
      <c r="U1370" s="68"/>
      <c r="V1370" s="70">
        <v>146352</v>
      </c>
      <c r="W1370" s="70">
        <v>0</v>
      </c>
      <c r="X1370" s="70">
        <v>31500</v>
      </c>
      <c r="Y1370" s="70">
        <v>0</v>
      </c>
      <c r="Z1370" s="70">
        <v>10500</v>
      </c>
      <c r="AA1370" s="70">
        <v>377823</v>
      </c>
      <c r="AB1370" s="71">
        <f t="shared" si="238"/>
        <v>377823</v>
      </c>
      <c r="AC1370" s="71">
        <f t="shared" si="231"/>
        <v>377823</v>
      </c>
      <c r="AD1370" s="72">
        <f t="shared" si="232"/>
        <v>365</v>
      </c>
      <c r="AE1370" s="73">
        <f>ROUND(VLOOKUP(Q1370,'[1]Average Cost'!$A$3:$V$26,HLOOKUP('[1]Master Sheet'!E1370,'[1]Average Cost'!$B$1:$V$2,2,0)),0)</f>
        <v>362968</v>
      </c>
      <c r="AF1370" s="74">
        <f t="shared" si="233"/>
        <v>1.0409264728571113</v>
      </c>
      <c r="AG1370" s="68" t="str">
        <f t="shared" si="239"/>
        <v>Greater than 100%</v>
      </c>
      <c r="AH1370" s="75">
        <v>587277.26769999997</v>
      </c>
      <c r="AI1370" s="75">
        <v>587277.26769999997</v>
      </c>
      <c r="AJ1370" s="75">
        <v>404172</v>
      </c>
      <c r="AK1370" s="76">
        <f t="shared" si="234"/>
        <v>0.64334688362738413</v>
      </c>
      <c r="AL1370" s="39" t="str">
        <f t="shared" si="240"/>
        <v>50% - 70%</v>
      </c>
      <c r="AM1370" s="77" t="str">
        <f t="shared" si="241"/>
        <v>Lower Range</v>
      </c>
      <c r="AN1370" s="78" t="s">
        <v>76</v>
      </c>
      <c r="AO1370" s="78"/>
      <c r="AP1370" s="78" t="s">
        <v>135</v>
      </c>
      <c r="AQ1370" s="49"/>
      <c r="AR1370" s="79"/>
      <c r="AS1370" s="79"/>
      <c r="AT1370" s="80"/>
      <c r="AU1370" s="52">
        <f t="shared" si="235"/>
        <v>0</v>
      </c>
    </row>
    <row r="1371" spans="1:47" ht="15" customHeight="1">
      <c r="A1371" s="53" t="s">
        <v>66</v>
      </c>
      <c r="B1371" s="54">
        <v>1360</v>
      </c>
      <c r="C1371" s="55" t="s">
        <v>134</v>
      </c>
      <c r="D1371" s="56" t="s">
        <v>68</v>
      </c>
      <c r="E1371" s="55" t="s">
        <v>79</v>
      </c>
      <c r="F1371" s="57">
        <v>44716</v>
      </c>
      <c r="G1371" s="58">
        <v>30496</v>
      </c>
      <c r="H1371" s="59">
        <f t="shared" si="236"/>
        <v>35.778082191780825</v>
      </c>
      <c r="I1371" s="60" t="s">
        <v>182</v>
      </c>
      <c r="J1371" s="61">
        <v>0</v>
      </c>
      <c r="K1371" s="62">
        <v>0</v>
      </c>
      <c r="L1371" s="63" t="s">
        <v>71</v>
      </c>
      <c r="M1371" s="64" t="str">
        <f t="shared" si="237"/>
        <v>0-0-2</v>
      </c>
      <c r="N1371" s="81" t="s">
        <v>72</v>
      </c>
      <c r="O1371" s="62" t="s">
        <v>72</v>
      </c>
      <c r="P1371" s="67">
        <v>0</v>
      </c>
      <c r="Q1371" s="68" t="s">
        <v>107</v>
      </c>
      <c r="R1371" s="68" t="s">
        <v>108</v>
      </c>
      <c r="S1371" s="68" t="s">
        <v>109</v>
      </c>
      <c r="T1371" s="69">
        <v>48</v>
      </c>
      <c r="U1371" s="68"/>
      <c r="V1371" s="70">
        <v>303636</v>
      </c>
      <c r="W1371" s="70">
        <v>0</v>
      </c>
      <c r="X1371" s="70">
        <v>0</v>
      </c>
      <c r="Y1371" s="70">
        <v>75912</v>
      </c>
      <c r="Z1371" s="70">
        <v>0</v>
      </c>
      <c r="AA1371" s="70">
        <v>846966</v>
      </c>
      <c r="AB1371" s="71">
        <f t="shared" si="238"/>
        <v>771054</v>
      </c>
      <c r="AC1371" s="71">
        <f t="shared" si="231"/>
        <v>771054</v>
      </c>
      <c r="AD1371" s="72">
        <f t="shared" si="232"/>
        <v>301</v>
      </c>
      <c r="AE1371" s="73">
        <f>ROUND(VLOOKUP(Q1371,'[1]Average Cost'!$A$3:$V$26,HLOOKUP('[1]Master Sheet'!E1371,'[1]Average Cost'!$B$1:$V$2,2,0)),0)</f>
        <v>734841</v>
      </c>
      <c r="AF1371" s="74">
        <f t="shared" si="233"/>
        <v>1.0492800483369873</v>
      </c>
      <c r="AG1371" s="68" t="str">
        <f t="shared" si="239"/>
        <v>Greater than 100%</v>
      </c>
      <c r="AH1371" s="75">
        <v>917985.89439999999</v>
      </c>
      <c r="AI1371" s="75">
        <v>917985.89439999999</v>
      </c>
      <c r="AJ1371" s="75">
        <v>813817</v>
      </c>
      <c r="AK1371" s="76">
        <f t="shared" si="234"/>
        <v>0.83994101075372685</v>
      </c>
      <c r="AL1371" s="39" t="str">
        <f t="shared" si="240"/>
        <v>70% - 90%</v>
      </c>
      <c r="AM1371" s="77" t="str">
        <f t="shared" si="241"/>
        <v>Lower Middle Range</v>
      </c>
      <c r="AN1371" s="78" t="s">
        <v>76</v>
      </c>
      <c r="AO1371" s="78"/>
      <c r="AP1371" s="78" t="s">
        <v>135</v>
      </c>
      <c r="AQ1371" s="49"/>
      <c r="AR1371" s="79"/>
      <c r="AS1371" s="79"/>
      <c r="AT1371" s="80"/>
      <c r="AU1371" s="52">
        <f t="shared" si="235"/>
        <v>0</v>
      </c>
    </row>
    <row r="1372" spans="1:47" ht="15" customHeight="1">
      <c r="A1372" s="53" t="s">
        <v>66</v>
      </c>
      <c r="B1372" s="54">
        <v>1361</v>
      </c>
      <c r="C1372" s="55" t="s">
        <v>104</v>
      </c>
      <c r="D1372" s="56" t="s">
        <v>83</v>
      </c>
      <c r="E1372" s="55" t="s">
        <v>79</v>
      </c>
      <c r="F1372" s="57">
        <v>44527</v>
      </c>
      <c r="G1372" s="58">
        <v>32785</v>
      </c>
      <c r="H1372" s="59">
        <f t="shared" si="236"/>
        <v>29.506849315068493</v>
      </c>
      <c r="I1372" s="60" t="s">
        <v>223</v>
      </c>
      <c r="J1372" s="61">
        <v>0</v>
      </c>
      <c r="K1372" s="62">
        <v>0</v>
      </c>
      <c r="L1372" s="63" t="s">
        <v>71</v>
      </c>
      <c r="M1372" s="64" t="str">
        <f t="shared" si="237"/>
        <v>0-0-2</v>
      </c>
      <c r="N1372" s="81" t="s">
        <v>121</v>
      </c>
      <c r="O1372" s="62" t="s">
        <v>72</v>
      </c>
      <c r="P1372" s="67">
        <v>0</v>
      </c>
      <c r="Q1372" s="68" t="s">
        <v>224</v>
      </c>
      <c r="R1372" s="68" t="s">
        <v>108</v>
      </c>
      <c r="S1372" s="68" t="s">
        <v>109</v>
      </c>
      <c r="T1372" s="69">
        <v>46</v>
      </c>
      <c r="U1372" s="68"/>
      <c r="V1372" s="70">
        <v>159996</v>
      </c>
      <c r="W1372" s="70">
        <v>0</v>
      </c>
      <c r="X1372" s="70">
        <v>0</v>
      </c>
      <c r="Y1372" s="70">
        <v>0</v>
      </c>
      <c r="Z1372" s="70">
        <v>0</v>
      </c>
      <c r="AA1372" s="70">
        <v>411953</v>
      </c>
      <c r="AB1372" s="71">
        <f t="shared" si="238"/>
        <v>411953</v>
      </c>
      <c r="AC1372" s="71">
        <f t="shared" si="231"/>
        <v>411953</v>
      </c>
      <c r="AD1372" s="72">
        <f t="shared" si="232"/>
        <v>365</v>
      </c>
      <c r="AE1372" s="73">
        <f>ROUND(VLOOKUP(Q1372,'[1]Average Cost'!$A$3:$V$26,HLOOKUP('[1]Master Sheet'!E1372,'[1]Average Cost'!$B$1:$V$2,2,0)),0)</f>
        <v>390927</v>
      </c>
      <c r="AF1372" s="74">
        <f t="shared" si="233"/>
        <v>1.0537849777579957</v>
      </c>
      <c r="AG1372" s="68" t="str">
        <f t="shared" si="239"/>
        <v>Greater than 100%</v>
      </c>
      <c r="AH1372" s="75">
        <v>624970.804</v>
      </c>
      <c r="AI1372" s="75">
        <v>624970.804</v>
      </c>
      <c r="AJ1372" s="75">
        <v>589965</v>
      </c>
      <c r="AK1372" s="76">
        <f t="shared" si="234"/>
        <v>0.65915559153064052</v>
      </c>
      <c r="AL1372" s="39" t="str">
        <f t="shared" si="240"/>
        <v>50% - 70%</v>
      </c>
      <c r="AM1372" s="77" t="str">
        <f t="shared" si="241"/>
        <v>Lower Range</v>
      </c>
      <c r="AN1372" s="78" t="s">
        <v>76</v>
      </c>
      <c r="AO1372" s="78"/>
      <c r="AP1372" s="78" t="s">
        <v>76</v>
      </c>
      <c r="AQ1372" s="49"/>
      <c r="AR1372" s="79"/>
      <c r="AS1372" s="79"/>
      <c r="AT1372" s="80"/>
      <c r="AU1372" s="52">
        <f t="shared" si="235"/>
        <v>0</v>
      </c>
    </row>
    <row r="1373" spans="1:47" ht="15" customHeight="1">
      <c r="A1373" s="53" t="s">
        <v>66</v>
      </c>
      <c r="B1373" s="54">
        <v>1362</v>
      </c>
      <c r="C1373" s="55" t="s">
        <v>136</v>
      </c>
      <c r="D1373" s="56" t="s">
        <v>91</v>
      </c>
      <c r="E1373" s="55" t="s">
        <v>79</v>
      </c>
      <c r="F1373" s="57">
        <v>39876</v>
      </c>
      <c r="G1373" s="58">
        <v>28560</v>
      </c>
      <c r="H1373" s="59">
        <f t="shared" si="236"/>
        <v>41.082191780821915</v>
      </c>
      <c r="I1373" s="60" t="s">
        <v>223</v>
      </c>
      <c r="J1373" s="61" t="s">
        <v>71</v>
      </c>
      <c r="K1373" s="62" t="s">
        <v>85</v>
      </c>
      <c r="L1373" s="63" t="s">
        <v>85</v>
      </c>
      <c r="M1373" s="64" t="str">
        <f t="shared" si="237"/>
        <v>2-3-3</v>
      </c>
      <c r="N1373" s="65">
        <v>42095</v>
      </c>
      <c r="O1373" s="66">
        <v>43191</v>
      </c>
      <c r="P1373" s="67">
        <v>0.11000000000000001</v>
      </c>
      <c r="Q1373" s="68" t="s">
        <v>224</v>
      </c>
      <c r="R1373" s="68" t="s">
        <v>108</v>
      </c>
      <c r="S1373" s="68" t="s">
        <v>109</v>
      </c>
      <c r="T1373" s="69">
        <v>49</v>
      </c>
      <c r="U1373" s="68"/>
      <c r="V1373" s="70">
        <v>287940</v>
      </c>
      <c r="W1373" s="70">
        <v>0</v>
      </c>
      <c r="X1373" s="70">
        <v>0</v>
      </c>
      <c r="Y1373" s="70">
        <v>71988</v>
      </c>
      <c r="Z1373" s="70">
        <v>0</v>
      </c>
      <c r="AA1373" s="70">
        <v>803804</v>
      </c>
      <c r="AB1373" s="71">
        <f t="shared" si="238"/>
        <v>731816</v>
      </c>
      <c r="AC1373" s="71">
        <f t="shared" si="231"/>
        <v>731816</v>
      </c>
      <c r="AD1373" s="72">
        <f t="shared" si="232"/>
        <v>365</v>
      </c>
      <c r="AE1373" s="73">
        <f>ROUND(VLOOKUP(Q1373,'[1]Average Cost'!$A$3:$V$26,HLOOKUP('[1]Master Sheet'!E1373,'[1]Average Cost'!$B$1:$V$2,2,0)),0)</f>
        <v>857898</v>
      </c>
      <c r="AF1373" s="74">
        <f t="shared" si="233"/>
        <v>0.85303381054624206</v>
      </c>
      <c r="AG1373" s="68" t="str">
        <f t="shared" si="239"/>
        <v>80%-100%</v>
      </c>
      <c r="AH1373" s="75">
        <v>1241277.31335</v>
      </c>
      <c r="AI1373" s="75">
        <v>1241277.31335</v>
      </c>
      <c r="AJ1373" s="75">
        <v>950455</v>
      </c>
      <c r="AK1373" s="76">
        <f t="shared" si="234"/>
        <v>0.58956688576298144</v>
      </c>
      <c r="AL1373" s="39" t="str">
        <f t="shared" si="240"/>
        <v>50% - 70%</v>
      </c>
      <c r="AM1373" s="77" t="str">
        <f t="shared" si="241"/>
        <v>Lower Range</v>
      </c>
      <c r="AN1373" s="78" t="s">
        <v>76</v>
      </c>
      <c r="AO1373" s="78"/>
      <c r="AP1373" s="78" t="s">
        <v>76</v>
      </c>
      <c r="AQ1373" s="49"/>
      <c r="AR1373" s="79"/>
      <c r="AS1373" s="79"/>
      <c r="AT1373" s="80"/>
      <c r="AU1373" s="52">
        <f t="shared" si="235"/>
        <v>0</v>
      </c>
    </row>
    <row r="1374" spans="1:47" ht="15" customHeight="1">
      <c r="A1374" s="53" t="s">
        <v>66</v>
      </c>
      <c r="B1374" s="25">
        <v>1363</v>
      </c>
      <c r="C1374" s="55" t="s">
        <v>172</v>
      </c>
      <c r="D1374" s="56" t="s">
        <v>173</v>
      </c>
      <c r="E1374" s="55" t="s">
        <v>149</v>
      </c>
      <c r="F1374" s="57">
        <v>40148</v>
      </c>
      <c r="G1374" s="58">
        <v>27034</v>
      </c>
      <c r="H1374" s="59">
        <f t="shared" si="236"/>
        <v>45.263013698630139</v>
      </c>
      <c r="I1374" s="60" t="s">
        <v>251</v>
      </c>
      <c r="J1374" s="61" t="s">
        <v>71</v>
      </c>
      <c r="K1374" s="62" t="s">
        <v>71</v>
      </c>
      <c r="L1374" s="63" t="s">
        <v>71</v>
      </c>
      <c r="M1374" s="64" t="str">
        <f t="shared" si="237"/>
        <v>2-2-2</v>
      </c>
      <c r="N1374" s="65" t="s">
        <v>86</v>
      </c>
      <c r="O1374" s="66">
        <v>43191</v>
      </c>
      <c r="P1374" s="67">
        <v>7.2499999999999995E-2</v>
      </c>
      <c r="Q1374" s="68" t="s">
        <v>151</v>
      </c>
      <c r="R1374" s="68" t="s">
        <v>126</v>
      </c>
      <c r="S1374" s="68" t="s">
        <v>127</v>
      </c>
      <c r="T1374" s="69">
        <v>44</v>
      </c>
      <c r="U1374" s="68"/>
      <c r="V1374" s="70">
        <v>132852</v>
      </c>
      <c r="W1374" s="70">
        <v>0</v>
      </c>
      <c r="X1374" s="70">
        <v>0</v>
      </c>
      <c r="Y1374" s="70">
        <v>0</v>
      </c>
      <c r="Z1374" s="70">
        <v>0</v>
      </c>
      <c r="AA1374" s="70">
        <v>344089</v>
      </c>
      <c r="AB1374" s="71">
        <f t="shared" si="238"/>
        <v>344089</v>
      </c>
      <c r="AC1374" s="71">
        <f t="shared" si="231"/>
        <v>344089</v>
      </c>
      <c r="AD1374" s="72">
        <f t="shared" si="232"/>
        <v>365</v>
      </c>
      <c r="AE1374" s="73">
        <f>ROUND(VLOOKUP(Q1374,'[1]Average Cost'!$A$3:$V$26,HLOOKUP('[1]Master Sheet'!E1374,'[1]Average Cost'!$B$1:$V$2,2,0)),0)</f>
        <v>349645</v>
      </c>
      <c r="AF1374" s="74">
        <f t="shared" si="233"/>
        <v>0.98410959687683219</v>
      </c>
      <c r="AG1374" s="68" t="str">
        <f t="shared" si="239"/>
        <v>80%-100%</v>
      </c>
      <c r="AH1374" s="75">
        <v>338646.37994999997</v>
      </c>
      <c r="AI1374" s="75">
        <v>338646.37994999997</v>
      </c>
      <c r="AJ1374" s="75">
        <v>309807</v>
      </c>
      <c r="AK1374" s="76">
        <f t="shared" si="234"/>
        <v>1.016071691216081</v>
      </c>
      <c r="AL1374" s="39" t="str">
        <f t="shared" si="240"/>
        <v>90% - 110%</v>
      </c>
      <c r="AM1374" s="77" t="str">
        <f t="shared" si="241"/>
        <v>Upper Middle Range</v>
      </c>
      <c r="AN1374" s="78" t="s">
        <v>76</v>
      </c>
      <c r="AO1374" s="78"/>
      <c r="AP1374" s="78" t="s">
        <v>76</v>
      </c>
      <c r="AQ1374" s="49"/>
      <c r="AR1374" s="79"/>
      <c r="AS1374" s="79"/>
      <c r="AT1374" s="80"/>
      <c r="AU1374" s="52">
        <f t="shared" si="235"/>
        <v>0</v>
      </c>
    </row>
    <row r="1375" spans="1:47" ht="15" customHeight="1">
      <c r="A1375" s="53" t="s">
        <v>66</v>
      </c>
      <c r="B1375" s="54">
        <v>1364</v>
      </c>
      <c r="C1375" s="55" t="s">
        <v>110</v>
      </c>
      <c r="D1375" s="56" t="s">
        <v>83</v>
      </c>
      <c r="E1375" s="55" t="s">
        <v>149</v>
      </c>
      <c r="F1375" s="57">
        <v>43134</v>
      </c>
      <c r="G1375" s="58">
        <v>33440</v>
      </c>
      <c r="H1375" s="59">
        <f t="shared" si="236"/>
        <v>27.712328767123289</v>
      </c>
      <c r="I1375" s="60" t="s">
        <v>100</v>
      </c>
      <c r="J1375" s="61" t="s">
        <v>81</v>
      </c>
      <c r="K1375" s="62" t="s">
        <v>81</v>
      </c>
      <c r="L1375" s="63" t="s">
        <v>85</v>
      </c>
      <c r="M1375" s="64" t="str">
        <f t="shared" si="237"/>
        <v>4-4-3</v>
      </c>
      <c r="N1375" s="65">
        <v>42826</v>
      </c>
      <c r="O1375" s="66">
        <v>43191</v>
      </c>
      <c r="P1375" s="67">
        <v>0.13250000000000001</v>
      </c>
      <c r="Q1375" s="68" t="s">
        <v>101</v>
      </c>
      <c r="R1375" s="68" t="s">
        <v>141</v>
      </c>
      <c r="S1375" s="68" t="s">
        <v>142</v>
      </c>
      <c r="T1375" s="69">
        <v>46</v>
      </c>
      <c r="U1375" s="68"/>
      <c r="V1375" s="70">
        <v>139956</v>
      </c>
      <c r="W1375" s="70">
        <v>0</v>
      </c>
      <c r="X1375" s="70">
        <v>0</v>
      </c>
      <c r="Y1375" s="70">
        <v>0</v>
      </c>
      <c r="Z1375" s="70">
        <v>0</v>
      </c>
      <c r="AA1375" s="70">
        <v>361856</v>
      </c>
      <c r="AB1375" s="71">
        <f t="shared" si="238"/>
        <v>361856</v>
      </c>
      <c r="AC1375" s="71">
        <f t="shared" si="231"/>
        <v>361856</v>
      </c>
      <c r="AD1375" s="72">
        <f t="shared" si="232"/>
        <v>365</v>
      </c>
      <c r="AE1375" s="73">
        <f>ROUND(VLOOKUP(Q1375,'[1]Average Cost'!$A$3:$V$26,HLOOKUP('[1]Master Sheet'!E1375,'[1]Average Cost'!$B$1:$V$2,2,0)),0)</f>
        <v>335659</v>
      </c>
      <c r="AF1375" s="74">
        <f t="shared" si="233"/>
        <v>1.0780464697803425</v>
      </c>
      <c r="AG1375" s="68" t="str">
        <f t="shared" si="239"/>
        <v>Greater than 100%</v>
      </c>
      <c r="AH1375" s="75">
        <v>593268</v>
      </c>
      <c r="AI1375" s="75">
        <v>580976.06850000005</v>
      </c>
      <c r="AJ1375" s="75">
        <v>593268</v>
      </c>
      <c r="AK1375" s="76">
        <f t="shared" si="234"/>
        <v>0.60993682450427122</v>
      </c>
      <c r="AL1375" s="39" t="str">
        <f t="shared" si="240"/>
        <v>50% - 70%</v>
      </c>
      <c r="AM1375" s="77" t="str">
        <f t="shared" si="241"/>
        <v>Lower Range</v>
      </c>
      <c r="AN1375" s="78" t="s">
        <v>118</v>
      </c>
      <c r="AO1375" s="78" t="s">
        <v>912</v>
      </c>
      <c r="AP1375" s="78" t="s">
        <v>76</v>
      </c>
      <c r="AQ1375" s="49"/>
      <c r="AR1375" s="79"/>
      <c r="AS1375" s="79"/>
      <c r="AT1375" s="80"/>
      <c r="AU1375" s="52">
        <f t="shared" si="235"/>
        <v>0</v>
      </c>
    </row>
    <row r="1376" spans="1:47" ht="15" customHeight="1">
      <c r="A1376" s="53" t="s">
        <v>66</v>
      </c>
      <c r="B1376" s="54">
        <v>1365</v>
      </c>
      <c r="C1376" s="55" t="s">
        <v>725</v>
      </c>
      <c r="D1376" s="56" t="s">
        <v>91</v>
      </c>
      <c r="E1376" s="55" t="s">
        <v>79</v>
      </c>
      <c r="F1376" s="57">
        <v>44208</v>
      </c>
      <c r="G1376" s="58">
        <v>30654</v>
      </c>
      <c r="H1376" s="59">
        <f t="shared" si="236"/>
        <v>35.345205479452055</v>
      </c>
      <c r="I1376" s="60" t="s">
        <v>261</v>
      </c>
      <c r="J1376" s="61">
        <v>0</v>
      </c>
      <c r="K1376" s="62" t="s">
        <v>85</v>
      </c>
      <c r="L1376" s="63" t="s">
        <v>71</v>
      </c>
      <c r="M1376" s="64" t="str">
        <f t="shared" si="237"/>
        <v>0-3-2</v>
      </c>
      <c r="N1376" s="81" t="s">
        <v>121</v>
      </c>
      <c r="O1376" s="66">
        <v>43191</v>
      </c>
      <c r="P1376" s="67">
        <v>0.09</v>
      </c>
      <c r="Q1376" s="68" t="s">
        <v>218</v>
      </c>
      <c r="R1376" s="68" t="s">
        <v>219</v>
      </c>
      <c r="S1376" s="68" t="s">
        <v>220</v>
      </c>
      <c r="T1376" s="69">
        <v>49</v>
      </c>
      <c r="U1376" s="68"/>
      <c r="V1376" s="70">
        <v>297276</v>
      </c>
      <c r="W1376" s="70">
        <v>0</v>
      </c>
      <c r="X1376" s="70">
        <v>0</v>
      </c>
      <c r="Y1376" s="70">
        <v>74316</v>
      </c>
      <c r="Z1376" s="70">
        <v>0</v>
      </c>
      <c r="AA1376" s="70">
        <v>829469</v>
      </c>
      <c r="AB1376" s="71">
        <f t="shared" si="238"/>
        <v>755153</v>
      </c>
      <c r="AC1376" s="71">
        <f t="shared" si="231"/>
        <v>755153</v>
      </c>
      <c r="AD1376" s="72">
        <f t="shared" si="232"/>
        <v>365</v>
      </c>
      <c r="AE1376" s="73">
        <f>ROUND(VLOOKUP(Q1376,'[1]Average Cost'!$A$3:$V$26,HLOOKUP('[1]Master Sheet'!E1376,'[1]Average Cost'!$B$1:$V$2,2,0)),0)</f>
        <v>839172</v>
      </c>
      <c r="AF1376" s="74">
        <f t="shared" si="233"/>
        <v>0.89987868994675702</v>
      </c>
      <c r="AG1376" s="68" t="str">
        <f t="shared" si="239"/>
        <v>80%-100%</v>
      </c>
      <c r="AH1376" s="75">
        <v>1379164.5249999999</v>
      </c>
      <c r="AI1376" s="75">
        <v>1379164.5249999999</v>
      </c>
      <c r="AJ1376" s="75">
        <v>1006386</v>
      </c>
      <c r="AK1376" s="76">
        <f t="shared" si="234"/>
        <v>0.54754381098948302</v>
      </c>
      <c r="AL1376" s="39" t="str">
        <f t="shared" si="240"/>
        <v>50% - 70%</v>
      </c>
      <c r="AM1376" s="77" t="str">
        <f t="shared" si="241"/>
        <v>Lower Range</v>
      </c>
      <c r="AN1376" s="78" t="s">
        <v>76</v>
      </c>
      <c r="AO1376" s="78"/>
      <c r="AP1376" s="78" t="s">
        <v>76</v>
      </c>
      <c r="AQ1376" s="49"/>
      <c r="AR1376" s="79"/>
      <c r="AS1376" s="79"/>
      <c r="AT1376" s="80"/>
      <c r="AU1376" s="52">
        <f t="shared" si="235"/>
        <v>0</v>
      </c>
    </row>
    <row r="1377" spans="1:47" ht="15" customHeight="1">
      <c r="A1377" s="53" t="s">
        <v>66</v>
      </c>
      <c r="B1377" s="54">
        <v>1366</v>
      </c>
      <c r="C1377" s="55" t="s">
        <v>134</v>
      </c>
      <c r="D1377" s="56" t="s">
        <v>68</v>
      </c>
      <c r="E1377" s="55" t="s">
        <v>111</v>
      </c>
      <c r="F1377" s="57">
        <v>41395</v>
      </c>
      <c r="G1377" s="58">
        <v>31233</v>
      </c>
      <c r="H1377" s="59">
        <f t="shared" si="236"/>
        <v>33.758904109589039</v>
      </c>
      <c r="I1377" s="60" t="s">
        <v>403</v>
      </c>
      <c r="J1377" s="61" t="s">
        <v>71</v>
      </c>
      <c r="K1377" s="62" t="s">
        <v>71</v>
      </c>
      <c r="L1377" s="63" t="s">
        <v>85</v>
      </c>
      <c r="M1377" s="64" t="str">
        <f t="shared" si="237"/>
        <v>2-2-3</v>
      </c>
      <c r="N1377" s="65">
        <v>42826</v>
      </c>
      <c r="O1377" s="66">
        <v>43191</v>
      </c>
      <c r="P1377" s="67">
        <v>8.8749508330055529E-2</v>
      </c>
      <c r="Q1377" s="68" t="s">
        <v>224</v>
      </c>
      <c r="R1377" s="68" t="s">
        <v>108</v>
      </c>
      <c r="S1377" s="68" t="s">
        <v>109</v>
      </c>
      <c r="T1377" s="69">
        <v>48</v>
      </c>
      <c r="U1377" s="68"/>
      <c r="V1377" s="70">
        <v>178164</v>
      </c>
      <c r="W1377" s="70">
        <v>0</v>
      </c>
      <c r="X1377" s="70">
        <v>45000</v>
      </c>
      <c r="Y1377" s="70">
        <v>44544</v>
      </c>
      <c r="Z1377" s="70">
        <v>15000</v>
      </c>
      <c r="AA1377" s="70">
        <v>501899</v>
      </c>
      <c r="AB1377" s="71">
        <f t="shared" si="238"/>
        <v>457355</v>
      </c>
      <c r="AC1377" s="71">
        <f t="shared" si="231"/>
        <v>457355</v>
      </c>
      <c r="AD1377" s="72">
        <f t="shared" si="232"/>
        <v>365</v>
      </c>
      <c r="AE1377" s="73">
        <f>ROUND(VLOOKUP(Q1377,'[1]Average Cost'!$A$3:$V$26,HLOOKUP('[1]Master Sheet'!E1377,'[1]Average Cost'!$B$1:$V$2,2,0)),0)</f>
        <v>603973</v>
      </c>
      <c r="AF1377" s="74">
        <f t="shared" si="233"/>
        <v>0.75724411521707091</v>
      </c>
      <c r="AG1377" s="68" t="str">
        <f t="shared" si="239"/>
        <v>60%-80%</v>
      </c>
      <c r="AH1377" s="75">
        <v>861414.83519999997</v>
      </c>
      <c r="AI1377" s="75">
        <v>861414.83519999997</v>
      </c>
      <c r="AJ1377" s="75">
        <v>798942</v>
      </c>
      <c r="AK1377" s="76">
        <f t="shared" si="234"/>
        <v>0.53093466853727111</v>
      </c>
      <c r="AL1377" s="39" t="str">
        <f t="shared" si="240"/>
        <v>50% - 70%</v>
      </c>
      <c r="AM1377" s="77" t="str">
        <f t="shared" si="241"/>
        <v>Lower Range</v>
      </c>
      <c r="AN1377" s="78" t="s">
        <v>76</v>
      </c>
      <c r="AO1377" s="78"/>
      <c r="AP1377" s="78" t="s">
        <v>135</v>
      </c>
      <c r="AQ1377" s="49"/>
      <c r="AR1377" s="79"/>
      <c r="AS1377" s="79"/>
      <c r="AT1377" s="80"/>
      <c r="AU1377" s="52">
        <f t="shared" si="235"/>
        <v>0</v>
      </c>
    </row>
    <row r="1378" spans="1:47" ht="15" customHeight="1">
      <c r="A1378" s="53" t="s">
        <v>66</v>
      </c>
      <c r="B1378" s="54">
        <v>1367</v>
      </c>
      <c r="C1378" s="55" t="s">
        <v>154</v>
      </c>
      <c r="D1378" s="56" t="s">
        <v>68</v>
      </c>
      <c r="E1378" s="55" t="s">
        <v>461</v>
      </c>
      <c r="F1378" s="57">
        <v>44807</v>
      </c>
      <c r="G1378" s="58">
        <v>30878</v>
      </c>
      <c r="H1378" s="59">
        <f t="shared" si="236"/>
        <v>34.731506849315068</v>
      </c>
      <c r="I1378" s="60" t="s">
        <v>279</v>
      </c>
      <c r="J1378" s="61">
        <v>0</v>
      </c>
      <c r="K1378" s="62">
        <v>0</v>
      </c>
      <c r="L1378" s="63" t="s">
        <v>85</v>
      </c>
      <c r="M1378" s="64" t="str">
        <f t="shared" si="237"/>
        <v>0-0-3</v>
      </c>
      <c r="N1378" s="81" t="s">
        <v>72</v>
      </c>
      <c r="O1378" s="62" t="s">
        <v>72</v>
      </c>
      <c r="P1378" s="67">
        <v>0</v>
      </c>
      <c r="Q1378" s="68" t="s">
        <v>73</v>
      </c>
      <c r="R1378" s="38" t="s">
        <v>74</v>
      </c>
      <c r="S1378" s="38" t="s">
        <v>75</v>
      </c>
      <c r="T1378" s="69">
        <v>48</v>
      </c>
      <c r="U1378" s="68"/>
      <c r="V1378" s="70">
        <v>263640</v>
      </c>
      <c r="W1378" s="70">
        <v>0</v>
      </c>
      <c r="X1378" s="70">
        <v>0</v>
      </c>
      <c r="Y1378" s="70">
        <v>65904</v>
      </c>
      <c r="Z1378" s="70">
        <v>0</v>
      </c>
      <c r="AA1378" s="70">
        <v>736959</v>
      </c>
      <c r="AB1378" s="71">
        <f t="shared" si="238"/>
        <v>671055</v>
      </c>
      <c r="AC1378" s="71">
        <f t="shared" si="231"/>
        <v>671055</v>
      </c>
      <c r="AD1378" s="72">
        <f t="shared" si="232"/>
        <v>210</v>
      </c>
      <c r="AE1378" s="73">
        <f>ROUND(VLOOKUP(Q1378,'[1]Average Cost'!$A$3:$V$26,HLOOKUP('[1]Master Sheet'!E1378,'[1]Average Cost'!$B$1:$V$2,2,0)),0)</f>
        <v>646385</v>
      </c>
      <c r="AF1378" s="74">
        <f t="shared" si="233"/>
        <v>1.0381661084338281</v>
      </c>
      <c r="AG1378" s="68" t="str">
        <f t="shared" si="239"/>
        <v>Greater than 100%</v>
      </c>
      <c r="AH1378" s="75">
        <v>1040452</v>
      </c>
      <c r="AI1378" s="75">
        <v>1031401.0812</v>
      </c>
      <c r="AJ1378" s="75">
        <v>1040452</v>
      </c>
      <c r="AK1378" s="76">
        <f t="shared" si="234"/>
        <v>0.64496488064802604</v>
      </c>
      <c r="AL1378" s="39" t="str">
        <f t="shared" si="240"/>
        <v>50% - 70%</v>
      </c>
      <c r="AM1378" s="77" t="str">
        <f t="shared" si="241"/>
        <v>Lower Range</v>
      </c>
      <c r="AN1378" s="78" t="s">
        <v>76</v>
      </c>
      <c r="AO1378" s="78"/>
      <c r="AP1378" s="78" t="s">
        <v>76</v>
      </c>
      <c r="AQ1378" s="49"/>
      <c r="AR1378" s="79"/>
      <c r="AS1378" s="79"/>
      <c r="AT1378" s="80"/>
      <c r="AU1378" s="52">
        <f t="shared" si="235"/>
        <v>0</v>
      </c>
    </row>
    <row r="1379" spans="1:47" ht="15" customHeight="1">
      <c r="A1379" s="53" t="s">
        <v>66</v>
      </c>
      <c r="B1379" s="54">
        <v>1368</v>
      </c>
      <c r="C1379" s="55" t="s">
        <v>67</v>
      </c>
      <c r="D1379" s="56" t="s">
        <v>68</v>
      </c>
      <c r="E1379" s="55" t="s">
        <v>310</v>
      </c>
      <c r="F1379" s="57">
        <v>43620</v>
      </c>
      <c r="G1379" s="58">
        <v>27545</v>
      </c>
      <c r="H1379" s="59">
        <f t="shared" si="236"/>
        <v>43.863013698630134</v>
      </c>
      <c r="I1379" s="60" t="s">
        <v>234</v>
      </c>
      <c r="J1379" s="61" t="s">
        <v>85</v>
      </c>
      <c r="K1379" s="62" t="s">
        <v>71</v>
      </c>
      <c r="L1379" s="63" t="s">
        <v>71</v>
      </c>
      <c r="M1379" s="64" t="str">
        <f t="shared" si="237"/>
        <v>3-2-2</v>
      </c>
      <c r="N1379" s="65">
        <v>42826</v>
      </c>
      <c r="O1379" s="66">
        <v>43191</v>
      </c>
      <c r="P1379" s="67">
        <v>7.0000000000000007E-2</v>
      </c>
      <c r="Q1379" s="68" t="s">
        <v>73</v>
      </c>
      <c r="R1379" s="38" t="s">
        <v>74</v>
      </c>
      <c r="S1379" s="38" t="s">
        <v>75</v>
      </c>
      <c r="T1379" s="69">
        <v>48</v>
      </c>
      <c r="U1379" s="68"/>
      <c r="V1379" s="70">
        <v>200784</v>
      </c>
      <c r="W1379" s="70">
        <v>0</v>
      </c>
      <c r="X1379" s="70">
        <v>0</v>
      </c>
      <c r="Y1379" s="70">
        <v>50196</v>
      </c>
      <c r="Z1379" s="70">
        <v>0</v>
      </c>
      <c r="AA1379" s="70">
        <v>564117</v>
      </c>
      <c r="AB1379" s="71">
        <f t="shared" si="238"/>
        <v>513921</v>
      </c>
      <c r="AC1379" s="71">
        <f t="shared" si="231"/>
        <v>513921</v>
      </c>
      <c r="AD1379" s="72">
        <f t="shared" si="232"/>
        <v>365</v>
      </c>
      <c r="AE1379" s="73">
        <f>ROUND(VLOOKUP(Q1379,'[1]Average Cost'!$A$3:$V$26,HLOOKUP('[1]Master Sheet'!E1379,'[1]Average Cost'!$B$1:$V$2,2,0)),0)</f>
        <v>646385</v>
      </c>
      <c r="AF1379" s="74">
        <f t="shared" si="233"/>
        <v>0.79506950192222903</v>
      </c>
      <c r="AG1379" s="68" t="str">
        <f t="shared" si="239"/>
        <v>60%-80%</v>
      </c>
      <c r="AH1379" s="75">
        <v>1040452</v>
      </c>
      <c r="AI1379" s="75">
        <v>1031401.0812</v>
      </c>
      <c r="AJ1379" s="75">
        <v>1040452</v>
      </c>
      <c r="AK1379" s="76">
        <f t="shared" si="234"/>
        <v>0.49394013371111783</v>
      </c>
      <c r="AL1379" s="39" t="str">
        <f t="shared" si="240"/>
        <v>25% - 50%</v>
      </c>
      <c r="AM1379" s="77" t="str">
        <f t="shared" si="241"/>
        <v>Lower Range</v>
      </c>
      <c r="AN1379" s="78" t="s">
        <v>76</v>
      </c>
      <c r="AO1379" s="78"/>
      <c r="AP1379" s="78" t="s">
        <v>76</v>
      </c>
      <c r="AQ1379" s="49"/>
      <c r="AR1379" s="79"/>
      <c r="AS1379" s="79"/>
      <c r="AT1379" s="80"/>
      <c r="AU1379" s="52">
        <f t="shared" si="235"/>
        <v>0</v>
      </c>
    </row>
    <row r="1380" spans="1:47" ht="15" customHeight="1">
      <c r="A1380" s="53" t="s">
        <v>66</v>
      </c>
      <c r="B1380" s="25">
        <v>1369</v>
      </c>
      <c r="C1380" s="55" t="s">
        <v>205</v>
      </c>
      <c r="D1380" s="56" t="s">
        <v>117</v>
      </c>
      <c r="E1380" s="55" t="s">
        <v>913</v>
      </c>
      <c r="F1380" s="57">
        <v>41580</v>
      </c>
      <c r="G1380" s="58">
        <v>29952</v>
      </c>
      <c r="H1380" s="59">
        <f t="shared" si="236"/>
        <v>37.268493150684932</v>
      </c>
      <c r="I1380" s="60" t="s">
        <v>281</v>
      </c>
      <c r="J1380" s="61" t="s">
        <v>85</v>
      </c>
      <c r="K1380" s="62" t="s">
        <v>71</v>
      </c>
      <c r="L1380" s="63" t="s">
        <v>85</v>
      </c>
      <c r="M1380" s="64" t="str">
        <f t="shared" si="237"/>
        <v>3-2-3</v>
      </c>
      <c r="N1380" s="65">
        <v>42736</v>
      </c>
      <c r="O1380" s="66">
        <v>43191</v>
      </c>
      <c r="P1380" s="67">
        <v>0.17</v>
      </c>
      <c r="Q1380" s="68" t="s">
        <v>73</v>
      </c>
      <c r="R1380" s="38" t="s">
        <v>74</v>
      </c>
      <c r="S1380" s="38" t="s">
        <v>75</v>
      </c>
      <c r="T1380" s="69">
        <v>50</v>
      </c>
      <c r="U1380" s="68"/>
      <c r="V1380" s="70">
        <v>405564</v>
      </c>
      <c r="W1380" s="70">
        <v>51528</v>
      </c>
      <c r="X1380" s="70">
        <v>0</v>
      </c>
      <c r="Y1380" s="70">
        <v>103992</v>
      </c>
      <c r="Z1380" s="70">
        <v>0</v>
      </c>
      <c r="AA1380" s="70">
        <v>1207381</v>
      </c>
      <c r="AB1380" s="71">
        <f t="shared" si="238"/>
        <v>1103389</v>
      </c>
      <c r="AC1380" s="71">
        <f t="shared" si="231"/>
        <v>1051861</v>
      </c>
      <c r="AD1380" s="72">
        <f t="shared" si="232"/>
        <v>365</v>
      </c>
      <c r="AE1380" s="73">
        <f>ROUND(VLOOKUP(Q1380,'[1]Average Cost'!$A$3:$V$26,HLOOKUP('[1]Master Sheet'!E1380,'[1]Average Cost'!$B$1:$V$2,2,0)),0)</f>
        <v>1206158</v>
      </c>
      <c r="AF1380" s="74">
        <f t="shared" si="233"/>
        <v>0.91479640312463206</v>
      </c>
      <c r="AG1380" s="68" t="str">
        <f t="shared" si="239"/>
        <v>80%-100%</v>
      </c>
      <c r="AH1380" s="75">
        <v>1653959.6702999999</v>
      </c>
      <c r="AI1380" s="75">
        <v>1653959.6702999999</v>
      </c>
      <c r="AJ1380" s="75">
        <v>1268031</v>
      </c>
      <c r="AK1380" s="76">
        <f t="shared" si="234"/>
        <v>0.66711965219796698</v>
      </c>
      <c r="AL1380" s="39" t="str">
        <f t="shared" si="240"/>
        <v>50% - 70%</v>
      </c>
      <c r="AM1380" s="77" t="str">
        <f t="shared" si="241"/>
        <v>Lower Range</v>
      </c>
      <c r="AN1380" s="78" t="s">
        <v>76</v>
      </c>
      <c r="AO1380" s="78"/>
      <c r="AP1380" s="78" t="s">
        <v>76</v>
      </c>
      <c r="AQ1380" s="49"/>
      <c r="AR1380" s="79"/>
      <c r="AS1380" s="79"/>
      <c r="AT1380" s="80"/>
      <c r="AU1380" s="52">
        <f t="shared" si="235"/>
        <v>0</v>
      </c>
    </row>
    <row r="1381" spans="1:47" ht="15" customHeight="1">
      <c r="A1381" s="53" t="s">
        <v>66</v>
      </c>
      <c r="B1381" s="54">
        <v>1370</v>
      </c>
      <c r="C1381" s="55" t="s">
        <v>152</v>
      </c>
      <c r="D1381" s="56" t="s">
        <v>83</v>
      </c>
      <c r="E1381" s="55" t="s">
        <v>111</v>
      </c>
      <c r="F1381" s="57">
        <v>40636</v>
      </c>
      <c r="G1381" s="58">
        <v>31086</v>
      </c>
      <c r="H1381" s="59">
        <f t="shared" si="236"/>
        <v>34.161643835616438</v>
      </c>
      <c r="I1381" s="60" t="s">
        <v>328</v>
      </c>
      <c r="J1381" s="61" t="s">
        <v>81</v>
      </c>
      <c r="K1381" s="62" t="s">
        <v>71</v>
      </c>
      <c r="L1381" s="63" t="s">
        <v>81</v>
      </c>
      <c r="M1381" s="64" t="str">
        <f t="shared" si="237"/>
        <v>4-2-4</v>
      </c>
      <c r="N1381" s="65">
        <v>42826</v>
      </c>
      <c r="O1381" s="66">
        <v>43191</v>
      </c>
      <c r="P1381" s="67">
        <v>8.5385798907608279E-2</v>
      </c>
      <c r="Q1381" s="68" t="s">
        <v>113</v>
      </c>
      <c r="R1381" s="68" t="s">
        <v>114</v>
      </c>
      <c r="S1381" s="68" t="s">
        <v>115</v>
      </c>
      <c r="T1381" s="69">
        <v>46</v>
      </c>
      <c r="U1381" s="68"/>
      <c r="V1381" s="70">
        <v>141084</v>
      </c>
      <c r="W1381" s="70">
        <v>0</v>
      </c>
      <c r="X1381" s="70">
        <v>31500</v>
      </c>
      <c r="Y1381" s="70">
        <v>0</v>
      </c>
      <c r="Z1381" s="70">
        <v>10500</v>
      </c>
      <c r="AA1381" s="70">
        <v>364673</v>
      </c>
      <c r="AB1381" s="71">
        <f t="shared" si="238"/>
        <v>364673</v>
      </c>
      <c r="AC1381" s="71">
        <f t="shared" si="231"/>
        <v>364673</v>
      </c>
      <c r="AD1381" s="72">
        <f t="shared" si="232"/>
        <v>365</v>
      </c>
      <c r="AE1381" s="73">
        <f>ROUND(VLOOKUP(Q1381,'[1]Average Cost'!$A$3:$V$26,HLOOKUP('[1]Master Sheet'!E1381,'[1]Average Cost'!$B$1:$V$2,2,0)),0)</f>
        <v>362968</v>
      </c>
      <c r="AF1381" s="74">
        <f t="shared" si="233"/>
        <v>1.0046973837914086</v>
      </c>
      <c r="AG1381" s="68" t="str">
        <f t="shared" si="239"/>
        <v>Greater than 100%</v>
      </c>
      <c r="AH1381" s="75">
        <v>587277.26769999997</v>
      </c>
      <c r="AI1381" s="75">
        <v>587277.26769999997</v>
      </c>
      <c r="AJ1381" s="75">
        <v>404172</v>
      </c>
      <c r="AK1381" s="76">
        <f t="shared" si="234"/>
        <v>0.62095541587740566</v>
      </c>
      <c r="AL1381" s="39" t="str">
        <f t="shared" si="240"/>
        <v>50% - 70%</v>
      </c>
      <c r="AM1381" s="77" t="str">
        <f t="shared" si="241"/>
        <v>Lower Range</v>
      </c>
      <c r="AN1381" s="78" t="s">
        <v>118</v>
      </c>
      <c r="AO1381" s="78" t="s">
        <v>914</v>
      </c>
      <c r="AP1381" s="78" t="s">
        <v>76</v>
      </c>
      <c r="AQ1381" s="49"/>
      <c r="AR1381" s="79"/>
      <c r="AS1381" s="79"/>
      <c r="AT1381" s="80"/>
      <c r="AU1381" s="52">
        <f t="shared" si="235"/>
        <v>0</v>
      </c>
    </row>
    <row r="1382" spans="1:47" ht="15" customHeight="1">
      <c r="A1382" s="53" t="s">
        <v>66</v>
      </c>
      <c r="B1382" s="54">
        <v>1371</v>
      </c>
      <c r="C1382" s="55" t="s">
        <v>144</v>
      </c>
      <c r="D1382" s="56" t="s">
        <v>145</v>
      </c>
      <c r="E1382" s="55" t="s">
        <v>111</v>
      </c>
      <c r="F1382" s="57">
        <v>41791</v>
      </c>
      <c r="G1382" s="58">
        <v>30872</v>
      </c>
      <c r="H1382" s="59">
        <f t="shared" si="236"/>
        <v>34.747945205479454</v>
      </c>
      <c r="I1382" s="60" t="s">
        <v>395</v>
      </c>
      <c r="J1382" s="61" t="s">
        <v>71</v>
      </c>
      <c r="K1382" s="62" t="s">
        <v>71</v>
      </c>
      <c r="L1382" s="63" t="s">
        <v>85</v>
      </c>
      <c r="M1382" s="64" t="str">
        <f t="shared" si="237"/>
        <v>2-2-3</v>
      </c>
      <c r="N1382" s="65">
        <v>42095</v>
      </c>
      <c r="O1382" s="66">
        <v>43191</v>
      </c>
      <c r="P1382" s="67">
        <v>9.2692122539761349E-2</v>
      </c>
      <c r="Q1382" s="68" t="s">
        <v>113</v>
      </c>
      <c r="R1382" s="68" t="s">
        <v>114</v>
      </c>
      <c r="S1382" s="68" t="s">
        <v>115</v>
      </c>
      <c r="T1382" s="69">
        <v>45</v>
      </c>
      <c r="U1382" s="68"/>
      <c r="V1382" s="70">
        <v>130284</v>
      </c>
      <c r="W1382" s="70">
        <v>0</v>
      </c>
      <c r="X1382" s="70">
        <v>27000</v>
      </c>
      <c r="Y1382" s="70">
        <v>0</v>
      </c>
      <c r="Z1382" s="70">
        <v>9000</v>
      </c>
      <c r="AA1382" s="70">
        <v>337670</v>
      </c>
      <c r="AB1382" s="71">
        <f t="shared" si="238"/>
        <v>337670</v>
      </c>
      <c r="AC1382" s="71">
        <f t="shared" si="231"/>
        <v>337670</v>
      </c>
      <c r="AD1382" s="72">
        <f t="shared" si="232"/>
        <v>365</v>
      </c>
      <c r="AE1382" s="73">
        <f>ROUND(VLOOKUP(Q1382,'[1]Average Cost'!$A$3:$V$26,HLOOKUP('[1]Master Sheet'!E1382,'[1]Average Cost'!$B$1:$V$2,2,0)),0)</f>
        <v>313202</v>
      </c>
      <c r="AF1382" s="74">
        <f t="shared" si="233"/>
        <v>1.0781221064999584</v>
      </c>
      <c r="AG1382" s="68" t="str">
        <f t="shared" si="239"/>
        <v>Greater than 100%</v>
      </c>
      <c r="AH1382" s="75">
        <v>487522.38750000001</v>
      </c>
      <c r="AI1382" s="75">
        <v>487522.38750000001</v>
      </c>
      <c r="AJ1382" s="75">
        <v>336103</v>
      </c>
      <c r="AK1382" s="76">
        <f t="shared" si="234"/>
        <v>0.69262460280349691</v>
      </c>
      <c r="AL1382" s="39" t="str">
        <f t="shared" si="240"/>
        <v>50% - 70%</v>
      </c>
      <c r="AM1382" s="77" t="str">
        <f t="shared" si="241"/>
        <v>Lower Range</v>
      </c>
      <c r="AN1382" s="78" t="s">
        <v>118</v>
      </c>
      <c r="AO1382" s="78" t="s">
        <v>915</v>
      </c>
      <c r="AP1382" s="78" t="s">
        <v>76</v>
      </c>
      <c r="AQ1382" s="49"/>
      <c r="AR1382" s="79"/>
      <c r="AS1382" s="79"/>
      <c r="AT1382" s="80"/>
      <c r="AU1382" s="52">
        <f t="shared" si="235"/>
        <v>0</v>
      </c>
    </row>
    <row r="1383" spans="1:47" ht="15" customHeight="1">
      <c r="A1383" s="53" t="s">
        <v>66</v>
      </c>
      <c r="B1383" s="54">
        <v>1372</v>
      </c>
      <c r="C1383" s="55" t="s">
        <v>110</v>
      </c>
      <c r="D1383" s="56" t="s">
        <v>95</v>
      </c>
      <c r="E1383" s="55" t="s">
        <v>111</v>
      </c>
      <c r="F1383" s="57">
        <v>44744</v>
      </c>
      <c r="G1383" s="58">
        <v>31956</v>
      </c>
      <c r="H1383" s="59">
        <f t="shared" si="236"/>
        <v>31.778082191780822</v>
      </c>
      <c r="I1383" s="60" t="s">
        <v>615</v>
      </c>
      <c r="J1383" s="61">
        <v>0</v>
      </c>
      <c r="K1383" s="62">
        <v>0</v>
      </c>
      <c r="L1383" s="63" t="s">
        <v>71</v>
      </c>
      <c r="M1383" s="64" t="str">
        <f t="shared" si="237"/>
        <v>0-0-2</v>
      </c>
      <c r="N1383" s="81" t="s">
        <v>72</v>
      </c>
      <c r="O1383" s="62" t="s">
        <v>72</v>
      </c>
      <c r="P1383" s="67">
        <v>0</v>
      </c>
      <c r="Q1383" s="68" t="s">
        <v>125</v>
      </c>
      <c r="R1383" s="68" t="s">
        <v>126</v>
      </c>
      <c r="S1383" s="68" t="s">
        <v>127</v>
      </c>
      <c r="T1383" s="69">
        <v>47</v>
      </c>
      <c r="U1383" s="68"/>
      <c r="V1383" s="70">
        <v>233460</v>
      </c>
      <c r="W1383" s="70">
        <v>0</v>
      </c>
      <c r="X1383" s="70">
        <v>31500</v>
      </c>
      <c r="Y1383" s="70">
        <v>58368</v>
      </c>
      <c r="Z1383" s="70">
        <v>10500</v>
      </c>
      <c r="AA1383" s="70">
        <v>653969</v>
      </c>
      <c r="AB1383" s="71">
        <f t="shared" si="238"/>
        <v>595601</v>
      </c>
      <c r="AC1383" s="71">
        <f t="shared" si="231"/>
        <v>595601</v>
      </c>
      <c r="AD1383" s="72">
        <f t="shared" si="232"/>
        <v>273</v>
      </c>
      <c r="AE1383" s="73">
        <f>ROUND(VLOOKUP(Q1383,'[1]Average Cost'!$A$3:$V$26,HLOOKUP('[1]Master Sheet'!E1383,'[1]Average Cost'!$B$1:$V$2,2,0)),0)</f>
        <v>553813</v>
      </c>
      <c r="AF1383" s="74">
        <f t="shared" si="233"/>
        <v>1.0754550723800271</v>
      </c>
      <c r="AG1383" s="68" t="str">
        <f t="shared" si="239"/>
        <v>Greater than 100%</v>
      </c>
      <c r="AH1383" s="75">
        <v>689492.30925249995</v>
      </c>
      <c r="AI1383" s="75">
        <v>689492.30925249995</v>
      </c>
      <c r="AJ1383" s="75">
        <v>495248</v>
      </c>
      <c r="AK1383" s="76">
        <f t="shared" si="234"/>
        <v>0.86382544374673242</v>
      </c>
      <c r="AL1383" s="39" t="str">
        <f t="shared" si="240"/>
        <v>70% - 90%</v>
      </c>
      <c r="AM1383" s="77" t="str">
        <f t="shared" si="241"/>
        <v>Close to Market Reference</v>
      </c>
      <c r="AN1383" s="78" t="s">
        <v>118</v>
      </c>
      <c r="AO1383" s="78" t="s">
        <v>916</v>
      </c>
      <c r="AP1383" s="78" t="s">
        <v>118</v>
      </c>
      <c r="AQ1383" s="49"/>
      <c r="AR1383" s="79"/>
      <c r="AS1383" s="79"/>
      <c r="AT1383" s="80"/>
      <c r="AU1383" s="52">
        <f t="shared" si="235"/>
        <v>0</v>
      </c>
    </row>
    <row r="1384" spans="1:47" ht="15" customHeight="1">
      <c r="A1384" s="53" t="s">
        <v>66</v>
      </c>
      <c r="B1384" s="54">
        <v>1373</v>
      </c>
      <c r="C1384" s="55" t="s">
        <v>116</v>
      </c>
      <c r="D1384" s="56" t="s">
        <v>117</v>
      </c>
      <c r="E1384" s="55" t="s">
        <v>111</v>
      </c>
      <c r="F1384" s="57">
        <v>44506</v>
      </c>
      <c r="G1384" s="58">
        <v>26122</v>
      </c>
      <c r="H1384" s="59">
        <f t="shared" si="236"/>
        <v>47.761643835616439</v>
      </c>
      <c r="I1384" s="60" t="s">
        <v>564</v>
      </c>
      <c r="J1384" s="61">
        <v>0</v>
      </c>
      <c r="K1384" s="62">
        <v>0</v>
      </c>
      <c r="L1384" s="63" t="s">
        <v>85</v>
      </c>
      <c r="M1384" s="64" t="str">
        <f t="shared" si="237"/>
        <v>0-0-3</v>
      </c>
      <c r="N1384" s="81" t="s">
        <v>121</v>
      </c>
      <c r="O1384" s="62" t="s">
        <v>72</v>
      </c>
      <c r="P1384" s="67">
        <v>0</v>
      </c>
      <c r="Q1384" s="68" t="s">
        <v>299</v>
      </c>
      <c r="R1384" s="68" t="s">
        <v>108</v>
      </c>
      <c r="S1384" s="68" t="s">
        <v>109</v>
      </c>
      <c r="T1384" s="69">
        <v>50</v>
      </c>
      <c r="U1384" s="68"/>
      <c r="V1384" s="70">
        <v>424692</v>
      </c>
      <c r="W1384" s="70">
        <v>0</v>
      </c>
      <c r="X1384" s="70">
        <v>67500</v>
      </c>
      <c r="Y1384" s="70">
        <v>106176</v>
      </c>
      <c r="Z1384" s="70">
        <v>22500</v>
      </c>
      <c r="AA1384" s="70">
        <v>1179852</v>
      </c>
      <c r="AB1384" s="71">
        <f t="shared" si="238"/>
        <v>1073676</v>
      </c>
      <c r="AC1384" s="71">
        <f t="shared" si="231"/>
        <v>1073676</v>
      </c>
      <c r="AD1384" s="72">
        <f t="shared" si="232"/>
        <v>365</v>
      </c>
      <c r="AE1384" s="73">
        <f>ROUND(VLOOKUP(Q1384,'[1]Average Cost'!$A$3:$V$26,HLOOKUP('[1]Master Sheet'!E1384,'[1]Average Cost'!$B$1:$V$2,2,0)),0)</f>
        <v>1167899</v>
      </c>
      <c r="AF1384" s="74">
        <f t="shared" si="233"/>
        <v>0.91932264690696708</v>
      </c>
      <c r="AG1384" s="68" t="str">
        <f t="shared" si="239"/>
        <v>80%-100%</v>
      </c>
      <c r="AH1384" s="75">
        <v>1228381.5</v>
      </c>
      <c r="AI1384" s="75">
        <v>1228381.5</v>
      </c>
      <c r="AJ1384" s="75">
        <v>1147245</v>
      </c>
      <c r="AK1384" s="76">
        <f t="shared" si="234"/>
        <v>0.87405744876489921</v>
      </c>
      <c r="AL1384" s="39" t="str">
        <f t="shared" si="240"/>
        <v>70% - 90%</v>
      </c>
      <c r="AM1384" s="77" t="str">
        <f t="shared" si="241"/>
        <v>Close to Market Reference</v>
      </c>
      <c r="AN1384" s="78" t="s">
        <v>76</v>
      </c>
      <c r="AO1384" s="78"/>
      <c r="AP1384" s="78" t="s">
        <v>135</v>
      </c>
      <c r="AQ1384" s="49"/>
      <c r="AR1384" s="79"/>
      <c r="AS1384" s="79"/>
      <c r="AT1384" s="80"/>
      <c r="AU1384" s="52">
        <f t="shared" si="235"/>
        <v>0</v>
      </c>
    </row>
    <row r="1385" spans="1:47" ht="15" customHeight="1">
      <c r="A1385" s="53" t="s">
        <v>66</v>
      </c>
      <c r="B1385" s="54">
        <v>1374</v>
      </c>
      <c r="C1385" s="55" t="s">
        <v>197</v>
      </c>
      <c r="D1385" s="56" t="s">
        <v>78</v>
      </c>
      <c r="E1385" s="55" t="s">
        <v>79</v>
      </c>
      <c r="F1385" s="57">
        <v>42126</v>
      </c>
      <c r="G1385" s="58">
        <v>32372</v>
      </c>
      <c r="H1385" s="59">
        <f t="shared" si="236"/>
        <v>30.638356164383563</v>
      </c>
      <c r="I1385" s="60" t="s">
        <v>332</v>
      </c>
      <c r="J1385" s="61" t="s">
        <v>85</v>
      </c>
      <c r="K1385" s="62" t="s">
        <v>85</v>
      </c>
      <c r="L1385" s="63" t="s">
        <v>71</v>
      </c>
      <c r="M1385" s="64" t="str">
        <f t="shared" si="237"/>
        <v>3-3-2</v>
      </c>
      <c r="N1385" s="65">
        <v>43191</v>
      </c>
      <c r="O1385" s="66">
        <v>43191</v>
      </c>
      <c r="P1385" s="67">
        <v>0.25499999999999995</v>
      </c>
      <c r="Q1385" s="68" t="s">
        <v>333</v>
      </c>
      <c r="R1385" s="68" t="s">
        <v>334</v>
      </c>
      <c r="S1385" s="68" t="s">
        <v>431</v>
      </c>
      <c r="T1385" s="69">
        <v>51</v>
      </c>
      <c r="U1385" s="68"/>
      <c r="V1385" s="70">
        <v>434184</v>
      </c>
      <c r="W1385" s="70">
        <v>0</v>
      </c>
      <c r="X1385" s="70">
        <v>0</v>
      </c>
      <c r="Y1385" s="70">
        <v>217092</v>
      </c>
      <c r="Z1385" s="70">
        <v>0</v>
      </c>
      <c r="AA1385" s="70">
        <v>1318487</v>
      </c>
      <c r="AB1385" s="71">
        <f t="shared" si="238"/>
        <v>1101395</v>
      </c>
      <c r="AC1385" s="71">
        <f t="shared" si="231"/>
        <v>1101395</v>
      </c>
      <c r="AD1385" s="72">
        <f t="shared" si="232"/>
        <v>365</v>
      </c>
      <c r="AE1385" s="73">
        <f>ROUND(VLOOKUP(Q1385,'[1]Average Cost'!$A$3:$V$26,HLOOKUP('[1]Master Sheet'!E1385,'[1]Average Cost'!$B$1:$V$2,2,0)),0)</f>
        <v>1435462</v>
      </c>
      <c r="AF1385" s="74">
        <f t="shared" si="233"/>
        <v>0.76727562276117378</v>
      </c>
      <c r="AG1385" s="68" t="str">
        <f t="shared" si="239"/>
        <v>60%-80%</v>
      </c>
      <c r="AH1385" s="75">
        <v>1835116.8514875001</v>
      </c>
      <c r="AI1385" s="75">
        <v>1835116.8514875001</v>
      </c>
      <c r="AJ1385" s="75">
        <v>1552595</v>
      </c>
      <c r="AK1385" s="76">
        <f t="shared" si="234"/>
        <v>0.60017704001095984</v>
      </c>
      <c r="AL1385" s="39" t="str">
        <f t="shared" si="240"/>
        <v>50% - 70%</v>
      </c>
      <c r="AM1385" s="77" t="str">
        <f t="shared" si="241"/>
        <v>Lower Range</v>
      </c>
      <c r="AN1385" s="78" t="s">
        <v>118</v>
      </c>
      <c r="AO1385" s="78" t="s">
        <v>917</v>
      </c>
      <c r="AP1385" s="78" t="s">
        <v>76</v>
      </c>
      <c r="AQ1385" s="49"/>
      <c r="AR1385" s="79"/>
      <c r="AS1385" s="79"/>
      <c r="AT1385" s="80"/>
      <c r="AU1385" s="52">
        <f t="shared" si="235"/>
        <v>0</v>
      </c>
    </row>
    <row r="1386" spans="1:47" ht="15" customHeight="1">
      <c r="A1386" s="53" t="s">
        <v>66</v>
      </c>
      <c r="B1386" s="25">
        <v>1375</v>
      </c>
      <c r="C1386" s="55" t="s">
        <v>197</v>
      </c>
      <c r="D1386" s="56" t="s">
        <v>78</v>
      </c>
      <c r="E1386" s="55" t="s">
        <v>79</v>
      </c>
      <c r="F1386" s="57">
        <v>41293</v>
      </c>
      <c r="G1386" s="58">
        <v>30615</v>
      </c>
      <c r="H1386" s="59">
        <f t="shared" si="236"/>
        <v>35.452054794520549</v>
      </c>
      <c r="I1386" s="60" t="s">
        <v>332</v>
      </c>
      <c r="J1386" s="61" t="s">
        <v>85</v>
      </c>
      <c r="K1386" s="62" t="s">
        <v>85</v>
      </c>
      <c r="L1386" s="63" t="s">
        <v>81</v>
      </c>
      <c r="M1386" s="64" t="str">
        <f t="shared" si="237"/>
        <v>3-3-4</v>
      </c>
      <c r="N1386" s="65">
        <v>42736</v>
      </c>
      <c r="O1386" s="66">
        <v>43191</v>
      </c>
      <c r="P1386" s="67">
        <v>9.5000000000000001E-2</v>
      </c>
      <c r="Q1386" s="68" t="s">
        <v>333</v>
      </c>
      <c r="R1386" s="68" t="s">
        <v>334</v>
      </c>
      <c r="S1386" s="68" t="s">
        <v>431</v>
      </c>
      <c r="T1386" s="69">
        <v>51</v>
      </c>
      <c r="U1386" s="68"/>
      <c r="V1386" s="70">
        <v>455700</v>
      </c>
      <c r="W1386" s="70">
        <v>0</v>
      </c>
      <c r="X1386" s="70">
        <v>0</v>
      </c>
      <c r="Y1386" s="70">
        <v>246324</v>
      </c>
      <c r="Z1386" s="70">
        <v>0</v>
      </c>
      <c r="AA1386" s="70">
        <v>1493872</v>
      </c>
      <c r="AB1386" s="71">
        <f t="shared" si="238"/>
        <v>1247548</v>
      </c>
      <c r="AC1386" s="71">
        <f t="shared" si="231"/>
        <v>1247548</v>
      </c>
      <c r="AD1386" s="72">
        <f t="shared" si="232"/>
        <v>365</v>
      </c>
      <c r="AE1386" s="73">
        <f>ROUND(VLOOKUP(Q1386,'[1]Average Cost'!$A$3:$V$26,HLOOKUP('[1]Master Sheet'!E1386,'[1]Average Cost'!$B$1:$V$2,2,0)),0)</f>
        <v>1435462</v>
      </c>
      <c r="AF1386" s="74">
        <f t="shared" si="233"/>
        <v>0.86909162346338675</v>
      </c>
      <c r="AG1386" s="68" t="str">
        <f t="shared" si="239"/>
        <v>80%-100%</v>
      </c>
      <c r="AH1386" s="75">
        <v>1835116.8514875001</v>
      </c>
      <c r="AI1386" s="75">
        <v>1835116.8514875001</v>
      </c>
      <c r="AJ1386" s="75">
        <v>1493087</v>
      </c>
      <c r="AK1386" s="76">
        <f t="shared" si="234"/>
        <v>0.67981937988786301</v>
      </c>
      <c r="AL1386" s="39" t="str">
        <f t="shared" si="240"/>
        <v>50% - 70%</v>
      </c>
      <c r="AM1386" s="77" t="str">
        <f t="shared" si="241"/>
        <v>Lower Range</v>
      </c>
      <c r="AN1386" s="78" t="s">
        <v>118</v>
      </c>
      <c r="AO1386" s="78" t="s">
        <v>918</v>
      </c>
      <c r="AP1386" s="78" t="s">
        <v>135</v>
      </c>
      <c r="AQ1386" s="49"/>
      <c r="AR1386" s="79"/>
      <c r="AS1386" s="79"/>
      <c r="AT1386" s="80"/>
      <c r="AU1386" s="52">
        <f t="shared" si="235"/>
        <v>0</v>
      </c>
    </row>
    <row r="1387" spans="1:47" ht="15" customHeight="1">
      <c r="A1387" s="53" t="s">
        <v>66</v>
      </c>
      <c r="B1387" s="54">
        <v>1376</v>
      </c>
      <c r="C1387" s="55" t="s">
        <v>104</v>
      </c>
      <c r="D1387" s="56" t="s">
        <v>83</v>
      </c>
      <c r="E1387" s="55" t="s">
        <v>278</v>
      </c>
      <c r="F1387" s="57">
        <v>42784</v>
      </c>
      <c r="G1387" s="58">
        <v>24750</v>
      </c>
      <c r="H1387" s="59">
        <f t="shared" si="236"/>
        <v>51.520547945205479</v>
      </c>
      <c r="I1387" s="60" t="s">
        <v>573</v>
      </c>
      <c r="J1387" s="61" t="s">
        <v>85</v>
      </c>
      <c r="K1387" s="62" t="s">
        <v>85</v>
      </c>
      <c r="L1387" s="63" t="s">
        <v>71</v>
      </c>
      <c r="M1387" s="64" t="str">
        <f t="shared" si="237"/>
        <v>3-3-2</v>
      </c>
      <c r="N1387" s="65" t="s">
        <v>124</v>
      </c>
      <c r="O1387" s="66">
        <v>43191</v>
      </c>
      <c r="P1387" s="67">
        <v>0.18073870067154607</v>
      </c>
      <c r="Q1387" s="68" t="s">
        <v>107</v>
      </c>
      <c r="R1387" s="68" t="s">
        <v>108</v>
      </c>
      <c r="S1387" s="68" t="s">
        <v>109</v>
      </c>
      <c r="T1387" s="69">
        <v>46</v>
      </c>
      <c r="U1387" s="68"/>
      <c r="V1387" s="70">
        <v>200304</v>
      </c>
      <c r="W1387" s="70">
        <v>0</v>
      </c>
      <c r="X1387" s="70">
        <v>0</v>
      </c>
      <c r="Y1387" s="70">
        <v>0</v>
      </c>
      <c r="Z1387" s="70">
        <v>0</v>
      </c>
      <c r="AA1387" s="70">
        <v>512700</v>
      </c>
      <c r="AB1387" s="71">
        <f t="shared" si="238"/>
        <v>512700</v>
      </c>
      <c r="AC1387" s="71">
        <f t="shared" si="231"/>
        <v>512700</v>
      </c>
      <c r="AD1387" s="72">
        <f t="shared" si="232"/>
        <v>365</v>
      </c>
      <c r="AE1387" s="73">
        <f>ROUND(VLOOKUP(Q1387,'[1]Average Cost'!$A$3:$V$26,HLOOKUP('[1]Master Sheet'!E1387,'[1]Average Cost'!$B$1:$V$2,2,0)),0)</f>
        <v>532955</v>
      </c>
      <c r="AF1387" s="74">
        <f t="shared" si="233"/>
        <v>0.96199491514292956</v>
      </c>
      <c r="AG1387" s="68" t="str">
        <f t="shared" si="239"/>
        <v>80%-100%</v>
      </c>
      <c r="AH1387" s="75">
        <v>614929.19200000004</v>
      </c>
      <c r="AI1387" s="75">
        <v>614929.19200000004</v>
      </c>
      <c r="AJ1387" s="75">
        <v>557251</v>
      </c>
      <c r="AK1387" s="76">
        <f t="shared" si="234"/>
        <v>0.83375453087938611</v>
      </c>
      <c r="AL1387" s="39" t="str">
        <f t="shared" si="240"/>
        <v>70% - 90%</v>
      </c>
      <c r="AM1387" s="77" t="str">
        <f t="shared" si="241"/>
        <v>Lower Middle Range</v>
      </c>
      <c r="AN1387" s="78" t="s">
        <v>76</v>
      </c>
      <c r="AO1387" s="78"/>
      <c r="AP1387" s="78" t="s">
        <v>76</v>
      </c>
      <c r="AQ1387" s="49"/>
      <c r="AR1387" s="79"/>
      <c r="AS1387" s="79"/>
      <c r="AT1387" s="80"/>
      <c r="AU1387" s="52">
        <f t="shared" si="235"/>
        <v>0</v>
      </c>
    </row>
    <row r="1388" spans="1:47" ht="15" customHeight="1">
      <c r="A1388" s="53" t="s">
        <v>66</v>
      </c>
      <c r="B1388" s="54">
        <v>1377</v>
      </c>
      <c r="C1388" s="55" t="s">
        <v>180</v>
      </c>
      <c r="D1388" s="56" t="s">
        <v>216</v>
      </c>
      <c r="E1388" s="55" t="s">
        <v>79</v>
      </c>
      <c r="F1388" s="57">
        <v>40370</v>
      </c>
      <c r="G1388" s="58">
        <v>28839</v>
      </c>
      <c r="H1388" s="59">
        <f t="shared" si="236"/>
        <v>40.317808219178083</v>
      </c>
      <c r="I1388" s="60" t="s">
        <v>182</v>
      </c>
      <c r="J1388" s="61" t="s">
        <v>81</v>
      </c>
      <c r="K1388" s="62" t="s">
        <v>71</v>
      </c>
      <c r="L1388" s="63" t="s">
        <v>71</v>
      </c>
      <c r="M1388" s="64" t="str">
        <f t="shared" si="237"/>
        <v>4-2-2</v>
      </c>
      <c r="N1388" s="65">
        <v>42826</v>
      </c>
      <c r="O1388" s="66">
        <v>43191</v>
      </c>
      <c r="P1388" s="67">
        <v>0.10729740653974329</v>
      </c>
      <c r="Q1388" s="68" t="s">
        <v>107</v>
      </c>
      <c r="R1388" s="68" t="s">
        <v>108</v>
      </c>
      <c r="S1388" s="68" t="s">
        <v>109</v>
      </c>
      <c r="T1388" s="69">
        <v>53</v>
      </c>
      <c r="U1388" s="68"/>
      <c r="V1388" s="70">
        <v>377904</v>
      </c>
      <c r="W1388" s="70">
        <v>0</v>
      </c>
      <c r="X1388" s="70">
        <v>0</v>
      </c>
      <c r="Y1388" s="70">
        <v>153204</v>
      </c>
      <c r="Z1388" s="70">
        <v>0</v>
      </c>
      <c r="AA1388" s="70">
        <v>1190502</v>
      </c>
      <c r="AB1388" s="71">
        <f t="shared" si="238"/>
        <v>1037298</v>
      </c>
      <c r="AC1388" s="71">
        <f t="shared" si="231"/>
        <v>1037298</v>
      </c>
      <c r="AD1388" s="72">
        <f t="shared" si="232"/>
        <v>365</v>
      </c>
      <c r="AE1388" s="73">
        <f>ROUND(VLOOKUP(Q1388,'[1]Average Cost'!$A$3:$V$26,HLOOKUP('[1]Master Sheet'!E1388,'[1]Average Cost'!$B$1:$V$2,2,0)),0)</f>
        <v>1260319</v>
      </c>
      <c r="AF1388" s="74">
        <f t="shared" si="233"/>
        <v>0.82304400711248504</v>
      </c>
      <c r="AG1388" s="68" t="str">
        <f t="shared" si="239"/>
        <v>80%-100%</v>
      </c>
      <c r="AH1388" s="75">
        <v>2382739.38</v>
      </c>
      <c r="AI1388" s="75">
        <v>2382739.38</v>
      </c>
      <c r="AJ1388" s="75">
        <v>1905100</v>
      </c>
      <c r="AK1388" s="76">
        <f t="shared" si="234"/>
        <v>0.43533842127543132</v>
      </c>
      <c r="AL1388" s="39" t="str">
        <f t="shared" si="240"/>
        <v>25% - 50%</v>
      </c>
      <c r="AM1388" s="77" t="str">
        <f t="shared" si="241"/>
        <v>Lower Range</v>
      </c>
      <c r="AN1388" s="78" t="s">
        <v>76</v>
      </c>
      <c r="AO1388" s="78"/>
      <c r="AP1388" s="78" t="s">
        <v>76</v>
      </c>
      <c r="AQ1388" s="49"/>
      <c r="AR1388" s="79"/>
      <c r="AS1388" s="79"/>
      <c r="AT1388" s="80"/>
      <c r="AU1388" s="52">
        <f t="shared" si="235"/>
        <v>0</v>
      </c>
    </row>
    <row r="1389" spans="1:47" ht="15" customHeight="1">
      <c r="A1389" s="53" t="s">
        <v>66</v>
      </c>
      <c r="B1389" s="54">
        <v>1378</v>
      </c>
      <c r="C1389" s="55" t="s">
        <v>296</v>
      </c>
      <c r="D1389" s="56" t="s">
        <v>297</v>
      </c>
      <c r="E1389" s="55" t="s">
        <v>79</v>
      </c>
      <c r="F1389" s="57">
        <v>41641</v>
      </c>
      <c r="G1389" s="58">
        <v>32340</v>
      </c>
      <c r="H1389" s="59">
        <f t="shared" si="236"/>
        <v>30.726027397260275</v>
      </c>
      <c r="I1389" s="60" t="s">
        <v>223</v>
      </c>
      <c r="J1389" s="61" t="s">
        <v>71</v>
      </c>
      <c r="K1389" s="62" t="s">
        <v>71</v>
      </c>
      <c r="L1389" s="63" t="s">
        <v>71</v>
      </c>
      <c r="M1389" s="64" t="str">
        <f t="shared" si="237"/>
        <v>2-2-2</v>
      </c>
      <c r="N1389" s="65" t="s">
        <v>86</v>
      </c>
      <c r="O1389" s="66">
        <v>43191</v>
      </c>
      <c r="P1389" s="67">
        <v>0.08</v>
      </c>
      <c r="Q1389" s="68" t="s">
        <v>224</v>
      </c>
      <c r="R1389" s="68" t="s">
        <v>108</v>
      </c>
      <c r="S1389" s="68" t="s">
        <v>109</v>
      </c>
      <c r="T1389" s="69">
        <v>43</v>
      </c>
      <c r="U1389" s="68"/>
      <c r="V1389" s="70">
        <v>123660</v>
      </c>
      <c r="W1389" s="70">
        <v>0</v>
      </c>
      <c r="X1389" s="70">
        <v>0</v>
      </c>
      <c r="Y1389" s="70">
        <v>0</v>
      </c>
      <c r="Z1389" s="70">
        <v>0</v>
      </c>
      <c r="AA1389" s="70">
        <v>272168.33999999997</v>
      </c>
      <c r="AB1389" s="71">
        <f t="shared" si="238"/>
        <v>272168.33999999997</v>
      </c>
      <c r="AC1389" s="71">
        <f t="shared" si="231"/>
        <v>272168.33999999997</v>
      </c>
      <c r="AD1389" s="72">
        <f t="shared" si="232"/>
        <v>365</v>
      </c>
      <c r="AE1389" s="73">
        <f>ROUND(VLOOKUP(Q1389,'[1]Average Cost'!$A$3:$V$26,HLOOKUP('[1]Master Sheet'!E1389,'[1]Average Cost'!$B$1:$V$2,2,0)),0)</f>
        <v>278767</v>
      </c>
      <c r="AF1389" s="74">
        <f t="shared" si="233"/>
        <v>0.97632912073523759</v>
      </c>
      <c r="AG1389" s="68" t="str">
        <f t="shared" si="239"/>
        <v>80%-100%</v>
      </c>
      <c r="AH1389" s="75">
        <v>336441.9</v>
      </c>
      <c r="AI1389" s="75">
        <v>336441.9</v>
      </c>
      <c r="AJ1389" s="75">
        <v>317332</v>
      </c>
      <c r="AK1389" s="76">
        <f t="shared" si="234"/>
        <v>0.8089608933964525</v>
      </c>
      <c r="AL1389" s="39" t="str">
        <f t="shared" si="240"/>
        <v>70% - 90%</v>
      </c>
      <c r="AM1389" s="77" t="str">
        <f t="shared" si="241"/>
        <v>Lower Middle Range</v>
      </c>
      <c r="AN1389" s="78" t="s">
        <v>76</v>
      </c>
      <c r="AO1389" s="78"/>
      <c r="AP1389" s="78" t="s">
        <v>76</v>
      </c>
      <c r="AQ1389" s="49"/>
      <c r="AR1389" s="79"/>
      <c r="AS1389" s="79"/>
      <c r="AT1389" s="80"/>
      <c r="AU1389" s="52">
        <f t="shared" si="235"/>
        <v>0</v>
      </c>
    </row>
    <row r="1390" spans="1:47" ht="15" customHeight="1">
      <c r="A1390" s="53" t="s">
        <v>66</v>
      </c>
      <c r="B1390" s="54">
        <v>1379</v>
      </c>
      <c r="C1390" s="55" t="s">
        <v>144</v>
      </c>
      <c r="D1390" s="56" t="s">
        <v>145</v>
      </c>
      <c r="E1390" s="55" t="s">
        <v>111</v>
      </c>
      <c r="F1390" s="57">
        <v>44534</v>
      </c>
      <c r="G1390" s="58">
        <v>32883</v>
      </c>
      <c r="H1390" s="59">
        <f t="shared" si="236"/>
        <v>29.238356164383561</v>
      </c>
      <c r="I1390" s="60" t="s">
        <v>382</v>
      </c>
      <c r="J1390" s="61">
        <v>0</v>
      </c>
      <c r="K1390" s="62">
        <v>0</v>
      </c>
      <c r="L1390" s="63" t="s">
        <v>71</v>
      </c>
      <c r="M1390" s="64" t="str">
        <f t="shared" si="237"/>
        <v>0-0-2</v>
      </c>
      <c r="N1390" s="81" t="s">
        <v>121</v>
      </c>
      <c r="O1390" s="62" t="s">
        <v>72</v>
      </c>
      <c r="P1390" s="67">
        <v>0</v>
      </c>
      <c r="Q1390" s="68" t="s">
        <v>122</v>
      </c>
      <c r="R1390" s="68" t="s">
        <v>108</v>
      </c>
      <c r="S1390" s="68" t="s">
        <v>109</v>
      </c>
      <c r="T1390" s="69">
        <v>45</v>
      </c>
      <c r="U1390" s="68"/>
      <c r="V1390" s="70">
        <v>91500</v>
      </c>
      <c r="W1390" s="70">
        <v>0</v>
      </c>
      <c r="X1390" s="70">
        <v>13500</v>
      </c>
      <c r="Y1390" s="70">
        <v>0</v>
      </c>
      <c r="Z1390" s="70">
        <v>4500</v>
      </c>
      <c r="AA1390" s="70">
        <v>200015.58</v>
      </c>
      <c r="AB1390" s="71">
        <f t="shared" si="238"/>
        <v>200015.58</v>
      </c>
      <c r="AC1390" s="71">
        <f t="shared" si="231"/>
        <v>200015.58</v>
      </c>
      <c r="AD1390" s="72">
        <f t="shared" si="232"/>
        <v>365</v>
      </c>
      <c r="AE1390" s="73">
        <f>ROUND(VLOOKUP(Q1390,'[1]Average Cost'!$A$3:$V$26,HLOOKUP('[1]Master Sheet'!E1390,'[1]Average Cost'!$B$1:$V$2,2,0)),0)</f>
        <v>248477</v>
      </c>
      <c r="AF1390" s="74">
        <f t="shared" si="233"/>
        <v>0.8049661739315912</v>
      </c>
      <c r="AG1390" s="68" t="str">
        <f t="shared" si="239"/>
        <v>80%-100%</v>
      </c>
      <c r="AH1390" s="75">
        <v>555898.31988999993</v>
      </c>
      <c r="AI1390" s="75">
        <v>555898.31988999993</v>
      </c>
      <c r="AJ1390" s="75">
        <v>409037</v>
      </c>
      <c r="AK1390" s="76">
        <f t="shared" si="234"/>
        <v>0.3598060523722732</v>
      </c>
      <c r="AL1390" s="39" t="str">
        <f t="shared" si="240"/>
        <v>25% - 50%</v>
      </c>
      <c r="AM1390" s="77" t="str">
        <f t="shared" si="241"/>
        <v>Lower Range</v>
      </c>
      <c r="AN1390" s="78" t="s">
        <v>76</v>
      </c>
      <c r="AO1390" s="78"/>
      <c r="AP1390" s="78" t="s">
        <v>76</v>
      </c>
      <c r="AQ1390" s="49"/>
      <c r="AR1390" s="79"/>
      <c r="AS1390" s="79"/>
      <c r="AT1390" s="80"/>
      <c r="AU1390" s="52">
        <f t="shared" si="235"/>
        <v>0</v>
      </c>
    </row>
    <row r="1391" spans="1:47" ht="15" customHeight="1">
      <c r="A1391" s="53" t="s">
        <v>66</v>
      </c>
      <c r="B1391" s="54">
        <v>1380</v>
      </c>
      <c r="C1391" s="55" t="s">
        <v>197</v>
      </c>
      <c r="D1391" s="56" t="s">
        <v>78</v>
      </c>
      <c r="E1391" s="55" t="s">
        <v>111</v>
      </c>
      <c r="F1391" s="57">
        <v>44472</v>
      </c>
      <c r="G1391" s="58">
        <v>30139</v>
      </c>
      <c r="H1391" s="59">
        <f t="shared" si="236"/>
        <v>36.756164383561647</v>
      </c>
      <c r="I1391" s="60" t="s">
        <v>146</v>
      </c>
      <c r="J1391" s="61">
        <v>0</v>
      </c>
      <c r="K1391" s="62">
        <v>0</v>
      </c>
      <c r="L1391" s="63" t="s">
        <v>85</v>
      </c>
      <c r="M1391" s="64" t="str">
        <f t="shared" si="237"/>
        <v>0-0-3</v>
      </c>
      <c r="N1391" s="81" t="s">
        <v>121</v>
      </c>
      <c r="O1391" s="62" t="s">
        <v>72</v>
      </c>
      <c r="P1391" s="67">
        <v>0</v>
      </c>
      <c r="Q1391" s="68" t="s">
        <v>122</v>
      </c>
      <c r="R1391" s="68" t="s">
        <v>108</v>
      </c>
      <c r="S1391" s="68" t="s">
        <v>109</v>
      </c>
      <c r="T1391" s="69">
        <v>51</v>
      </c>
      <c r="U1391" s="68"/>
      <c r="V1391" s="70">
        <v>573912</v>
      </c>
      <c r="W1391" s="70">
        <v>0</v>
      </c>
      <c r="X1391" s="70">
        <v>67500</v>
      </c>
      <c r="Y1391" s="70">
        <v>215220</v>
      </c>
      <c r="Z1391" s="70">
        <v>22500</v>
      </c>
      <c r="AA1391" s="70">
        <v>1665939</v>
      </c>
      <c r="AB1391" s="71">
        <f t="shared" si="238"/>
        <v>1450719</v>
      </c>
      <c r="AC1391" s="71">
        <f t="shared" si="231"/>
        <v>1450719</v>
      </c>
      <c r="AD1391" s="72">
        <f t="shared" si="232"/>
        <v>365</v>
      </c>
      <c r="AE1391" s="73">
        <f>ROUND(VLOOKUP(Q1391,'[1]Average Cost'!$A$3:$V$26,HLOOKUP('[1]Master Sheet'!E1391,'[1]Average Cost'!$B$1:$V$2,2,0)),0)</f>
        <v>1476305</v>
      </c>
      <c r="AF1391" s="74">
        <f t="shared" si="233"/>
        <v>0.98266889294556337</v>
      </c>
      <c r="AG1391" s="68" t="str">
        <f t="shared" si="239"/>
        <v>80%-100%</v>
      </c>
      <c r="AH1391" s="75">
        <v>1774262.4304200001</v>
      </c>
      <c r="AI1391" s="75">
        <v>1774262.4304200001</v>
      </c>
      <c r="AJ1391" s="75">
        <v>1560203</v>
      </c>
      <c r="AK1391" s="76">
        <f t="shared" si="234"/>
        <v>0.81764623717844742</v>
      </c>
      <c r="AL1391" s="39" t="str">
        <f t="shared" si="240"/>
        <v>70% - 90%</v>
      </c>
      <c r="AM1391" s="77" t="str">
        <f t="shared" si="241"/>
        <v>Lower Middle Range</v>
      </c>
      <c r="AN1391" s="78" t="s">
        <v>76</v>
      </c>
      <c r="AO1391" s="78"/>
      <c r="AP1391" s="78" t="s">
        <v>76</v>
      </c>
      <c r="AQ1391" s="49"/>
      <c r="AR1391" s="79"/>
      <c r="AS1391" s="79"/>
      <c r="AT1391" s="80"/>
      <c r="AU1391" s="52">
        <f t="shared" si="235"/>
        <v>0</v>
      </c>
    </row>
    <row r="1392" spans="1:47" ht="15" customHeight="1">
      <c r="A1392" s="53" t="s">
        <v>66</v>
      </c>
      <c r="B1392" s="25">
        <v>1381</v>
      </c>
      <c r="C1392" s="55" t="s">
        <v>116</v>
      </c>
      <c r="D1392" s="56" t="s">
        <v>117</v>
      </c>
      <c r="E1392" s="55" t="s">
        <v>111</v>
      </c>
      <c r="F1392" s="57">
        <v>44597</v>
      </c>
      <c r="G1392" s="58">
        <v>31416</v>
      </c>
      <c r="H1392" s="59">
        <f t="shared" si="236"/>
        <v>33.257534246575339</v>
      </c>
      <c r="I1392" s="60" t="s">
        <v>401</v>
      </c>
      <c r="J1392" s="61">
        <v>0</v>
      </c>
      <c r="K1392" s="62">
        <v>0</v>
      </c>
      <c r="L1392" s="63" t="s">
        <v>85</v>
      </c>
      <c r="M1392" s="64" t="str">
        <f t="shared" si="237"/>
        <v>0-0-3</v>
      </c>
      <c r="N1392" s="81" t="s">
        <v>72</v>
      </c>
      <c r="O1392" s="62" t="s">
        <v>72</v>
      </c>
      <c r="P1392" s="67">
        <v>0</v>
      </c>
      <c r="Q1392" s="68" t="s">
        <v>151</v>
      </c>
      <c r="R1392" s="68" t="s">
        <v>126</v>
      </c>
      <c r="S1392" s="68" t="s">
        <v>127</v>
      </c>
      <c r="T1392" s="69">
        <v>50</v>
      </c>
      <c r="U1392" s="68"/>
      <c r="V1392" s="70">
        <v>407268</v>
      </c>
      <c r="W1392" s="70">
        <v>0</v>
      </c>
      <c r="X1392" s="70">
        <v>90000</v>
      </c>
      <c r="Y1392" s="70">
        <v>101820</v>
      </c>
      <c r="Z1392" s="70">
        <v>30000</v>
      </c>
      <c r="AA1392" s="70">
        <v>1131947</v>
      </c>
      <c r="AB1392" s="71">
        <f t="shared" si="238"/>
        <v>1030127</v>
      </c>
      <c r="AC1392" s="71">
        <f t="shared" si="231"/>
        <v>1030127</v>
      </c>
      <c r="AD1392" s="72">
        <f t="shared" si="232"/>
        <v>365</v>
      </c>
      <c r="AE1392" s="73">
        <f>ROUND(VLOOKUP(Q1392,'[1]Average Cost'!$A$3:$V$26,HLOOKUP('[1]Master Sheet'!E1392,'[1]Average Cost'!$B$1:$V$2,2,0)),0)</f>
        <v>914764</v>
      </c>
      <c r="AF1392" s="74">
        <f t="shared" si="233"/>
        <v>1.1261123087484859</v>
      </c>
      <c r="AG1392" s="68" t="str">
        <f t="shared" si="239"/>
        <v>Greater than 100%</v>
      </c>
      <c r="AH1392" s="75">
        <v>1261805.4918750001</v>
      </c>
      <c r="AI1392" s="75">
        <v>1261805.4918750001</v>
      </c>
      <c r="AJ1392" s="75">
        <v>1169974</v>
      </c>
      <c r="AK1392" s="76">
        <f t="shared" si="234"/>
        <v>0.81639127950637325</v>
      </c>
      <c r="AL1392" s="39" t="str">
        <f t="shared" si="240"/>
        <v>70% - 90%</v>
      </c>
      <c r="AM1392" s="77" t="str">
        <f t="shared" si="241"/>
        <v>Lower Middle Range</v>
      </c>
      <c r="AN1392" s="78" t="s">
        <v>76</v>
      </c>
      <c r="AO1392" s="78"/>
      <c r="AP1392" s="78" t="s">
        <v>76</v>
      </c>
      <c r="AQ1392" s="49"/>
      <c r="AR1392" s="79"/>
      <c r="AS1392" s="79"/>
      <c r="AT1392" s="80"/>
      <c r="AU1392" s="52">
        <f t="shared" si="235"/>
        <v>0</v>
      </c>
    </row>
    <row r="1393" spans="1:47" ht="15" customHeight="1">
      <c r="A1393" s="53" t="s">
        <v>66</v>
      </c>
      <c r="B1393" s="54">
        <v>1382</v>
      </c>
      <c r="C1393" s="55" t="s">
        <v>197</v>
      </c>
      <c r="D1393" s="56" t="s">
        <v>216</v>
      </c>
      <c r="E1393" s="55" t="s">
        <v>79</v>
      </c>
      <c r="F1393" s="57">
        <v>44409</v>
      </c>
      <c r="G1393" s="58">
        <v>32004</v>
      </c>
      <c r="H1393" s="59">
        <f t="shared" si="236"/>
        <v>31.646575342465752</v>
      </c>
      <c r="I1393" s="60" t="s">
        <v>849</v>
      </c>
      <c r="J1393" s="61">
        <v>0</v>
      </c>
      <c r="K1393" s="62" t="s">
        <v>71</v>
      </c>
      <c r="L1393" s="63" t="s">
        <v>85</v>
      </c>
      <c r="M1393" s="64" t="str">
        <f t="shared" si="237"/>
        <v>0-2-3</v>
      </c>
      <c r="N1393" s="81" t="s">
        <v>121</v>
      </c>
      <c r="O1393" s="66">
        <v>43191</v>
      </c>
      <c r="P1393" s="67">
        <v>4.4808219178082191E-2</v>
      </c>
      <c r="Q1393" s="68" t="s">
        <v>436</v>
      </c>
      <c r="R1393" s="68" t="s">
        <v>178</v>
      </c>
      <c r="S1393" s="68" t="s">
        <v>179</v>
      </c>
      <c r="T1393" s="69">
        <v>53</v>
      </c>
      <c r="U1393" s="68"/>
      <c r="V1393" s="70">
        <v>799500</v>
      </c>
      <c r="W1393" s="70">
        <v>0</v>
      </c>
      <c r="X1393" s="70">
        <v>0</v>
      </c>
      <c r="Y1393" s="70">
        <v>299820</v>
      </c>
      <c r="Z1393" s="70">
        <v>0</v>
      </c>
      <c r="AA1393" s="70">
        <v>2314517</v>
      </c>
      <c r="AB1393" s="71">
        <f t="shared" si="238"/>
        <v>2014697</v>
      </c>
      <c r="AC1393" s="71">
        <f t="shared" si="231"/>
        <v>2014697</v>
      </c>
      <c r="AD1393" s="72">
        <f t="shared" si="232"/>
        <v>365</v>
      </c>
      <c r="AE1393" s="73">
        <f>ROUND(VLOOKUP(Q1393,'[1]Average Cost'!$A$3:$V$26,HLOOKUP('[1]Master Sheet'!E1393,'[1]Average Cost'!$B$1:$V$2,2,0)),0)</f>
        <v>2633608</v>
      </c>
      <c r="AF1393" s="74">
        <f t="shared" si="233"/>
        <v>0.76499501824113536</v>
      </c>
      <c r="AG1393" s="68" t="str">
        <f t="shared" si="239"/>
        <v>60%-80%</v>
      </c>
      <c r="AH1393" s="75">
        <v>2316037.5</v>
      </c>
      <c r="AI1393" s="75">
        <v>2316037.5</v>
      </c>
      <c r="AJ1393" s="75">
        <v>2178767</v>
      </c>
      <c r="AK1393" s="76">
        <f t="shared" si="234"/>
        <v>0.86988962829833283</v>
      </c>
      <c r="AL1393" s="39" t="str">
        <f t="shared" si="240"/>
        <v>70% - 90%</v>
      </c>
      <c r="AM1393" s="77" t="str">
        <f t="shared" si="241"/>
        <v>Close to Market Reference</v>
      </c>
      <c r="AN1393" s="78" t="s">
        <v>76</v>
      </c>
      <c r="AO1393" s="78"/>
      <c r="AP1393" s="78" t="s">
        <v>76</v>
      </c>
      <c r="AQ1393" s="49"/>
      <c r="AR1393" s="79"/>
      <c r="AS1393" s="79"/>
      <c r="AT1393" s="80"/>
      <c r="AU1393" s="52">
        <f t="shared" si="235"/>
        <v>0</v>
      </c>
    </row>
    <row r="1394" spans="1:47" ht="15" customHeight="1">
      <c r="A1394" s="53" t="s">
        <v>66</v>
      </c>
      <c r="B1394" s="54">
        <v>1383</v>
      </c>
      <c r="C1394" s="55" t="s">
        <v>82</v>
      </c>
      <c r="D1394" s="56" t="s">
        <v>95</v>
      </c>
      <c r="E1394" s="55" t="s">
        <v>111</v>
      </c>
      <c r="F1394" s="57">
        <v>41633</v>
      </c>
      <c r="G1394" s="58">
        <v>29552</v>
      </c>
      <c r="H1394" s="59">
        <f t="shared" si="236"/>
        <v>38.364383561643834</v>
      </c>
      <c r="I1394" s="60" t="s">
        <v>317</v>
      </c>
      <c r="J1394" s="61" t="s">
        <v>85</v>
      </c>
      <c r="K1394" s="62" t="s">
        <v>71</v>
      </c>
      <c r="L1394" s="63" t="s">
        <v>85</v>
      </c>
      <c r="M1394" s="64" t="str">
        <f t="shared" si="237"/>
        <v>3-2-3</v>
      </c>
      <c r="N1394" s="65">
        <v>42095</v>
      </c>
      <c r="O1394" s="66">
        <v>43191</v>
      </c>
      <c r="P1394" s="67">
        <v>8.874935566237907E-2</v>
      </c>
      <c r="Q1394" s="68" t="s">
        <v>224</v>
      </c>
      <c r="R1394" s="68" t="s">
        <v>108</v>
      </c>
      <c r="S1394" s="68" t="s">
        <v>109</v>
      </c>
      <c r="T1394" s="69">
        <v>47</v>
      </c>
      <c r="U1394" s="68"/>
      <c r="V1394" s="70">
        <v>165132</v>
      </c>
      <c r="W1394" s="70">
        <v>0</v>
      </c>
      <c r="X1394" s="70">
        <v>18000</v>
      </c>
      <c r="Y1394" s="70">
        <v>41280</v>
      </c>
      <c r="Z1394" s="70">
        <v>6000</v>
      </c>
      <c r="AA1394" s="70">
        <v>466060</v>
      </c>
      <c r="AB1394" s="71">
        <f t="shared" si="238"/>
        <v>424780</v>
      </c>
      <c r="AC1394" s="71">
        <f t="shared" si="231"/>
        <v>424780</v>
      </c>
      <c r="AD1394" s="72">
        <f t="shared" si="232"/>
        <v>365</v>
      </c>
      <c r="AE1394" s="73">
        <f>ROUND(VLOOKUP(Q1394,'[1]Average Cost'!$A$3:$V$26,HLOOKUP('[1]Master Sheet'!E1394,'[1]Average Cost'!$B$1:$V$2,2,0)),0)</f>
        <v>482694</v>
      </c>
      <c r="AF1394" s="74">
        <f t="shared" si="233"/>
        <v>0.88001922543060407</v>
      </c>
      <c r="AG1394" s="68" t="str">
        <f t="shared" si="239"/>
        <v>80%-100%</v>
      </c>
      <c r="AH1394" s="75">
        <v>732202.60991999996</v>
      </c>
      <c r="AI1394" s="75">
        <v>732202.60991999996</v>
      </c>
      <c r="AJ1394" s="75">
        <v>690259</v>
      </c>
      <c r="AK1394" s="76">
        <f t="shared" si="234"/>
        <v>0.58013996979116367</v>
      </c>
      <c r="AL1394" s="39" t="str">
        <f t="shared" si="240"/>
        <v>50% - 70%</v>
      </c>
      <c r="AM1394" s="77" t="str">
        <f t="shared" si="241"/>
        <v>Lower Range</v>
      </c>
      <c r="AN1394" s="78" t="s">
        <v>118</v>
      </c>
      <c r="AO1394" s="78" t="s">
        <v>919</v>
      </c>
      <c r="AP1394" s="78" t="s">
        <v>76</v>
      </c>
      <c r="AQ1394" s="49"/>
      <c r="AR1394" s="79"/>
      <c r="AS1394" s="79"/>
      <c r="AT1394" s="80"/>
      <c r="AU1394" s="52">
        <f t="shared" si="235"/>
        <v>0</v>
      </c>
    </row>
    <row r="1395" spans="1:47" ht="15" customHeight="1">
      <c r="A1395" s="53" t="s">
        <v>66</v>
      </c>
      <c r="B1395" s="54">
        <v>1384</v>
      </c>
      <c r="C1395" s="55" t="s">
        <v>67</v>
      </c>
      <c r="D1395" s="56" t="s">
        <v>68</v>
      </c>
      <c r="E1395" s="55" t="s">
        <v>92</v>
      </c>
      <c r="F1395" s="57">
        <v>43652</v>
      </c>
      <c r="G1395" s="58">
        <v>32100</v>
      </c>
      <c r="H1395" s="59">
        <f t="shared" si="236"/>
        <v>31.383561643835616</v>
      </c>
      <c r="I1395" s="60" t="s">
        <v>566</v>
      </c>
      <c r="J1395" s="61" t="s">
        <v>85</v>
      </c>
      <c r="K1395" s="62" t="s">
        <v>81</v>
      </c>
      <c r="L1395" s="63" t="s">
        <v>85</v>
      </c>
      <c r="M1395" s="64" t="str">
        <f t="shared" si="237"/>
        <v>3-4-3</v>
      </c>
      <c r="N1395" s="65">
        <v>42826</v>
      </c>
      <c r="O1395" s="66">
        <v>43191</v>
      </c>
      <c r="P1395" s="67">
        <v>0.41999999999999987</v>
      </c>
      <c r="Q1395" s="68" t="s">
        <v>73</v>
      </c>
      <c r="R1395" s="38" t="s">
        <v>74</v>
      </c>
      <c r="S1395" s="38" t="s">
        <v>75</v>
      </c>
      <c r="T1395" s="69">
        <v>48</v>
      </c>
      <c r="U1395" s="68"/>
      <c r="V1395" s="70">
        <v>183672</v>
      </c>
      <c r="W1395" s="70">
        <v>0</v>
      </c>
      <c r="X1395" s="70">
        <v>0</v>
      </c>
      <c r="Y1395" s="70">
        <v>45924</v>
      </c>
      <c r="Z1395" s="70">
        <v>0</v>
      </c>
      <c r="AA1395" s="70">
        <v>517057</v>
      </c>
      <c r="AB1395" s="71">
        <f t="shared" si="238"/>
        <v>471133</v>
      </c>
      <c r="AC1395" s="71">
        <f t="shared" si="231"/>
        <v>471133</v>
      </c>
      <c r="AD1395" s="72">
        <f t="shared" si="232"/>
        <v>365</v>
      </c>
      <c r="AE1395" s="73">
        <f>ROUND(VLOOKUP(Q1395,'[1]Average Cost'!$A$3:$V$26,HLOOKUP('[1]Master Sheet'!E1395,'[1]Average Cost'!$B$1:$V$2,2,0)),0)</f>
        <v>646385</v>
      </c>
      <c r="AF1395" s="74">
        <f t="shared" si="233"/>
        <v>0.7288736588875051</v>
      </c>
      <c r="AG1395" s="68" t="str">
        <f t="shared" si="239"/>
        <v>60%-80%</v>
      </c>
      <c r="AH1395" s="75">
        <v>1040452</v>
      </c>
      <c r="AI1395" s="75">
        <v>1031401.0812</v>
      </c>
      <c r="AJ1395" s="75">
        <v>1040452</v>
      </c>
      <c r="AK1395" s="76">
        <f t="shared" si="234"/>
        <v>0.4528156993306755</v>
      </c>
      <c r="AL1395" s="39" t="str">
        <f t="shared" si="240"/>
        <v>25% - 50%</v>
      </c>
      <c r="AM1395" s="77" t="str">
        <f t="shared" si="241"/>
        <v>Lower Range</v>
      </c>
      <c r="AN1395" s="78" t="s">
        <v>76</v>
      </c>
      <c r="AO1395" s="78"/>
      <c r="AP1395" s="78" t="s">
        <v>76</v>
      </c>
      <c r="AQ1395" s="49"/>
      <c r="AR1395" s="79"/>
      <c r="AS1395" s="79"/>
      <c r="AT1395" s="80"/>
      <c r="AU1395" s="52">
        <f t="shared" si="235"/>
        <v>0</v>
      </c>
    </row>
    <row r="1396" spans="1:47" ht="15" customHeight="1">
      <c r="A1396" s="53" t="s">
        <v>66</v>
      </c>
      <c r="B1396" s="54">
        <v>1385</v>
      </c>
      <c r="C1396" s="55" t="s">
        <v>67</v>
      </c>
      <c r="D1396" s="56" t="s">
        <v>68</v>
      </c>
      <c r="E1396" s="55" t="s">
        <v>314</v>
      </c>
      <c r="F1396" s="57">
        <v>43267</v>
      </c>
      <c r="G1396" s="58">
        <v>32921</v>
      </c>
      <c r="H1396" s="59">
        <f t="shared" si="236"/>
        <v>29.134246575342466</v>
      </c>
      <c r="I1396" s="60" t="s">
        <v>348</v>
      </c>
      <c r="J1396" s="61" t="s">
        <v>81</v>
      </c>
      <c r="K1396" s="62" t="s">
        <v>81</v>
      </c>
      <c r="L1396" s="63" t="s">
        <v>81</v>
      </c>
      <c r="M1396" s="64" t="str">
        <f t="shared" si="237"/>
        <v>4-4-4</v>
      </c>
      <c r="N1396" s="65">
        <v>42736</v>
      </c>
      <c r="O1396" s="66">
        <v>43191</v>
      </c>
      <c r="P1396" s="67">
        <v>0.41</v>
      </c>
      <c r="Q1396" s="68" t="s">
        <v>73</v>
      </c>
      <c r="R1396" s="38" t="s">
        <v>74</v>
      </c>
      <c r="S1396" s="38" t="s">
        <v>75</v>
      </c>
      <c r="T1396" s="69">
        <v>48</v>
      </c>
      <c r="U1396" s="68"/>
      <c r="V1396" s="70">
        <v>255276</v>
      </c>
      <c r="W1396" s="70">
        <v>0</v>
      </c>
      <c r="X1396" s="70">
        <v>0</v>
      </c>
      <c r="Y1396" s="70">
        <v>63816</v>
      </c>
      <c r="Z1396" s="70">
        <v>0</v>
      </c>
      <c r="AA1396" s="70">
        <v>713965</v>
      </c>
      <c r="AB1396" s="71">
        <f t="shared" si="238"/>
        <v>650149</v>
      </c>
      <c r="AC1396" s="71">
        <f t="shared" si="231"/>
        <v>650149</v>
      </c>
      <c r="AD1396" s="72">
        <f t="shared" si="232"/>
        <v>365</v>
      </c>
      <c r="AE1396" s="73">
        <f>ROUND(VLOOKUP(Q1396,'[1]Average Cost'!$A$3:$V$26,HLOOKUP('[1]Master Sheet'!E1396,'[1]Average Cost'!$B$1:$V$2,2,0)),0)</f>
        <v>646385</v>
      </c>
      <c r="AF1396" s="74">
        <f t="shared" si="233"/>
        <v>1.0058231549308849</v>
      </c>
      <c r="AG1396" s="68" t="str">
        <f t="shared" si="239"/>
        <v>Greater than 100%</v>
      </c>
      <c r="AH1396" s="75">
        <v>1040452</v>
      </c>
      <c r="AI1396" s="75">
        <v>1031401.0812</v>
      </c>
      <c r="AJ1396" s="75">
        <v>1040452</v>
      </c>
      <c r="AK1396" s="76">
        <f t="shared" si="234"/>
        <v>0.6248716903807191</v>
      </c>
      <c r="AL1396" s="39" t="str">
        <f t="shared" si="240"/>
        <v>50% - 70%</v>
      </c>
      <c r="AM1396" s="77" t="str">
        <f t="shared" si="241"/>
        <v>Lower Range</v>
      </c>
      <c r="AN1396" s="78" t="s">
        <v>118</v>
      </c>
      <c r="AO1396" s="78" t="s">
        <v>920</v>
      </c>
      <c r="AP1396" s="78" t="s">
        <v>76</v>
      </c>
      <c r="AQ1396" s="49"/>
      <c r="AR1396" s="79"/>
      <c r="AS1396" s="79"/>
      <c r="AT1396" s="80"/>
      <c r="AU1396" s="52">
        <f t="shared" si="235"/>
        <v>0</v>
      </c>
    </row>
    <row r="1397" spans="1:47" ht="15" customHeight="1">
      <c r="A1397" s="53" t="s">
        <v>66</v>
      </c>
      <c r="B1397" s="54">
        <v>1386</v>
      </c>
      <c r="C1397" s="55" t="s">
        <v>205</v>
      </c>
      <c r="D1397" s="56" t="s">
        <v>117</v>
      </c>
      <c r="E1397" s="55" t="s">
        <v>79</v>
      </c>
      <c r="F1397" s="57">
        <v>41440</v>
      </c>
      <c r="G1397" s="58">
        <v>31929</v>
      </c>
      <c r="H1397" s="59">
        <f t="shared" si="236"/>
        <v>31.852054794520548</v>
      </c>
      <c r="I1397" s="60" t="s">
        <v>232</v>
      </c>
      <c r="J1397" s="61" t="s">
        <v>85</v>
      </c>
      <c r="K1397" s="62" t="s">
        <v>81</v>
      </c>
      <c r="L1397" s="63" t="s">
        <v>81</v>
      </c>
      <c r="M1397" s="64" t="str">
        <f t="shared" si="237"/>
        <v>3-4-4</v>
      </c>
      <c r="N1397" s="65">
        <v>42736</v>
      </c>
      <c r="O1397" s="66">
        <v>43191</v>
      </c>
      <c r="P1397" s="67">
        <v>0.12</v>
      </c>
      <c r="Q1397" s="68" t="s">
        <v>73</v>
      </c>
      <c r="R1397" s="38" t="s">
        <v>74</v>
      </c>
      <c r="S1397" s="38" t="s">
        <v>75</v>
      </c>
      <c r="T1397" s="69">
        <v>50</v>
      </c>
      <c r="U1397" s="68"/>
      <c r="V1397" s="70">
        <v>396084</v>
      </c>
      <c r="W1397" s="70">
        <v>0</v>
      </c>
      <c r="X1397" s="70">
        <v>0</v>
      </c>
      <c r="Y1397" s="70">
        <v>104232</v>
      </c>
      <c r="Z1397" s="70">
        <v>0</v>
      </c>
      <c r="AA1397" s="70">
        <v>1158531</v>
      </c>
      <c r="AB1397" s="71">
        <f t="shared" si="238"/>
        <v>1054299</v>
      </c>
      <c r="AC1397" s="71">
        <f t="shared" si="231"/>
        <v>1054299</v>
      </c>
      <c r="AD1397" s="72">
        <f t="shared" si="232"/>
        <v>365</v>
      </c>
      <c r="AE1397" s="73">
        <f>ROUND(VLOOKUP(Q1397,'[1]Average Cost'!$A$3:$V$26,HLOOKUP('[1]Master Sheet'!E1397,'[1]Average Cost'!$B$1:$V$2,2,0)),0)</f>
        <v>1206158</v>
      </c>
      <c r="AF1397" s="74">
        <f t="shared" si="233"/>
        <v>0.87409692594170918</v>
      </c>
      <c r="AG1397" s="68" t="str">
        <f t="shared" si="239"/>
        <v>80%-100%</v>
      </c>
      <c r="AH1397" s="75">
        <v>1653959.6702999999</v>
      </c>
      <c r="AI1397" s="75">
        <v>1653959.6702999999</v>
      </c>
      <c r="AJ1397" s="75">
        <v>1268031</v>
      </c>
      <c r="AK1397" s="76">
        <f t="shared" si="234"/>
        <v>0.63743936380792665</v>
      </c>
      <c r="AL1397" s="39" t="str">
        <f t="shared" si="240"/>
        <v>50% - 70%</v>
      </c>
      <c r="AM1397" s="77" t="str">
        <f t="shared" si="241"/>
        <v>Lower Range</v>
      </c>
      <c r="AN1397" s="78" t="s">
        <v>76</v>
      </c>
      <c r="AO1397" s="78"/>
      <c r="AP1397" s="78" t="s">
        <v>76</v>
      </c>
      <c r="AQ1397" s="49"/>
      <c r="AR1397" s="79"/>
      <c r="AS1397" s="79"/>
      <c r="AT1397" s="80"/>
      <c r="AU1397" s="52">
        <f t="shared" si="235"/>
        <v>0</v>
      </c>
    </row>
    <row r="1398" spans="1:47" ht="15" customHeight="1">
      <c r="A1398" s="53" t="s">
        <v>66</v>
      </c>
      <c r="B1398" s="25">
        <v>1387</v>
      </c>
      <c r="C1398" s="55" t="s">
        <v>67</v>
      </c>
      <c r="D1398" s="56" t="s">
        <v>68</v>
      </c>
      <c r="E1398" s="55" t="s">
        <v>286</v>
      </c>
      <c r="F1398" s="57">
        <v>41764</v>
      </c>
      <c r="G1398" s="58">
        <v>30133</v>
      </c>
      <c r="H1398" s="59">
        <f t="shared" si="236"/>
        <v>36.772602739726025</v>
      </c>
      <c r="I1398" s="60" t="s">
        <v>279</v>
      </c>
      <c r="J1398" s="61" t="s">
        <v>85</v>
      </c>
      <c r="K1398" s="62" t="s">
        <v>71</v>
      </c>
      <c r="L1398" s="63" t="s">
        <v>71</v>
      </c>
      <c r="M1398" s="64" t="str">
        <f t="shared" si="237"/>
        <v>3-2-2</v>
      </c>
      <c r="N1398" s="65">
        <v>42826</v>
      </c>
      <c r="O1398" s="66">
        <v>43191</v>
      </c>
      <c r="P1398" s="67">
        <v>0.16</v>
      </c>
      <c r="Q1398" s="68" t="s">
        <v>73</v>
      </c>
      <c r="R1398" s="38" t="s">
        <v>74</v>
      </c>
      <c r="S1398" s="38" t="s">
        <v>75</v>
      </c>
      <c r="T1398" s="69">
        <v>48</v>
      </c>
      <c r="U1398" s="68"/>
      <c r="V1398" s="70">
        <v>227508</v>
      </c>
      <c r="W1398" s="70">
        <v>41100</v>
      </c>
      <c r="X1398" s="70">
        <v>0</v>
      </c>
      <c r="Y1398" s="70">
        <v>56880</v>
      </c>
      <c r="Z1398" s="70">
        <v>0</v>
      </c>
      <c r="AA1398" s="70">
        <v>678709</v>
      </c>
      <c r="AB1398" s="71">
        <f t="shared" si="238"/>
        <v>621829</v>
      </c>
      <c r="AC1398" s="71">
        <f t="shared" si="231"/>
        <v>580729</v>
      </c>
      <c r="AD1398" s="72">
        <f t="shared" si="232"/>
        <v>365</v>
      </c>
      <c r="AE1398" s="73">
        <f>ROUND(VLOOKUP(Q1398,'[1]Average Cost'!$A$3:$V$26,HLOOKUP('[1]Master Sheet'!E1398,'[1]Average Cost'!$B$1:$V$2,2,0)),0)</f>
        <v>646385</v>
      </c>
      <c r="AF1398" s="74">
        <f t="shared" si="233"/>
        <v>0.96201025704495002</v>
      </c>
      <c r="AG1398" s="68" t="str">
        <f t="shared" si="239"/>
        <v>80%-100%</v>
      </c>
      <c r="AH1398" s="75">
        <v>1040452</v>
      </c>
      <c r="AI1398" s="75">
        <v>1031401.0812</v>
      </c>
      <c r="AJ1398" s="75">
        <v>1040452</v>
      </c>
      <c r="AK1398" s="76">
        <f t="shared" si="234"/>
        <v>0.59765275091979253</v>
      </c>
      <c r="AL1398" s="39" t="str">
        <f t="shared" si="240"/>
        <v>50% - 70%</v>
      </c>
      <c r="AM1398" s="77" t="str">
        <f t="shared" si="241"/>
        <v>Lower Range</v>
      </c>
      <c r="AN1398" s="78" t="s">
        <v>76</v>
      </c>
      <c r="AO1398" s="78"/>
      <c r="AP1398" s="78" t="s">
        <v>76</v>
      </c>
      <c r="AQ1398" s="49"/>
      <c r="AR1398" s="79"/>
      <c r="AS1398" s="79"/>
      <c r="AT1398" s="80"/>
      <c r="AU1398" s="52">
        <f t="shared" si="235"/>
        <v>0</v>
      </c>
    </row>
    <row r="1399" spans="1:47" ht="15" customHeight="1">
      <c r="A1399" s="53" t="s">
        <v>66</v>
      </c>
      <c r="B1399" s="54">
        <v>1388</v>
      </c>
      <c r="C1399" s="55" t="s">
        <v>67</v>
      </c>
      <c r="D1399" s="56" t="s">
        <v>68</v>
      </c>
      <c r="E1399" s="55" t="s">
        <v>921</v>
      </c>
      <c r="F1399" s="57">
        <v>44625</v>
      </c>
      <c r="G1399" s="58">
        <v>31288</v>
      </c>
      <c r="H1399" s="59">
        <f t="shared" si="236"/>
        <v>33.608219178082194</v>
      </c>
      <c r="I1399" s="60" t="s">
        <v>158</v>
      </c>
      <c r="J1399" s="61">
        <v>0</v>
      </c>
      <c r="K1399" s="62">
        <v>0</v>
      </c>
      <c r="L1399" s="63" t="s">
        <v>85</v>
      </c>
      <c r="M1399" s="64" t="str">
        <f t="shared" si="237"/>
        <v>0-0-3</v>
      </c>
      <c r="N1399" s="81" t="s">
        <v>72</v>
      </c>
      <c r="O1399" s="62" t="s">
        <v>98</v>
      </c>
      <c r="P1399" s="67">
        <v>0</v>
      </c>
      <c r="Q1399" s="68" t="s">
        <v>73</v>
      </c>
      <c r="R1399" s="38" t="s">
        <v>74</v>
      </c>
      <c r="S1399" s="38" t="s">
        <v>75</v>
      </c>
      <c r="T1399" s="69">
        <v>48</v>
      </c>
      <c r="U1399" s="68"/>
      <c r="V1399" s="70">
        <v>145452</v>
      </c>
      <c r="W1399" s="70">
        <v>25788</v>
      </c>
      <c r="X1399" s="70">
        <v>0</v>
      </c>
      <c r="Y1399" s="70">
        <v>36360</v>
      </c>
      <c r="Z1399" s="70">
        <v>0</v>
      </c>
      <c r="AA1399" s="70">
        <v>437743</v>
      </c>
      <c r="AB1399" s="71">
        <f t="shared" si="238"/>
        <v>401383</v>
      </c>
      <c r="AC1399" s="71">
        <f t="shared" si="231"/>
        <v>375595</v>
      </c>
      <c r="AD1399" s="72">
        <f t="shared" si="232"/>
        <v>365</v>
      </c>
      <c r="AE1399" s="73">
        <f>ROUND(VLOOKUP(Q1399,'[1]Average Cost'!$A$3:$V$26,HLOOKUP('[1]Master Sheet'!E1399,'[1]Average Cost'!$B$1:$V$2,2,0)),0)</f>
        <v>646385</v>
      </c>
      <c r="AF1399" s="74">
        <f t="shared" si="233"/>
        <v>0.62096583305615072</v>
      </c>
      <c r="AG1399" s="68" t="str">
        <f t="shared" si="239"/>
        <v>60%-80%</v>
      </c>
      <c r="AH1399" s="75">
        <v>1040452</v>
      </c>
      <c r="AI1399" s="75">
        <v>1031401.0812</v>
      </c>
      <c r="AJ1399" s="75">
        <v>1040452</v>
      </c>
      <c r="AK1399" s="76">
        <f t="shared" si="234"/>
        <v>0.38577752745921967</v>
      </c>
      <c r="AL1399" s="39" t="str">
        <f t="shared" si="240"/>
        <v>25% - 50%</v>
      </c>
      <c r="AM1399" s="77" t="str">
        <f t="shared" si="241"/>
        <v>Lower Range</v>
      </c>
      <c r="AN1399" s="78" t="s">
        <v>76</v>
      </c>
      <c r="AO1399" s="78"/>
      <c r="AP1399" s="78" t="s">
        <v>76</v>
      </c>
      <c r="AQ1399" s="49"/>
      <c r="AR1399" s="79"/>
      <c r="AS1399" s="79"/>
      <c r="AT1399" s="80"/>
      <c r="AU1399" s="52">
        <f t="shared" si="235"/>
        <v>0</v>
      </c>
    </row>
    <row r="1400" spans="1:47" ht="15" customHeight="1">
      <c r="A1400" s="53" t="s">
        <v>66</v>
      </c>
      <c r="B1400" s="54">
        <v>1389</v>
      </c>
      <c r="C1400" s="55" t="s">
        <v>211</v>
      </c>
      <c r="D1400" s="56" t="s">
        <v>95</v>
      </c>
      <c r="E1400" s="55" t="s">
        <v>278</v>
      </c>
      <c r="F1400" s="57">
        <v>42693</v>
      </c>
      <c r="G1400" s="58">
        <v>32149</v>
      </c>
      <c r="H1400" s="59">
        <f t="shared" si="236"/>
        <v>31.24931506849315</v>
      </c>
      <c r="I1400" s="60" t="s">
        <v>922</v>
      </c>
      <c r="J1400" s="61" t="s">
        <v>129</v>
      </c>
      <c r="K1400" s="62" t="s">
        <v>71</v>
      </c>
      <c r="L1400" s="63" t="s">
        <v>71</v>
      </c>
      <c r="M1400" s="64" t="str">
        <f t="shared" si="237"/>
        <v>1-2-2</v>
      </c>
      <c r="N1400" s="65">
        <v>43191</v>
      </c>
      <c r="O1400" s="66">
        <v>43191</v>
      </c>
      <c r="P1400" s="67">
        <v>8.7499999999999981E-2</v>
      </c>
      <c r="Q1400" s="68" t="s">
        <v>177</v>
      </c>
      <c r="R1400" s="68" t="s">
        <v>178</v>
      </c>
      <c r="S1400" s="68" t="s">
        <v>179</v>
      </c>
      <c r="T1400" s="69">
        <v>47</v>
      </c>
      <c r="U1400" s="68"/>
      <c r="V1400" s="70">
        <v>115680</v>
      </c>
      <c r="W1400" s="70">
        <v>0</v>
      </c>
      <c r="X1400" s="70">
        <v>0</v>
      </c>
      <c r="Y1400" s="70">
        <v>29664</v>
      </c>
      <c r="Z1400" s="70">
        <v>0</v>
      </c>
      <c r="AA1400" s="70">
        <v>338239</v>
      </c>
      <c r="AB1400" s="71">
        <f t="shared" si="238"/>
        <v>308575</v>
      </c>
      <c r="AC1400" s="71">
        <f t="shared" si="231"/>
        <v>308575</v>
      </c>
      <c r="AD1400" s="72">
        <f t="shared" si="232"/>
        <v>365</v>
      </c>
      <c r="AE1400" s="73">
        <f>ROUND(VLOOKUP(Q1400,'[1]Average Cost'!$A$3:$V$26,HLOOKUP('[1]Master Sheet'!E1400,'[1]Average Cost'!$B$1:$V$2,2,0)),0)</f>
        <v>434922</v>
      </c>
      <c r="AF1400" s="74">
        <f t="shared" si="233"/>
        <v>0.70949503589149321</v>
      </c>
      <c r="AG1400" s="68" t="str">
        <f t="shared" si="239"/>
        <v>60%-80%</v>
      </c>
      <c r="AH1400" s="75">
        <v>630864.05000000005</v>
      </c>
      <c r="AI1400" s="75">
        <v>630864.05000000005</v>
      </c>
      <c r="AJ1400" s="75">
        <v>642650</v>
      </c>
      <c r="AK1400" s="76">
        <f t="shared" si="234"/>
        <v>0.4891307406088522</v>
      </c>
      <c r="AL1400" s="39" t="str">
        <f t="shared" si="240"/>
        <v>25% - 50%</v>
      </c>
      <c r="AM1400" s="77" t="str">
        <f t="shared" si="241"/>
        <v>Lower Range</v>
      </c>
      <c r="AN1400" s="78" t="s">
        <v>76</v>
      </c>
      <c r="AO1400" s="78"/>
      <c r="AP1400" s="78" t="s">
        <v>76</v>
      </c>
      <c r="AQ1400" s="49"/>
      <c r="AR1400" s="79"/>
      <c r="AS1400" s="79"/>
      <c r="AT1400" s="80"/>
      <c r="AU1400" s="52">
        <f t="shared" si="235"/>
        <v>0</v>
      </c>
    </row>
    <row r="1401" spans="1:47" ht="15" customHeight="1">
      <c r="A1401" s="53" t="s">
        <v>66</v>
      </c>
      <c r="B1401" s="54">
        <v>1390</v>
      </c>
      <c r="C1401" s="55" t="s">
        <v>104</v>
      </c>
      <c r="D1401" s="56" t="s">
        <v>145</v>
      </c>
      <c r="E1401" s="55" t="s">
        <v>273</v>
      </c>
      <c r="F1401" s="57">
        <v>41365</v>
      </c>
      <c r="G1401" s="58">
        <v>25204</v>
      </c>
      <c r="H1401" s="59">
        <f t="shared" si="236"/>
        <v>50.276712328767125</v>
      </c>
      <c r="I1401" s="60" t="s">
        <v>578</v>
      </c>
      <c r="J1401" s="61" t="s">
        <v>71</v>
      </c>
      <c r="K1401" s="62" t="s">
        <v>71</v>
      </c>
      <c r="L1401" s="63" t="s">
        <v>71</v>
      </c>
      <c r="M1401" s="64" t="str">
        <f t="shared" si="237"/>
        <v>2-2-2</v>
      </c>
      <c r="N1401" s="65" t="s">
        <v>86</v>
      </c>
      <c r="O1401" s="66">
        <v>43191</v>
      </c>
      <c r="P1401" s="67">
        <v>9.9999999999999992E-2</v>
      </c>
      <c r="Q1401" s="68" t="s">
        <v>87</v>
      </c>
      <c r="R1401" s="68" t="s">
        <v>88</v>
      </c>
      <c r="S1401" s="68" t="s">
        <v>89</v>
      </c>
      <c r="T1401" s="69">
        <v>45</v>
      </c>
      <c r="U1401" s="68"/>
      <c r="V1401" s="70">
        <v>111240</v>
      </c>
      <c r="W1401" s="70">
        <v>0</v>
      </c>
      <c r="X1401" s="70">
        <v>0</v>
      </c>
      <c r="Y1401" s="70">
        <v>0</v>
      </c>
      <c r="Z1401" s="70">
        <v>0</v>
      </c>
      <c r="AA1401" s="70">
        <v>242112.02</v>
      </c>
      <c r="AB1401" s="71">
        <f t="shared" si="238"/>
        <v>242112.02</v>
      </c>
      <c r="AC1401" s="71">
        <f t="shared" si="231"/>
        <v>242112.02</v>
      </c>
      <c r="AD1401" s="72">
        <f t="shared" si="232"/>
        <v>365</v>
      </c>
      <c r="AE1401" s="73">
        <f>ROUND(VLOOKUP(Q1401,'[1]Average Cost'!$A$3:$V$26,HLOOKUP('[1]Master Sheet'!E1401,'[1]Average Cost'!$B$1:$V$2,2,0)),0)</f>
        <v>233903</v>
      </c>
      <c r="AF1401" s="74">
        <f t="shared" si="233"/>
        <v>1.0350958303228261</v>
      </c>
      <c r="AG1401" s="68" t="str">
        <f t="shared" si="239"/>
        <v>Greater than 100%</v>
      </c>
      <c r="AH1401" s="75">
        <v>457695</v>
      </c>
      <c r="AI1401" s="75">
        <v>382087.75</v>
      </c>
      <c r="AJ1401" s="75">
        <v>457695</v>
      </c>
      <c r="AK1401" s="76">
        <f t="shared" si="234"/>
        <v>0.52898113372442346</v>
      </c>
      <c r="AL1401" s="39" t="str">
        <f t="shared" si="240"/>
        <v>50% - 70%</v>
      </c>
      <c r="AM1401" s="77" t="str">
        <f t="shared" si="241"/>
        <v>Lower Range</v>
      </c>
      <c r="AN1401" s="78" t="s">
        <v>76</v>
      </c>
      <c r="AO1401" s="78"/>
      <c r="AP1401" s="78" t="s">
        <v>76</v>
      </c>
      <c r="AQ1401" s="49"/>
      <c r="AR1401" s="79"/>
      <c r="AS1401" s="79"/>
      <c r="AT1401" s="80"/>
      <c r="AU1401" s="52">
        <f t="shared" si="235"/>
        <v>0</v>
      </c>
    </row>
    <row r="1402" spans="1:47" ht="15" customHeight="1">
      <c r="A1402" s="53" t="s">
        <v>66</v>
      </c>
      <c r="B1402" s="54">
        <v>1391</v>
      </c>
      <c r="C1402" s="55" t="s">
        <v>163</v>
      </c>
      <c r="D1402" s="56" t="s">
        <v>95</v>
      </c>
      <c r="E1402" s="55" t="s">
        <v>105</v>
      </c>
      <c r="F1402" s="57">
        <v>44723</v>
      </c>
      <c r="G1402" s="58">
        <v>31884</v>
      </c>
      <c r="H1402" s="59">
        <f t="shared" si="236"/>
        <v>31.975342465753425</v>
      </c>
      <c r="I1402" s="60" t="s">
        <v>236</v>
      </c>
      <c r="J1402" s="61">
        <v>0</v>
      </c>
      <c r="K1402" s="62">
        <v>0</v>
      </c>
      <c r="L1402" s="63" t="s">
        <v>85</v>
      </c>
      <c r="M1402" s="64" t="str">
        <f t="shared" si="237"/>
        <v>0-0-3</v>
      </c>
      <c r="N1402" s="81" t="s">
        <v>72</v>
      </c>
      <c r="O1402" s="62" t="s">
        <v>72</v>
      </c>
      <c r="P1402" s="67">
        <v>0</v>
      </c>
      <c r="Q1402" s="68" t="s">
        <v>87</v>
      </c>
      <c r="R1402" s="68" t="s">
        <v>88</v>
      </c>
      <c r="S1402" s="68" t="s">
        <v>89</v>
      </c>
      <c r="T1402" s="69">
        <v>47</v>
      </c>
      <c r="U1402" s="68"/>
      <c r="V1402" s="70">
        <v>225456</v>
      </c>
      <c r="W1402" s="70">
        <v>0</v>
      </c>
      <c r="X1402" s="70">
        <v>0</v>
      </c>
      <c r="Y1402" s="70">
        <v>56364</v>
      </c>
      <c r="Z1402" s="70">
        <v>0</v>
      </c>
      <c r="AA1402" s="70">
        <v>631960</v>
      </c>
      <c r="AB1402" s="71">
        <f t="shared" si="238"/>
        <v>575596</v>
      </c>
      <c r="AC1402" s="71">
        <f t="shared" si="231"/>
        <v>575596</v>
      </c>
      <c r="AD1402" s="72">
        <f t="shared" si="232"/>
        <v>294</v>
      </c>
      <c r="AE1402" s="73">
        <f>ROUND(VLOOKUP(Q1402,'[1]Average Cost'!$A$3:$V$26,HLOOKUP('[1]Master Sheet'!E1402,'[1]Average Cost'!$B$1:$V$2,2,0)),0)</f>
        <v>436990</v>
      </c>
      <c r="AF1402" s="74">
        <f t="shared" si="233"/>
        <v>1.3171834595757339</v>
      </c>
      <c r="AG1402" s="68" t="str">
        <f t="shared" si="239"/>
        <v>Greater than 100%</v>
      </c>
      <c r="AH1402" s="75">
        <v>752202.61250000005</v>
      </c>
      <c r="AI1402" s="75">
        <v>752202.61250000005</v>
      </c>
      <c r="AJ1402" s="75">
        <v>532918</v>
      </c>
      <c r="AK1402" s="76">
        <f t="shared" si="234"/>
        <v>0.76521403998713178</v>
      </c>
      <c r="AL1402" s="39" t="str">
        <f t="shared" si="240"/>
        <v>70% - 90%</v>
      </c>
      <c r="AM1402" s="77" t="str">
        <f t="shared" si="241"/>
        <v>Lower Middle Range</v>
      </c>
      <c r="AN1402" s="78" t="s">
        <v>76</v>
      </c>
      <c r="AO1402" s="78"/>
      <c r="AP1402" s="78" t="s">
        <v>76</v>
      </c>
      <c r="AQ1402" s="49"/>
      <c r="AR1402" s="79"/>
      <c r="AS1402" s="79"/>
      <c r="AT1402" s="80"/>
      <c r="AU1402" s="52">
        <f t="shared" si="235"/>
        <v>0</v>
      </c>
    </row>
    <row r="1403" spans="1:47" ht="15" customHeight="1">
      <c r="A1403" s="53" t="s">
        <v>66</v>
      </c>
      <c r="B1403" s="54">
        <v>1392</v>
      </c>
      <c r="C1403" s="55" t="s">
        <v>144</v>
      </c>
      <c r="D1403" s="56" t="s">
        <v>173</v>
      </c>
      <c r="E1403" s="55" t="s">
        <v>111</v>
      </c>
      <c r="F1403" s="57">
        <v>40878</v>
      </c>
      <c r="G1403" s="58">
        <v>28504</v>
      </c>
      <c r="H1403" s="59">
        <f t="shared" si="236"/>
        <v>41.235616438356168</v>
      </c>
      <c r="I1403" s="60" t="s">
        <v>646</v>
      </c>
      <c r="J1403" s="61" t="s">
        <v>71</v>
      </c>
      <c r="K1403" s="62" t="s">
        <v>71</v>
      </c>
      <c r="L1403" s="63" t="s">
        <v>71</v>
      </c>
      <c r="M1403" s="64" t="str">
        <f t="shared" si="237"/>
        <v>2-2-2</v>
      </c>
      <c r="N1403" s="65">
        <v>42095</v>
      </c>
      <c r="O1403" s="66">
        <v>43191</v>
      </c>
      <c r="P1403" s="67">
        <v>7.736053728621145E-2</v>
      </c>
      <c r="Q1403" s="68" t="s">
        <v>113</v>
      </c>
      <c r="R1403" s="68" t="s">
        <v>114</v>
      </c>
      <c r="S1403" s="68" t="s">
        <v>115</v>
      </c>
      <c r="T1403" s="69">
        <v>44</v>
      </c>
      <c r="U1403" s="68"/>
      <c r="V1403" s="70">
        <v>138936</v>
      </c>
      <c r="W1403" s="70">
        <v>0</v>
      </c>
      <c r="X1403" s="70">
        <v>9000</v>
      </c>
      <c r="Y1403" s="70">
        <v>0</v>
      </c>
      <c r="Z1403" s="70">
        <v>3000</v>
      </c>
      <c r="AA1403" s="70">
        <v>359284</v>
      </c>
      <c r="AB1403" s="71">
        <f t="shared" si="238"/>
        <v>359284</v>
      </c>
      <c r="AC1403" s="71">
        <f t="shared" si="231"/>
        <v>359284</v>
      </c>
      <c r="AD1403" s="72">
        <f t="shared" si="232"/>
        <v>365</v>
      </c>
      <c r="AE1403" s="73">
        <f>ROUND(VLOOKUP(Q1403,'[1]Average Cost'!$A$3:$V$26,HLOOKUP('[1]Master Sheet'!E1403,'[1]Average Cost'!$B$1:$V$2,2,0)),0)</f>
        <v>296029</v>
      </c>
      <c r="AF1403" s="74">
        <f t="shared" si="233"/>
        <v>1.2136783896172334</v>
      </c>
      <c r="AG1403" s="68" t="str">
        <f t="shared" si="239"/>
        <v>Greater than 100%</v>
      </c>
      <c r="AH1403" s="75">
        <v>318594.28995000001</v>
      </c>
      <c r="AI1403" s="75">
        <v>318594.28995000001</v>
      </c>
      <c r="AJ1403" s="75">
        <v>309807</v>
      </c>
      <c r="AK1403" s="76">
        <f t="shared" si="234"/>
        <v>1.1277163820368086</v>
      </c>
      <c r="AL1403" s="39" t="str">
        <f t="shared" si="240"/>
        <v>110% - 130%</v>
      </c>
      <c r="AM1403" s="77" t="str">
        <f t="shared" si="241"/>
        <v>Upper Middle Range</v>
      </c>
      <c r="AN1403" s="78" t="s">
        <v>76</v>
      </c>
      <c r="AO1403" s="78"/>
      <c r="AP1403" s="78" t="s">
        <v>76</v>
      </c>
      <c r="AQ1403" s="49"/>
      <c r="AR1403" s="79"/>
      <c r="AS1403" s="79"/>
      <c r="AT1403" s="80"/>
      <c r="AU1403" s="52">
        <f t="shared" si="235"/>
        <v>0</v>
      </c>
    </row>
    <row r="1404" spans="1:47" ht="15" customHeight="1">
      <c r="A1404" s="53" t="s">
        <v>66</v>
      </c>
      <c r="B1404" s="25">
        <v>1393</v>
      </c>
      <c r="C1404" s="55" t="s">
        <v>265</v>
      </c>
      <c r="D1404" s="56" t="s">
        <v>331</v>
      </c>
      <c r="E1404" s="55" t="s">
        <v>111</v>
      </c>
      <c r="F1404" s="57">
        <v>40848</v>
      </c>
      <c r="G1404" s="58">
        <v>26161</v>
      </c>
      <c r="H1404" s="59">
        <f t="shared" si="236"/>
        <v>47.654794520547945</v>
      </c>
      <c r="I1404" s="60" t="s">
        <v>240</v>
      </c>
      <c r="J1404" s="61" t="s">
        <v>85</v>
      </c>
      <c r="K1404" s="62" t="s">
        <v>85</v>
      </c>
      <c r="L1404" s="63" t="s">
        <v>85</v>
      </c>
      <c r="M1404" s="64" t="str">
        <f t="shared" si="237"/>
        <v>3-3-3</v>
      </c>
      <c r="N1404" s="65">
        <v>42095</v>
      </c>
      <c r="O1404" s="66">
        <v>43191</v>
      </c>
      <c r="P1404" s="67">
        <v>0.11</v>
      </c>
      <c r="Q1404" s="68" t="s">
        <v>113</v>
      </c>
      <c r="R1404" s="68" t="s">
        <v>114</v>
      </c>
      <c r="S1404" s="68" t="s">
        <v>115</v>
      </c>
      <c r="T1404" s="69">
        <v>55</v>
      </c>
      <c r="U1404" s="68"/>
      <c r="V1404" s="70">
        <v>669444</v>
      </c>
      <c r="W1404" s="70">
        <v>0</v>
      </c>
      <c r="X1404" s="70">
        <v>90000</v>
      </c>
      <c r="Y1404" s="70">
        <v>257484</v>
      </c>
      <c r="Z1404" s="70">
        <v>30000</v>
      </c>
      <c r="AA1404" s="70">
        <v>1989942</v>
      </c>
      <c r="AB1404" s="71">
        <f t="shared" si="238"/>
        <v>1732458</v>
      </c>
      <c r="AC1404" s="71">
        <f t="shared" si="231"/>
        <v>1732458</v>
      </c>
      <c r="AD1404" s="72">
        <f t="shared" si="232"/>
        <v>365</v>
      </c>
      <c r="AE1404" s="73">
        <f>ROUND(VLOOKUP(Q1404,'[1]Average Cost'!$A$3:$V$26,HLOOKUP('[1]Master Sheet'!E1404,'[1]Average Cost'!$B$1:$V$2,2,0)),0)</f>
        <v>2384322</v>
      </c>
      <c r="AF1404" s="74">
        <f t="shared" si="233"/>
        <v>0.72660404089716069</v>
      </c>
      <c r="AG1404" s="68" t="str">
        <f t="shared" si="239"/>
        <v>60%-80%</v>
      </c>
      <c r="AH1404" s="75">
        <v>3264583.9292175001</v>
      </c>
      <c r="AI1404" s="75">
        <v>3264583.9292175001</v>
      </c>
      <c r="AJ1404" s="75">
        <v>2609243</v>
      </c>
      <c r="AK1404" s="76">
        <f t="shared" si="234"/>
        <v>0.53068263446829478</v>
      </c>
      <c r="AL1404" s="39" t="str">
        <f t="shared" si="240"/>
        <v>50% - 70%</v>
      </c>
      <c r="AM1404" s="77" t="str">
        <f t="shared" si="241"/>
        <v>Lower Range</v>
      </c>
      <c r="AN1404" s="78" t="s">
        <v>118</v>
      </c>
      <c r="AO1404" s="78" t="s">
        <v>923</v>
      </c>
      <c r="AP1404" s="78" t="s">
        <v>76</v>
      </c>
      <c r="AQ1404" s="49"/>
      <c r="AR1404" s="79"/>
      <c r="AS1404" s="79"/>
      <c r="AT1404" s="80"/>
      <c r="AU1404" s="52">
        <f t="shared" si="235"/>
        <v>0</v>
      </c>
    </row>
    <row r="1405" spans="1:47" ht="15" customHeight="1">
      <c r="A1405" s="53" t="s">
        <v>66</v>
      </c>
      <c r="B1405" s="54">
        <v>1394</v>
      </c>
      <c r="C1405" s="55" t="s">
        <v>134</v>
      </c>
      <c r="D1405" s="56" t="s">
        <v>68</v>
      </c>
      <c r="E1405" s="55" t="s">
        <v>111</v>
      </c>
      <c r="F1405" s="57">
        <v>40848</v>
      </c>
      <c r="G1405" s="58">
        <v>31121</v>
      </c>
      <c r="H1405" s="59">
        <f t="shared" si="236"/>
        <v>34.065753424657537</v>
      </c>
      <c r="I1405" s="60" t="s">
        <v>242</v>
      </c>
      <c r="J1405" s="61" t="s">
        <v>81</v>
      </c>
      <c r="K1405" s="62" t="s">
        <v>85</v>
      </c>
      <c r="L1405" s="63" t="s">
        <v>85</v>
      </c>
      <c r="M1405" s="64" t="str">
        <f t="shared" si="237"/>
        <v>4-3-3</v>
      </c>
      <c r="N1405" s="65">
        <v>42736</v>
      </c>
      <c r="O1405" s="66">
        <v>43191</v>
      </c>
      <c r="P1405" s="67">
        <v>0.11166634664406644</v>
      </c>
      <c r="Q1405" s="68" t="s">
        <v>113</v>
      </c>
      <c r="R1405" s="68" t="s">
        <v>114</v>
      </c>
      <c r="S1405" s="68" t="s">
        <v>115</v>
      </c>
      <c r="T1405" s="69">
        <v>48</v>
      </c>
      <c r="U1405" s="68"/>
      <c r="V1405" s="70">
        <v>183156</v>
      </c>
      <c r="W1405" s="70">
        <v>0</v>
      </c>
      <c r="X1405" s="70">
        <v>45000</v>
      </c>
      <c r="Y1405" s="70">
        <v>45792</v>
      </c>
      <c r="Z1405" s="70">
        <v>15000</v>
      </c>
      <c r="AA1405" s="70">
        <v>515638</v>
      </c>
      <c r="AB1405" s="71">
        <f t="shared" si="238"/>
        <v>469846</v>
      </c>
      <c r="AC1405" s="71">
        <f t="shared" si="231"/>
        <v>469846</v>
      </c>
      <c r="AD1405" s="72">
        <f t="shared" si="232"/>
        <v>365</v>
      </c>
      <c r="AE1405" s="73">
        <f>ROUND(VLOOKUP(Q1405,'[1]Average Cost'!$A$3:$V$26,HLOOKUP('[1]Master Sheet'!E1405,'[1]Average Cost'!$B$1:$V$2,2,0)),0)</f>
        <v>545677</v>
      </c>
      <c r="AF1405" s="74">
        <f t="shared" si="233"/>
        <v>0.86103317530333878</v>
      </c>
      <c r="AG1405" s="68" t="str">
        <f t="shared" si="239"/>
        <v>80%-100%</v>
      </c>
      <c r="AH1405" s="75">
        <v>811167.42264999996</v>
      </c>
      <c r="AI1405" s="75">
        <v>811167.42264999996</v>
      </c>
      <c r="AJ1405" s="75">
        <v>565293</v>
      </c>
      <c r="AK1405" s="76">
        <f t="shared" si="234"/>
        <v>0.57922197918780038</v>
      </c>
      <c r="AL1405" s="39" t="str">
        <f t="shared" si="240"/>
        <v>50% - 70%</v>
      </c>
      <c r="AM1405" s="77" t="str">
        <f t="shared" si="241"/>
        <v>Lower Range</v>
      </c>
      <c r="AN1405" s="78" t="s">
        <v>76</v>
      </c>
      <c r="AO1405" s="78"/>
      <c r="AP1405" s="78" t="s">
        <v>76</v>
      </c>
      <c r="AQ1405" s="49"/>
      <c r="AR1405" s="79"/>
      <c r="AS1405" s="79"/>
      <c r="AT1405" s="80"/>
      <c r="AU1405" s="52">
        <f t="shared" si="235"/>
        <v>0</v>
      </c>
    </row>
    <row r="1406" spans="1:47" ht="15" customHeight="1">
      <c r="A1406" s="53" t="s">
        <v>66</v>
      </c>
      <c r="B1406" s="54">
        <v>1395</v>
      </c>
      <c r="C1406" s="55" t="s">
        <v>197</v>
      </c>
      <c r="D1406" s="56" t="s">
        <v>78</v>
      </c>
      <c r="E1406" s="55" t="s">
        <v>79</v>
      </c>
      <c r="F1406" s="57">
        <v>43358</v>
      </c>
      <c r="G1406" s="58">
        <v>30418</v>
      </c>
      <c r="H1406" s="59">
        <f t="shared" si="236"/>
        <v>35.991780821917807</v>
      </c>
      <c r="I1406" s="60" t="s">
        <v>332</v>
      </c>
      <c r="J1406" s="61" t="s">
        <v>85</v>
      </c>
      <c r="K1406" s="62" t="s">
        <v>85</v>
      </c>
      <c r="L1406" s="63" t="s">
        <v>85</v>
      </c>
      <c r="M1406" s="64" t="str">
        <f t="shared" si="237"/>
        <v>3-3-3</v>
      </c>
      <c r="N1406" s="65">
        <v>42826</v>
      </c>
      <c r="O1406" s="66">
        <v>43191</v>
      </c>
      <c r="P1406" s="67">
        <v>0.09</v>
      </c>
      <c r="Q1406" s="68" t="s">
        <v>333</v>
      </c>
      <c r="R1406" s="68" t="s">
        <v>334</v>
      </c>
      <c r="S1406" s="68" t="s">
        <v>431</v>
      </c>
      <c r="T1406" s="69">
        <v>51</v>
      </c>
      <c r="U1406" s="68"/>
      <c r="V1406" s="70">
        <v>431100</v>
      </c>
      <c r="W1406" s="70">
        <v>0</v>
      </c>
      <c r="X1406" s="70">
        <v>0</v>
      </c>
      <c r="Y1406" s="70">
        <v>226896</v>
      </c>
      <c r="Z1406" s="70">
        <v>0</v>
      </c>
      <c r="AA1406" s="70">
        <v>1377297</v>
      </c>
      <c r="AB1406" s="71">
        <f t="shared" si="238"/>
        <v>1150401</v>
      </c>
      <c r="AC1406" s="71">
        <f t="shared" si="231"/>
        <v>1150401</v>
      </c>
      <c r="AD1406" s="72">
        <f t="shared" si="232"/>
        <v>365</v>
      </c>
      <c r="AE1406" s="73">
        <f>ROUND(VLOOKUP(Q1406,'[1]Average Cost'!$A$3:$V$26,HLOOKUP('[1]Master Sheet'!E1406,'[1]Average Cost'!$B$1:$V$2,2,0)),0)</f>
        <v>1435462</v>
      </c>
      <c r="AF1406" s="74">
        <f t="shared" si="233"/>
        <v>0.80141515414549458</v>
      </c>
      <c r="AG1406" s="68" t="str">
        <f t="shared" si="239"/>
        <v>80%-100%</v>
      </c>
      <c r="AH1406" s="75">
        <v>1835116.8514875001</v>
      </c>
      <c r="AI1406" s="75">
        <v>1835116.8514875001</v>
      </c>
      <c r="AJ1406" s="75">
        <v>1646793</v>
      </c>
      <c r="AK1406" s="76">
        <f t="shared" si="234"/>
        <v>0.62688160651323843</v>
      </c>
      <c r="AL1406" s="39" t="str">
        <f t="shared" si="240"/>
        <v>50% - 70%</v>
      </c>
      <c r="AM1406" s="77" t="str">
        <f t="shared" si="241"/>
        <v>Lower Range</v>
      </c>
      <c r="AN1406" s="78" t="s">
        <v>118</v>
      </c>
      <c r="AO1406" s="78" t="s">
        <v>924</v>
      </c>
      <c r="AP1406" s="78" t="s">
        <v>76</v>
      </c>
      <c r="AQ1406" s="49"/>
      <c r="AR1406" s="79"/>
      <c r="AS1406" s="79"/>
      <c r="AT1406" s="80"/>
      <c r="AU1406" s="52">
        <f t="shared" si="235"/>
        <v>0</v>
      </c>
    </row>
    <row r="1407" spans="1:47" ht="15" customHeight="1">
      <c r="A1407" s="53" t="s">
        <v>66</v>
      </c>
      <c r="B1407" s="54">
        <v>1396</v>
      </c>
      <c r="C1407" s="55" t="s">
        <v>134</v>
      </c>
      <c r="D1407" s="56" t="s">
        <v>68</v>
      </c>
      <c r="E1407" s="55" t="s">
        <v>79</v>
      </c>
      <c r="F1407" s="57">
        <v>44758</v>
      </c>
      <c r="G1407" s="58">
        <v>32079</v>
      </c>
      <c r="H1407" s="59">
        <f t="shared" si="236"/>
        <v>31.44109589041096</v>
      </c>
      <c r="I1407" s="60" t="s">
        <v>182</v>
      </c>
      <c r="J1407" s="61">
        <v>0</v>
      </c>
      <c r="K1407" s="62">
        <v>0</v>
      </c>
      <c r="L1407" s="63" t="s">
        <v>85</v>
      </c>
      <c r="M1407" s="64" t="str">
        <f t="shared" si="237"/>
        <v>0-0-3</v>
      </c>
      <c r="N1407" s="81" t="s">
        <v>72</v>
      </c>
      <c r="O1407" s="62" t="s">
        <v>72</v>
      </c>
      <c r="P1407" s="67">
        <v>0</v>
      </c>
      <c r="Q1407" s="68" t="s">
        <v>107</v>
      </c>
      <c r="R1407" s="68" t="s">
        <v>108</v>
      </c>
      <c r="S1407" s="68" t="s">
        <v>109</v>
      </c>
      <c r="T1407" s="69">
        <v>48</v>
      </c>
      <c r="U1407" s="68"/>
      <c r="V1407" s="70">
        <v>247272</v>
      </c>
      <c r="W1407" s="70">
        <v>0</v>
      </c>
      <c r="X1407" s="70">
        <v>0</v>
      </c>
      <c r="Y1407" s="70">
        <v>61824</v>
      </c>
      <c r="Z1407" s="70">
        <v>0</v>
      </c>
      <c r="AA1407" s="70">
        <v>691956</v>
      </c>
      <c r="AB1407" s="71">
        <f t="shared" si="238"/>
        <v>630132</v>
      </c>
      <c r="AC1407" s="71">
        <f t="shared" si="231"/>
        <v>630132</v>
      </c>
      <c r="AD1407" s="72">
        <f t="shared" si="232"/>
        <v>259</v>
      </c>
      <c r="AE1407" s="73">
        <f>ROUND(VLOOKUP(Q1407,'[1]Average Cost'!$A$3:$V$26,HLOOKUP('[1]Master Sheet'!E1407,'[1]Average Cost'!$B$1:$V$2,2,0)),0)</f>
        <v>734841</v>
      </c>
      <c r="AF1407" s="74">
        <f t="shared" si="233"/>
        <v>0.85750795069953911</v>
      </c>
      <c r="AG1407" s="68" t="str">
        <f t="shared" si="239"/>
        <v>80%-100%</v>
      </c>
      <c r="AH1407" s="75">
        <v>917985.89439999999</v>
      </c>
      <c r="AI1407" s="75">
        <v>917985.89439999999</v>
      </c>
      <c r="AJ1407" s="75">
        <v>813817</v>
      </c>
      <c r="AK1407" s="76">
        <f t="shared" si="234"/>
        <v>0.68642884802914894</v>
      </c>
      <c r="AL1407" s="39" t="str">
        <f t="shared" si="240"/>
        <v>50% - 70%</v>
      </c>
      <c r="AM1407" s="77" t="str">
        <f t="shared" si="241"/>
        <v>Lower Range</v>
      </c>
      <c r="AN1407" s="78" t="s">
        <v>76</v>
      </c>
      <c r="AO1407" s="78"/>
      <c r="AP1407" s="78" t="s">
        <v>76</v>
      </c>
      <c r="AQ1407" s="49"/>
      <c r="AR1407" s="79"/>
      <c r="AS1407" s="79"/>
      <c r="AT1407" s="80"/>
      <c r="AU1407" s="52">
        <f t="shared" si="235"/>
        <v>0</v>
      </c>
    </row>
    <row r="1408" spans="1:47" ht="15" customHeight="1">
      <c r="A1408" s="53" t="s">
        <v>66</v>
      </c>
      <c r="B1408" s="54">
        <v>1397</v>
      </c>
      <c r="C1408" s="55" t="s">
        <v>147</v>
      </c>
      <c r="D1408" s="56" t="s">
        <v>148</v>
      </c>
      <c r="E1408" s="55" t="s">
        <v>79</v>
      </c>
      <c r="F1408" s="57">
        <v>38516</v>
      </c>
      <c r="G1408" s="58">
        <v>25732</v>
      </c>
      <c r="H1408" s="59">
        <f t="shared" si="236"/>
        <v>48.830136986301369</v>
      </c>
      <c r="I1408" s="60" t="s">
        <v>183</v>
      </c>
      <c r="J1408" s="61" t="s">
        <v>85</v>
      </c>
      <c r="K1408" s="62" t="s">
        <v>85</v>
      </c>
      <c r="L1408" s="63" t="s">
        <v>85</v>
      </c>
      <c r="M1408" s="64" t="str">
        <f t="shared" si="237"/>
        <v>3-3-3</v>
      </c>
      <c r="N1408" s="65">
        <v>42095</v>
      </c>
      <c r="O1408" s="66">
        <v>43191</v>
      </c>
      <c r="P1408" s="67">
        <v>0.11</v>
      </c>
      <c r="Q1408" s="68" t="s">
        <v>184</v>
      </c>
      <c r="R1408" s="68" t="s">
        <v>108</v>
      </c>
      <c r="S1408" s="68" t="s">
        <v>109</v>
      </c>
      <c r="T1408" s="69">
        <v>54</v>
      </c>
      <c r="U1408" s="68"/>
      <c r="V1408" s="70">
        <v>585552</v>
      </c>
      <c r="W1408" s="70">
        <v>0</v>
      </c>
      <c r="X1408" s="70">
        <v>0</v>
      </c>
      <c r="Y1408" s="70">
        <v>231144</v>
      </c>
      <c r="Z1408" s="70">
        <v>0</v>
      </c>
      <c r="AA1408" s="70">
        <v>1788004</v>
      </c>
      <c r="AB1408" s="71">
        <f t="shared" si="238"/>
        <v>1556860</v>
      </c>
      <c r="AC1408" s="71">
        <f t="shared" si="231"/>
        <v>1556860</v>
      </c>
      <c r="AD1408" s="72">
        <f t="shared" si="232"/>
        <v>365</v>
      </c>
      <c r="AE1408" s="73">
        <f>ROUND(VLOOKUP(Q1408,'[1]Average Cost'!$A$3:$V$26,HLOOKUP('[1]Master Sheet'!E1408,'[1]Average Cost'!$B$1:$V$2,2,0)),0)</f>
        <v>1772067</v>
      </c>
      <c r="AF1408" s="74">
        <f t="shared" si="233"/>
        <v>0.87855594624808209</v>
      </c>
      <c r="AG1408" s="68" t="str">
        <f t="shared" si="239"/>
        <v>80%-100%</v>
      </c>
      <c r="AH1408" s="75">
        <v>2829923.02935</v>
      </c>
      <c r="AI1408" s="75">
        <v>2829923.02935</v>
      </c>
      <c r="AJ1408" s="75">
        <v>2333136</v>
      </c>
      <c r="AK1408" s="76">
        <f t="shared" si="234"/>
        <v>0.55014217130760357</v>
      </c>
      <c r="AL1408" s="39" t="str">
        <f t="shared" si="240"/>
        <v>50% - 70%</v>
      </c>
      <c r="AM1408" s="77" t="str">
        <f t="shared" si="241"/>
        <v>Lower Range</v>
      </c>
      <c r="AN1408" s="78" t="s">
        <v>76</v>
      </c>
      <c r="AO1408" s="78"/>
      <c r="AP1408" s="78" t="s">
        <v>135</v>
      </c>
      <c r="AQ1408" s="49"/>
      <c r="AR1408" s="79"/>
      <c r="AS1408" s="79"/>
      <c r="AT1408" s="80"/>
      <c r="AU1408" s="52">
        <f t="shared" si="235"/>
        <v>0</v>
      </c>
    </row>
    <row r="1409" spans="1:47" ht="15" customHeight="1">
      <c r="A1409" s="53" t="s">
        <v>66</v>
      </c>
      <c r="B1409" s="54">
        <v>1398</v>
      </c>
      <c r="C1409" s="55" t="s">
        <v>170</v>
      </c>
      <c r="D1409" s="56" t="s">
        <v>95</v>
      </c>
      <c r="E1409" s="55" t="s">
        <v>111</v>
      </c>
      <c r="F1409" s="57">
        <v>40878</v>
      </c>
      <c r="G1409" s="58">
        <v>30606</v>
      </c>
      <c r="H1409" s="59">
        <f t="shared" si="236"/>
        <v>35.476712328767121</v>
      </c>
      <c r="I1409" s="60" t="s">
        <v>146</v>
      </c>
      <c r="J1409" s="61" t="s">
        <v>71</v>
      </c>
      <c r="K1409" s="62" t="s">
        <v>85</v>
      </c>
      <c r="L1409" s="63" t="s">
        <v>85</v>
      </c>
      <c r="M1409" s="64" t="str">
        <f t="shared" si="237"/>
        <v>2-3-3</v>
      </c>
      <c r="N1409" s="65">
        <v>43191</v>
      </c>
      <c r="O1409" s="66">
        <v>43191</v>
      </c>
      <c r="P1409" s="67">
        <v>0.25249999999999995</v>
      </c>
      <c r="Q1409" s="68" t="s">
        <v>122</v>
      </c>
      <c r="R1409" s="68" t="s">
        <v>108</v>
      </c>
      <c r="S1409" s="68" t="s">
        <v>109</v>
      </c>
      <c r="T1409" s="69">
        <v>47</v>
      </c>
      <c r="U1409" s="68"/>
      <c r="V1409" s="70">
        <v>119052</v>
      </c>
      <c r="W1409" s="70">
        <v>0</v>
      </c>
      <c r="X1409" s="70">
        <v>18000</v>
      </c>
      <c r="Y1409" s="70">
        <v>29760</v>
      </c>
      <c r="Z1409" s="70">
        <v>6000</v>
      </c>
      <c r="AA1409" s="70">
        <v>339345</v>
      </c>
      <c r="AB1409" s="71">
        <f t="shared" si="238"/>
        <v>309585</v>
      </c>
      <c r="AC1409" s="71">
        <f t="shared" si="231"/>
        <v>309585</v>
      </c>
      <c r="AD1409" s="72">
        <f t="shared" si="232"/>
        <v>365</v>
      </c>
      <c r="AE1409" s="73">
        <f>ROUND(VLOOKUP(Q1409,'[1]Average Cost'!$A$3:$V$26,HLOOKUP('[1]Master Sheet'!E1409,'[1]Average Cost'!$B$1:$V$2,2,0)),0)</f>
        <v>450096</v>
      </c>
      <c r="AF1409" s="74">
        <f t="shared" si="233"/>
        <v>0.6878199317478938</v>
      </c>
      <c r="AG1409" s="68" t="str">
        <f t="shared" si="239"/>
        <v>60%-80%</v>
      </c>
      <c r="AH1409" s="75">
        <v>765877.50132500008</v>
      </c>
      <c r="AI1409" s="75">
        <v>765877.50132500008</v>
      </c>
      <c r="AJ1409" s="75">
        <v>673384</v>
      </c>
      <c r="AK1409" s="76">
        <f t="shared" si="234"/>
        <v>0.40422260670199217</v>
      </c>
      <c r="AL1409" s="39" t="str">
        <f t="shared" si="240"/>
        <v>25% - 50%</v>
      </c>
      <c r="AM1409" s="77" t="str">
        <f t="shared" si="241"/>
        <v>Lower Range</v>
      </c>
      <c r="AN1409" s="78" t="s">
        <v>76</v>
      </c>
      <c r="AO1409" s="78"/>
      <c r="AP1409" s="78" t="s">
        <v>76</v>
      </c>
      <c r="AQ1409" s="49"/>
      <c r="AR1409" s="79"/>
      <c r="AS1409" s="79"/>
      <c r="AT1409" s="80"/>
      <c r="AU1409" s="52">
        <f t="shared" si="235"/>
        <v>0</v>
      </c>
    </row>
    <row r="1410" spans="1:47" ht="15" customHeight="1">
      <c r="A1410" s="53" t="s">
        <v>66</v>
      </c>
      <c r="B1410" s="25">
        <v>1399</v>
      </c>
      <c r="C1410" s="55" t="s">
        <v>377</v>
      </c>
      <c r="D1410" s="56" t="s">
        <v>145</v>
      </c>
      <c r="E1410" s="55" t="s">
        <v>149</v>
      </c>
      <c r="F1410" s="57">
        <v>43253</v>
      </c>
      <c r="G1410" s="58">
        <v>33540</v>
      </c>
      <c r="H1410" s="59">
        <f t="shared" si="236"/>
        <v>27.438356164383563</v>
      </c>
      <c r="I1410" s="60" t="s">
        <v>201</v>
      </c>
      <c r="J1410" s="61" t="s">
        <v>71</v>
      </c>
      <c r="K1410" s="62" t="s">
        <v>71</v>
      </c>
      <c r="L1410" s="63" t="s">
        <v>71</v>
      </c>
      <c r="M1410" s="64" t="str">
        <f t="shared" si="237"/>
        <v>2-2-2</v>
      </c>
      <c r="N1410" s="65">
        <v>42826</v>
      </c>
      <c r="O1410" s="66">
        <v>43191</v>
      </c>
      <c r="P1410" s="67">
        <v>8.7499999999999994E-2</v>
      </c>
      <c r="Q1410" s="68" t="s">
        <v>151</v>
      </c>
      <c r="R1410" s="68" t="s">
        <v>126</v>
      </c>
      <c r="S1410" s="68" t="s">
        <v>127</v>
      </c>
      <c r="T1410" s="69">
        <v>45</v>
      </c>
      <c r="U1410" s="68"/>
      <c r="V1410" s="70">
        <v>92904</v>
      </c>
      <c r="W1410" s="70">
        <v>0</v>
      </c>
      <c r="X1410" s="70">
        <v>0</v>
      </c>
      <c r="Y1410" s="70">
        <v>0</v>
      </c>
      <c r="Z1410" s="70">
        <v>0</v>
      </c>
      <c r="AA1410" s="70">
        <v>232267.43</v>
      </c>
      <c r="AB1410" s="71">
        <f t="shared" si="238"/>
        <v>232267.43</v>
      </c>
      <c r="AC1410" s="71">
        <f t="shared" si="231"/>
        <v>232267.43</v>
      </c>
      <c r="AD1410" s="72">
        <f t="shared" si="232"/>
        <v>365</v>
      </c>
      <c r="AE1410" s="73">
        <f>ROUND(VLOOKUP(Q1410,'[1]Average Cost'!$A$3:$V$26,HLOOKUP('[1]Master Sheet'!E1410,'[1]Average Cost'!$B$1:$V$2,2,0)),0)</f>
        <v>313892</v>
      </c>
      <c r="AF1410" s="74">
        <f t="shared" si="233"/>
        <v>0.7399596995144827</v>
      </c>
      <c r="AG1410" s="68" t="str">
        <f t="shared" si="239"/>
        <v>60%-80%</v>
      </c>
      <c r="AH1410" s="75">
        <v>499185.67754499998</v>
      </c>
      <c r="AI1410" s="75">
        <v>499185.67754499998</v>
      </c>
      <c r="AJ1410" s="75">
        <v>336103</v>
      </c>
      <c r="AK1410" s="76">
        <f t="shared" si="234"/>
        <v>0.46529265651669632</v>
      </c>
      <c r="AL1410" s="39" t="str">
        <f t="shared" si="240"/>
        <v>25% - 50%</v>
      </c>
      <c r="AM1410" s="77" t="str">
        <f t="shared" si="241"/>
        <v>Lower Range</v>
      </c>
      <c r="AN1410" s="78" t="s">
        <v>118</v>
      </c>
      <c r="AO1410" s="78" t="s">
        <v>925</v>
      </c>
      <c r="AP1410" s="78" t="s">
        <v>135</v>
      </c>
      <c r="AQ1410" s="49"/>
      <c r="AR1410" s="79"/>
      <c r="AS1410" s="79"/>
      <c r="AT1410" s="80"/>
      <c r="AU1410" s="52">
        <f t="shared" si="235"/>
        <v>0</v>
      </c>
    </row>
    <row r="1411" spans="1:47" ht="15" customHeight="1">
      <c r="A1411" s="53" t="s">
        <v>66</v>
      </c>
      <c r="B1411" s="54">
        <v>1400</v>
      </c>
      <c r="C1411" s="55" t="s">
        <v>296</v>
      </c>
      <c r="D1411" s="56" t="s">
        <v>297</v>
      </c>
      <c r="E1411" s="55" t="s">
        <v>111</v>
      </c>
      <c r="F1411" s="57">
        <v>42156</v>
      </c>
      <c r="G1411" s="58">
        <v>31933</v>
      </c>
      <c r="H1411" s="59">
        <f t="shared" si="236"/>
        <v>31.841095890410958</v>
      </c>
      <c r="I1411" s="60" t="s">
        <v>227</v>
      </c>
      <c r="J1411" s="61" t="s">
        <v>71</v>
      </c>
      <c r="K1411" s="62" t="s">
        <v>81</v>
      </c>
      <c r="L1411" s="63" t="s">
        <v>71</v>
      </c>
      <c r="M1411" s="64" t="str">
        <f t="shared" si="237"/>
        <v>2-4-2</v>
      </c>
      <c r="N1411" s="65">
        <v>42095</v>
      </c>
      <c r="O1411" s="66">
        <v>43191</v>
      </c>
      <c r="P1411" s="67">
        <v>0.115</v>
      </c>
      <c r="Q1411" s="68" t="s">
        <v>151</v>
      </c>
      <c r="R1411" s="68" t="s">
        <v>126</v>
      </c>
      <c r="S1411" s="68" t="s">
        <v>127</v>
      </c>
      <c r="T1411" s="69">
        <v>43</v>
      </c>
      <c r="U1411" s="68"/>
      <c r="V1411" s="70">
        <v>105660</v>
      </c>
      <c r="W1411" s="70">
        <v>0</v>
      </c>
      <c r="X1411" s="70">
        <v>9000</v>
      </c>
      <c r="Y1411" s="70">
        <v>0</v>
      </c>
      <c r="Z1411" s="70">
        <v>3000</v>
      </c>
      <c r="AA1411" s="70">
        <v>256744.09</v>
      </c>
      <c r="AB1411" s="71">
        <f t="shared" si="238"/>
        <v>256744.09</v>
      </c>
      <c r="AC1411" s="71">
        <f t="shared" si="231"/>
        <v>256744.09</v>
      </c>
      <c r="AD1411" s="72">
        <f t="shared" si="232"/>
        <v>365</v>
      </c>
      <c r="AE1411" s="73">
        <f>ROUND(VLOOKUP(Q1411,'[1]Average Cost'!$A$3:$V$26,HLOOKUP('[1]Master Sheet'!E1411,'[1]Average Cost'!$B$1:$V$2,2,0)),0)</f>
        <v>273522</v>
      </c>
      <c r="AF1411" s="74">
        <f t="shared" si="233"/>
        <v>0.93865974217796011</v>
      </c>
      <c r="AG1411" s="68" t="str">
        <f t="shared" si="239"/>
        <v>80%-100%</v>
      </c>
      <c r="AH1411" s="75">
        <v>309807</v>
      </c>
      <c r="AI1411" s="75">
        <v>270805.1464575</v>
      </c>
      <c r="AJ1411" s="75">
        <v>309807</v>
      </c>
      <c r="AK1411" s="76">
        <f t="shared" si="234"/>
        <v>0.82872268864163812</v>
      </c>
      <c r="AL1411" s="39" t="str">
        <f t="shared" si="240"/>
        <v>70% - 90%</v>
      </c>
      <c r="AM1411" s="77" t="str">
        <f t="shared" si="241"/>
        <v>Lower Middle Range</v>
      </c>
      <c r="AN1411" s="78" t="s">
        <v>76</v>
      </c>
      <c r="AO1411" s="78"/>
      <c r="AP1411" s="78" t="s">
        <v>135</v>
      </c>
      <c r="AQ1411" s="49"/>
      <c r="AR1411" s="79"/>
      <c r="AS1411" s="79"/>
      <c r="AT1411" s="80"/>
      <c r="AU1411" s="52">
        <f t="shared" si="235"/>
        <v>0</v>
      </c>
    </row>
    <row r="1412" spans="1:47" ht="15" customHeight="1">
      <c r="A1412" s="53" t="s">
        <v>66</v>
      </c>
      <c r="B1412" s="54">
        <v>1401</v>
      </c>
      <c r="C1412" s="55" t="s">
        <v>377</v>
      </c>
      <c r="D1412" s="56" t="s">
        <v>145</v>
      </c>
      <c r="E1412" s="55" t="s">
        <v>79</v>
      </c>
      <c r="F1412" s="57">
        <v>37264</v>
      </c>
      <c r="G1412" s="58">
        <v>28176</v>
      </c>
      <c r="H1412" s="59">
        <f t="shared" si="236"/>
        <v>42.134246575342466</v>
      </c>
      <c r="I1412" s="60" t="s">
        <v>100</v>
      </c>
      <c r="J1412" s="61" t="s">
        <v>71</v>
      </c>
      <c r="K1412" s="62" t="s">
        <v>71</v>
      </c>
      <c r="L1412" s="63" t="s">
        <v>71</v>
      </c>
      <c r="M1412" s="64" t="str">
        <f t="shared" si="237"/>
        <v>2-2-2</v>
      </c>
      <c r="N1412" s="65" t="s">
        <v>86</v>
      </c>
      <c r="O1412" s="66">
        <v>43191</v>
      </c>
      <c r="P1412" s="67">
        <v>7.9999999999999988E-2</v>
      </c>
      <c r="Q1412" s="68" t="s">
        <v>101</v>
      </c>
      <c r="R1412" s="68" t="s">
        <v>141</v>
      </c>
      <c r="S1412" s="68" t="s">
        <v>142</v>
      </c>
      <c r="T1412" s="69">
        <v>45</v>
      </c>
      <c r="U1412" s="68"/>
      <c r="V1412" s="70">
        <v>141672</v>
      </c>
      <c r="W1412" s="70">
        <v>0</v>
      </c>
      <c r="X1412" s="70">
        <v>0</v>
      </c>
      <c r="Y1412" s="70">
        <v>0</v>
      </c>
      <c r="Z1412" s="70">
        <v>0</v>
      </c>
      <c r="AA1412" s="70">
        <v>366128</v>
      </c>
      <c r="AB1412" s="71">
        <f t="shared" si="238"/>
        <v>366128</v>
      </c>
      <c r="AC1412" s="71">
        <f t="shared" si="231"/>
        <v>366128</v>
      </c>
      <c r="AD1412" s="72">
        <f t="shared" si="232"/>
        <v>365</v>
      </c>
      <c r="AE1412" s="73">
        <f>ROUND(VLOOKUP(Q1412,'[1]Average Cost'!$A$3:$V$26,HLOOKUP('[1]Master Sheet'!E1412,'[1]Average Cost'!$B$1:$V$2,2,0)),0)</f>
        <v>311515</v>
      </c>
      <c r="AF1412" s="74">
        <f t="shared" si="233"/>
        <v>1.1753141903279136</v>
      </c>
      <c r="AG1412" s="68" t="str">
        <f t="shared" si="239"/>
        <v>Greater than 100%</v>
      </c>
      <c r="AH1412" s="75">
        <v>494390</v>
      </c>
      <c r="AI1412" s="75">
        <v>471796.75</v>
      </c>
      <c r="AJ1412" s="75">
        <v>494390</v>
      </c>
      <c r="AK1412" s="76">
        <f t="shared" si="234"/>
        <v>0.74056514088068126</v>
      </c>
      <c r="AL1412" s="39" t="str">
        <f t="shared" si="240"/>
        <v>70% - 90%</v>
      </c>
      <c r="AM1412" s="77" t="str">
        <f t="shared" si="241"/>
        <v>Lower Middle Range</v>
      </c>
      <c r="AN1412" s="78" t="s">
        <v>76</v>
      </c>
      <c r="AO1412" s="78"/>
      <c r="AP1412" s="78" t="s">
        <v>118</v>
      </c>
      <c r="AQ1412" s="49"/>
      <c r="AR1412" s="79"/>
      <c r="AS1412" s="79"/>
      <c r="AT1412" s="80"/>
      <c r="AU1412" s="52">
        <f t="shared" si="235"/>
        <v>0</v>
      </c>
    </row>
    <row r="1413" spans="1:47" ht="15" customHeight="1">
      <c r="A1413" s="53" t="s">
        <v>66</v>
      </c>
      <c r="B1413" s="54">
        <v>1402</v>
      </c>
      <c r="C1413" s="55" t="s">
        <v>167</v>
      </c>
      <c r="D1413" s="56" t="s">
        <v>83</v>
      </c>
      <c r="E1413" s="55" t="s">
        <v>111</v>
      </c>
      <c r="F1413" s="57">
        <v>41640</v>
      </c>
      <c r="G1413" s="58">
        <v>29010</v>
      </c>
      <c r="H1413" s="59">
        <f t="shared" si="236"/>
        <v>39.849315068493148</v>
      </c>
      <c r="I1413" s="60" t="s">
        <v>317</v>
      </c>
      <c r="J1413" s="61" t="s">
        <v>71</v>
      </c>
      <c r="K1413" s="62" t="s">
        <v>85</v>
      </c>
      <c r="L1413" s="63" t="s">
        <v>71</v>
      </c>
      <c r="M1413" s="64" t="str">
        <f t="shared" si="237"/>
        <v>2-3-2</v>
      </c>
      <c r="N1413" s="65">
        <v>43191</v>
      </c>
      <c r="O1413" s="66">
        <v>43191</v>
      </c>
      <c r="P1413" s="67">
        <v>0.09</v>
      </c>
      <c r="Q1413" s="68" t="s">
        <v>224</v>
      </c>
      <c r="R1413" s="68" t="s">
        <v>108</v>
      </c>
      <c r="S1413" s="68" t="s">
        <v>109</v>
      </c>
      <c r="T1413" s="69">
        <v>46</v>
      </c>
      <c r="U1413" s="68"/>
      <c r="V1413" s="70">
        <v>140304</v>
      </c>
      <c r="W1413" s="70">
        <v>0</v>
      </c>
      <c r="X1413" s="70">
        <v>18000</v>
      </c>
      <c r="Y1413" s="70">
        <v>0</v>
      </c>
      <c r="Z1413" s="70">
        <v>6000</v>
      </c>
      <c r="AA1413" s="70">
        <v>362718</v>
      </c>
      <c r="AB1413" s="71">
        <f t="shared" si="238"/>
        <v>362718</v>
      </c>
      <c r="AC1413" s="71">
        <f t="shared" si="231"/>
        <v>362718</v>
      </c>
      <c r="AD1413" s="72">
        <f t="shared" si="232"/>
        <v>365</v>
      </c>
      <c r="AE1413" s="73">
        <f>ROUND(VLOOKUP(Q1413,'[1]Average Cost'!$A$3:$V$26,HLOOKUP('[1]Master Sheet'!E1413,'[1]Average Cost'!$B$1:$V$2,2,0)),0)</f>
        <v>390927</v>
      </c>
      <c r="AF1413" s="74">
        <f t="shared" si="233"/>
        <v>0.92784074776109093</v>
      </c>
      <c r="AG1413" s="68" t="str">
        <f t="shared" si="239"/>
        <v>80%-100%</v>
      </c>
      <c r="AH1413" s="75">
        <v>589965</v>
      </c>
      <c r="AI1413" s="75">
        <v>577034.06099999999</v>
      </c>
      <c r="AJ1413" s="75">
        <v>589965</v>
      </c>
      <c r="AK1413" s="76">
        <f t="shared" si="234"/>
        <v>0.61481274312882972</v>
      </c>
      <c r="AL1413" s="39" t="str">
        <f t="shared" si="240"/>
        <v>50% - 70%</v>
      </c>
      <c r="AM1413" s="77" t="str">
        <f t="shared" si="241"/>
        <v>Lower Range</v>
      </c>
      <c r="AN1413" s="78" t="s">
        <v>76</v>
      </c>
      <c r="AO1413" s="78"/>
      <c r="AP1413" s="78" t="s">
        <v>76</v>
      </c>
      <c r="AQ1413" s="49"/>
      <c r="AR1413" s="79"/>
      <c r="AS1413" s="79"/>
      <c r="AT1413" s="80"/>
      <c r="AU1413" s="52">
        <f t="shared" si="235"/>
        <v>0</v>
      </c>
    </row>
    <row r="1414" spans="1:47" ht="15" customHeight="1">
      <c r="A1414" s="53" t="s">
        <v>66</v>
      </c>
      <c r="B1414" s="54">
        <v>1403</v>
      </c>
      <c r="C1414" s="55" t="s">
        <v>67</v>
      </c>
      <c r="D1414" s="56" t="s">
        <v>68</v>
      </c>
      <c r="E1414" s="55" t="s">
        <v>461</v>
      </c>
      <c r="F1414" s="57">
        <v>43015</v>
      </c>
      <c r="G1414" s="58">
        <v>30498</v>
      </c>
      <c r="H1414" s="59">
        <f t="shared" si="236"/>
        <v>35.772602739726025</v>
      </c>
      <c r="I1414" s="60" t="s">
        <v>204</v>
      </c>
      <c r="J1414" s="61" t="s">
        <v>71</v>
      </c>
      <c r="K1414" s="62" t="s">
        <v>85</v>
      </c>
      <c r="L1414" s="63" t="s">
        <v>71</v>
      </c>
      <c r="M1414" s="64" t="str">
        <f t="shared" si="237"/>
        <v>2-3-2</v>
      </c>
      <c r="N1414" s="65">
        <v>42736</v>
      </c>
      <c r="O1414" s="66">
        <v>43191</v>
      </c>
      <c r="P1414" s="67">
        <v>0.23</v>
      </c>
      <c r="Q1414" s="68" t="s">
        <v>73</v>
      </c>
      <c r="R1414" s="38" t="s">
        <v>74</v>
      </c>
      <c r="S1414" s="38" t="s">
        <v>75</v>
      </c>
      <c r="T1414" s="69">
        <v>48</v>
      </c>
      <c r="U1414" s="68"/>
      <c r="V1414" s="70">
        <v>227652</v>
      </c>
      <c r="W1414" s="70">
        <v>0</v>
      </c>
      <c r="X1414" s="70">
        <v>0</v>
      </c>
      <c r="Y1414" s="70">
        <v>56916</v>
      </c>
      <c r="Z1414" s="70">
        <v>0</v>
      </c>
      <c r="AA1414" s="70">
        <v>638005</v>
      </c>
      <c r="AB1414" s="71">
        <f t="shared" si="238"/>
        <v>581089</v>
      </c>
      <c r="AC1414" s="71">
        <f t="shared" si="231"/>
        <v>581089</v>
      </c>
      <c r="AD1414" s="72">
        <f t="shared" si="232"/>
        <v>365</v>
      </c>
      <c r="AE1414" s="73">
        <f>ROUND(VLOOKUP(Q1414,'[1]Average Cost'!$A$3:$V$26,HLOOKUP('[1]Master Sheet'!E1414,'[1]Average Cost'!$B$1:$V$2,2,0)),0)</f>
        <v>646385</v>
      </c>
      <c r="AF1414" s="74">
        <f t="shared" si="233"/>
        <v>0.89898280436581912</v>
      </c>
      <c r="AG1414" s="68" t="str">
        <f t="shared" si="239"/>
        <v>80%-100%</v>
      </c>
      <c r="AH1414" s="75">
        <v>1040452</v>
      </c>
      <c r="AI1414" s="75">
        <v>1031401.0812</v>
      </c>
      <c r="AJ1414" s="75">
        <v>1040452</v>
      </c>
      <c r="AK1414" s="76">
        <f t="shared" si="234"/>
        <v>0.55849669182240025</v>
      </c>
      <c r="AL1414" s="39" t="str">
        <f t="shared" si="240"/>
        <v>50% - 70%</v>
      </c>
      <c r="AM1414" s="77" t="str">
        <f t="shared" si="241"/>
        <v>Lower Range</v>
      </c>
      <c r="AN1414" s="78" t="s">
        <v>76</v>
      </c>
      <c r="AO1414" s="78"/>
      <c r="AP1414" s="78" t="s">
        <v>76</v>
      </c>
      <c r="AQ1414" s="49"/>
      <c r="AR1414" s="79"/>
      <c r="AS1414" s="79"/>
      <c r="AT1414" s="80"/>
      <c r="AU1414" s="52">
        <f t="shared" si="235"/>
        <v>0</v>
      </c>
    </row>
    <row r="1415" spans="1:47" ht="15" customHeight="1">
      <c r="A1415" s="53" t="s">
        <v>66</v>
      </c>
      <c r="B1415" s="54">
        <v>1404</v>
      </c>
      <c r="C1415" s="55" t="s">
        <v>205</v>
      </c>
      <c r="D1415" s="56" t="s">
        <v>432</v>
      </c>
      <c r="E1415" s="55" t="s">
        <v>256</v>
      </c>
      <c r="F1415" s="57">
        <v>41204</v>
      </c>
      <c r="G1415" s="58">
        <v>27605</v>
      </c>
      <c r="H1415" s="59">
        <f t="shared" si="236"/>
        <v>43.698630136986303</v>
      </c>
      <c r="I1415" s="60" t="s">
        <v>257</v>
      </c>
      <c r="J1415" s="61" t="s">
        <v>71</v>
      </c>
      <c r="K1415" s="62" t="s">
        <v>85</v>
      </c>
      <c r="L1415" s="63" t="s">
        <v>81</v>
      </c>
      <c r="M1415" s="64" t="str">
        <f t="shared" si="237"/>
        <v>2-3-4</v>
      </c>
      <c r="N1415" s="65">
        <v>42370</v>
      </c>
      <c r="O1415" s="66">
        <v>43191</v>
      </c>
      <c r="P1415" s="67">
        <v>0.05</v>
      </c>
      <c r="Q1415" s="68" t="s">
        <v>73</v>
      </c>
      <c r="R1415" s="38" t="s">
        <v>74</v>
      </c>
      <c r="S1415" s="38" t="s">
        <v>75</v>
      </c>
      <c r="T1415" s="69">
        <v>52</v>
      </c>
      <c r="U1415" s="68"/>
      <c r="V1415" s="70">
        <v>513552</v>
      </c>
      <c r="W1415" s="70">
        <v>0</v>
      </c>
      <c r="X1415" s="70">
        <v>0</v>
      </c>
      <c r="Y1415" s="70">
        <v>285300</v>
      </c>
      <c r="Z1415" s="70">
        <v>0</v>
      </c>
      <c r="AA1415" s="70">
        <v>1727769</v>
      </c>
      <c r="AB1415" s="71">
        <f t="shared" si="238"/>
        <v>1442469</v>
      </c>
      <c r="AC1415" s="71">
        <f t="shared" si="231"/>
        <v>1442469</v>
      </c>
      <c r="AD1415" s="72">
        <f t="shared" si="232"/>
        <v>365</v>
      </c>
      <c r="AE1415" s="73">
        <f>ROUND(VLOOKUP(Q1415,'[1]Average Cost'!$A$3:$V$26,HLOOKUP('[1]Master Sheet'!E1415,'[1]Average Cost'!$B$1:$V$2,2,0)),0)</f>
        <v>1566343</v>
      </c>
      <c r="AF1415" s="74">
        <f t="shared" si="233"/>
        <v>0.92091515076838215</v>
      </c>
      <c r="AG1415" s="68" t="str">
        <f t="shared" si="239"/>
        <v>80%-100%</v>
      </c>
      <c r="AH1415" s="75">
        <v>2158961.0017500003</v>
      </c>
      <c r="AI1415" s="75">
        <v>2158961.0017500003</v>
      </c>
      <c r="AJ1415" s="75">
        <v>1733907</v>
      </c>
      <c r="AK1415" s="76">
        <f t="shared" si="234"/>
        <v>0.66813110511527085</v>
      </c>
      <c r="AL1415" s="39" t="str">
        <f t="shared" si="240"/>
        <v>50% - 70%</v>
      </c>
      <c r="AM1415" s="77" t="str">
        <f t="shared" si="241"/>
        <v>Lower Range</v>
      </c>
      <c r="AN1415" s="78" t="s">
        <v>76</v>
      </c>
      <c r="AO1415" s="78"/>
      <c r="AP1415" s="78" t="s">
        <v>76</v>
      </c>
      <c r="AQ1415" s="49"/>
      <c r="AR1415" s="79"/>
      <c r="AS1415" s="79"/>
      <c r="AT1415" s="80"/>
      <c r="AU1415" s="52">
        <f t="shared" si="235"/>
        <v>0</v>
      </c>
    </row>
    <row r="1416" spans="1:47" ht="15" customHeight="1">
      <c r="A1416" s="53" t="s">
        <v>66</v>
      </c>
      <c r="B1416" s="25">
        <v>1405</v>
      </c>
      <c r="C1416" s="55" t="s">
        <v>67</v>
      </c>
      <c r="D1416" s="56" t="s">
        <v>68</v>
      </c>
      <c r="E1416" s="55" t="s">
        <v>926</v>
      </c>
      <c r="F1416" s="57">
        <v>44786</v>
      </c>
      <c r="G1416" s="58">
        <v>33501</v>
      </c>
      <c r="H1416" s="59">
        <f t="shared" si="236"/>
        <v>27.545205479452054</v>
      </c>
      <c r="I1416" s="60" t="s">
        <v>204</v>
      </c>
      <c r="J1416" s="61">
        <v>0</v>
      </c>
      <c r="K1416" s="62">
        <v>0</v>
      </c>
      <c r="L1416" s="63" t="s">
        <v>71</v>
      </c>
      <c r="M1416" s="64" t="str">
        <f t="shared" si="237"/>
        <v>0-0-2</v>
      </c>
      <c r="N1416" s="81" t="s">
        <v>72</v>
      </c>
      <c r="O1416" s="62" t="s">
        <v>72</v>
      </c>
      <c r="P1416" s="67">
        <v>0</v>
      </c>
      <c r="Q1416" s="68" t="s">
        <v>73</v>
      </c>
      <c r="R1416" s="38" t="s">
        <v>74</v>
      </c>
      <c r="S1416" s="38" t="s">
        <v>75</v>
      </c>
      <c r="T1416" s="69">
        <v>48</v>
      </c>
      <c r="U1416" s="68"/>
      <c r="V1416" s="70">
        <v>290904</v>
      </c>
      <c r="W1416" s="70">
        <v>0</v>
      </c>
      <c r="X1416" s="70">
        <v>0</v>
      </c>
      <c r="Y1416" s="70">
        <v>72732</v>
      </c>
      <c r="Z1416" s="70">
        <v>0</v>
      </c>
      <c r="AA1416" s="70">
        <v>811945</v>
      </c>
      <c r="AB1416" s="71">
        <f t="shared" si="238"/>
        <v>739213</v>
      </c>
      <c r="AC1416" s="71">
        <f t="shared" si="231"/>
        <v>739213</v>
      </c>
      <c r="AD1416" s="72">
        <f t="shared" si="232"/>
        <v>231</v>
      </c>
      <c r="AE1416" s="73">
        <f>ROUND(VLOOKUP(Q1416,'[1]Average Cost'!$A$3:$V$26,HLOOKUP('[1]Master Sheet'!E1416,'[1]Average Cost'!$B$1:$V$2,2,0)),0)</f>
        <v>646385</v>
      </c>
      <c r="AF1416" s="74">
        <f t="shared" si="233"/>
        <v>1.143611005824702</v>
      </c>
      <c r="AG1416" s="68" t="str">
        <f t="shared" si="239"/>
        <v>Greater than 100%</v>
      </c>
      <c r="AH1416" s="75">
        <v>1040452</v>
      </c>
      <c r="AI1416" s="75">
        <v>1031401.0812</v>
      </c>
      <c r="AJ1416" s="75">
        <v>1040452</v>
      </c>
      <c r="AK1416" s="76">
        <f t="shared" si="234"/>
        <v>0.71047294829554852</v>
      </c>
      <c r="AL1416" s="39" t="str">
        <f t="shared" si="240"/>
        <v>70% - 90%</v>
      </c>
      <c r="AM1416" s="77" t="str">
        <f t="shared" si="241"/>
        <v>Lower Middle Range</v>
      </c>
      <c r="AN1416" s="78" t="s">
        <v>76</v>
      </c>
      <c r="AO1416" s="78"/>
      <c r="AP1416" s="78" t="s">
        <v>76</v>
      </c>
      <c r="AQ1416" s="49"/>
      <c r="AR1416" s="79"/>
      <c r="AS1416" s="79"/>
      <c r="AT1416" s="80"/>
      <c r="AU1416" s="52">
        <f t="shared" si="235"/>
        <v>0</v>
      </c>
    </row>
    <row r="1417" spans="1:47" ht="15" customHeight="1">
      <c r="A1417" s="53" t="s">
        <v>66</v>
      </c>
      <c r="B1417" s="54">
        <v>1406</v>
      </c>
      <c r="C1417" s="55" t="s">
        <v>180</v>
      </c>
      <c r="D1417" s="56" t="s">
        <v>432</v>
      </c>
      <c r="E1417" s="55" t="s">
        <v>105</v>
      </c>
      <c r="F1417" s="57">
        <v>40666</v>
      </c>
      <c r="G1417" s="58">
        <v>25795</v>
      </c>
      <c r="H1417" s="59">
        <f t="shared" si="236"/>
        <v>48.657534246575345</v>
      </c>
      <c r="I1417" s="60" t="s">
        <v>236</v>
      </c>
      <c r="J1417" s="61" t="s">
        <v>71</v>
      </c>
      <c r="K1417" s="62" t="s">
        <v>85</v>
      </c>
      <c r="L1417" s="63" t="s">
        <v>71</v>
      </c>
      <c r="M1417" s="64" t="str">
        <f t="shared" si="237"/>
        <v>2-3-2</v>
      </c>
      <c r="N1417" s="65">
        <v>42095</v>
      </c>
      <c r="O1417" s="66">
        <v>43191</v>
      </c>
      <c r="P1417" s="67">
        <v>0.23000000000000009</v>
      </c>
      <c r="Q1417" s="68" t="s">
        <v>87</v>
      </c>
      <c r="R1417" s="68" t="s">
        <v>88</v>
      </c>
      <c r="S1417" s="68" t="s">
        <v>89</v>
      </c>
      <c r="T1417" s="69">
        <v>52</v>
      </c>
      <c r="U1417" s="68"/>
      <c r="V1417" s="70">
        <v>488496</v>
      </c>
      <c r="W1417" s="70">
        <v>0</v>
      </c>
      <c r="X1417" s="70">
        <v>0</v>
      </c>
      <c r="Y1417" s="70">
        <v>187884</v>
      </c>
      <c r="Z1417" s="70">
        <v>0</v>
      </c>
      <c r="AA1417" s="70">
        <v>1456366</v>
      </c>
      <c r="AB1417" s="71">
        <f t="shared" si="238"/>
        <v>1268482</v>
      </c>
      <c r="AC1417" s="71">
        <f t="shared" si="231"/>
        <v>1268482</v>
      </c>
      <c r="AD1417" s="72">
        <f t="shared" si="232"/>
        <v>365</v>
      </c>
      <c r="AE1417" s="73">
        <f>ROUND(VLOOKUP(Q1417,'[1]Average Cost'!$A$3:$V$26,HLOOKUP('[1]Master Sheet'!E1417,'[1]Average Cost'!$B$1:$V$2,2,0)),0)</f>
        <v>1425491</v>
      </c>
      <c r="AF1417" s="74">
        <f t="shared" si="233"/>
        <v>0.88985619691741302</v>
      </c>
      <c r="AG1417" s="68" t="str">
        <f t="shared" si="239"/>
        <v>80%-100%</v>
      </c>
      <c r="AH1417" s="75">
        <v>2033676</v>
      </c>
      <c r="AI1417" s="75">
        <v>2033676</v>
      </c>
      <c r="AJ1417" s="75">
        <v>1552595</v>
      </c>
      <c r="AK1417" s="76">
        <f t="shared" si="234"/>
        <v>0.62373849128376402</v>
      </c>
      <c r="AL1417" s="39" t="str">
        <f t="shared" si="240"/>
        <v>50% - 70%</v>
      </c>
      <c r="AM1417" s="77" t="str">
        <f t="shared" si="241"/>
        <v>Lower Range</v>
      </c>
      <c r="AN1417" s="78" t="s">
        <v>76</v>
      </c>
      <c r="AO1417" s="78"/>
      <c r="AP1417" s="78" t="s">
        <v>76</v>
      </c>
      <c r="AQ1417" s="49"/>
      <c r="AR1417" s="79"/>
      <c r="AS1417" s="79"/>
      <c r="AT1417" s="80"/>
      <c r="AU1417" s="52">
        <f t="shared" si="235"/>
        <v>0</v>
      </c>
    </row>
    <row r="1418" spans="1:47" ht="15" customHeight="1">
      <c r="A1418" s="53" t="s">
        <v>66</v>
      </c>
      <c r="B1418" s="54">
        <v>1407</v>
      </c>
      <c r="C1418" s="55" t="s">
        <v>82</v>
      </c>
      <c r="D1418" s="56" t="s">
        <v>83</v>
      </c>
      <c r="E1418" s="55" t="s">
        <v>209</v>
      </c>
      <c r="F1418" s="57">
        <v>41671</v>
      </c>
      <c r="G1418" s="58">
        <v>28313</v>
      </c>
      <c r="H1418" s="59">
        <f t="shared" si="236"/>
        <v>41.758904109589039</v>
      </c>
      <c r="I1418" s="60" t="s">
        <v>352</v>
      </c>
      <c r="J1418" s="61" t="s">
        <v>85</v>
      </c>
      <c r="K1418" s="62" t="s">
        <v>71</v>
      </c>
      <c r="L1418" s="63" t="s">
        <v>85</v>
      </c>
      <c r="M1418" s="64" t="str">
        <f t="shared" si="237"/>
        <v>3-2-3</v>
      </c>
      <c r="N1418" s="65">
        <v>42736</v>
      </c>
      <c r="O1418" s="66">
        <v>43191</v>
      </c>
      <c r="P1418" s="67">
        <v>9.5000000000000029E-2</v>
      </c>
      <c r="Q1418" s="68" t="s">
        <v>87</v>
      </c>
      <c r="R1418" s="68" t="s">
        <v>88</v>
      </c>
      <c r="S1418" s="68" t="s">
        <v>89</v>
      </c>
      <c r="T1418" s="69">
        <v>46</v>
      </c>
      <c r="U1418" s="68"/>
      <c r="V1418" s="70">
        <v>100812</v>
      </c>
      <c r="W1418" s="70">
        <v>0</v>
      </c>
      <c r="X1418" s="70">
        <v>0</v>
      </c>
      <c r="Y1418" s="70">
        <v>0</v>
      </c>
      <c r="Z1418" s="70">
        <v>0</v>
      </c>
      <c r="AA1418" s="70">
        <v>263977.05</v>
      </c>
      <c r="AB1418" s="71">
        <f t="shared" si="238"/>
        <v>263977.05</v>
      </c>
      <c r="AC1418" s="71">
        <f t="shared" si="231"/>
        <v>263977.05</v>
      </c>
      <c r="AD1418" s="72">
        <f t="shared" si="232"/>
        <v>365</v>
      </c>
      <c r="AE1418" s="73">
        <f>ROUND(VLOOKUP(Q1418,'[1]Average Cost'!$A$3:$V$26,HLOOKUP('[1]Master Sheet'!E1418,'[1]Average Cost'!$B$1:$V$2,2,0)),0)</f>
        <v>293696</v>
      </c>
      <c r="AF1418" s="74">
        <f t="shared" si="233"/>
        <v>0.89881050473959467</v>
      </c>
      <c r="AG1418" s="68" t="str">
        <f t="shared" si="239"/>
        <v>80%-100%</v>
      </c>
      <c r="AH1418" s="75">
        <v>512626</v>
      </c>
      <c r="AI1418" s="75">
        <v>449515</v>
      </c>
      <c r="AJ1418" s="75">
        <v>512626</v>
      </c>
      <c r="AK1418" s="76">
        <f t="shared" si="234"/>
        <v>0.51495056825053742</v>
      </c>
      <c r="AL1418" s="39" t="str">
        <f t="shared" si="240"/>
        <v>50% - 70%</v>
      </c>
      <c r="AM1418" s="77" t="str">
        <f t="shared" si="241"/>
        <v>Lower Range</v>
      </c>
      <c r="AN1418" s="78" t="s">
        <v>76</v>
      </c>
      <c r="AO1418" s="78"/>
      <c r="AP1418" s="78" t="s">
        <v>76</v>
      </c>
      <c r="AQ1418" s="49"/>
      <c r="AR1418" s="79"/>
      <c r="AS1418" s="79"/>
      <c r="AT1418" s="80"/>
      <c r="AU1418" s="52">
        <f t="shared" si="235"/>
        <v>0</v>
      </c>
    </row>
    <row r="1419" spans="1:47" ht="15" customHeight="1">
      <c r="A1419" s="53" t="s">
        <v>66</v>
      </c>
      <c r="B1419" s="54">
        <v>1408</v>
      </c>
      <c r="C1419" s="55" t="s">
        <v>94</v>
      </c>
      <c r="D1419" s="56" t="s">
        <v>95</v>
      </c>
      <c r="E1419" s="55" t="s">
        <v>859</v>
      </c>
      <c r="F1419" s="57">
        <v>44191</v>
      </c>
      <c r="G1419" s="58">
        <v>33467</v>
      </c>
      <c r="H1419" s="59">
        <f t="shared" si="236"/>
        <v>27.638356164383563</v>
      </c>
      <c r="I1419" s="60" t="s">
        <v>927</v>
      </c>
      <c r="J1419" s="61">
        <v>0</v>
      </c>
      <c r="K1419" s="62" t="s">
        <v>71</v>
      </c>
      <c r="L1419" s="63" t="s">
        <v>129</v>
      </c>
      <c r="M1419" s="64" t="str">
        <f t="shared" si="237"/>
        <v>0-2-1</v>
      </c>
      <c r="N1419" s="81" t="s">
        <v>121</v>
      </c>
      <c r="O1419" s="66">
        <v>43191</v>
      </c>
      <c r="P1419" s="67">
        <v>6.7499999999999991E-2</v>
      </c>
      <c r="Q1419" s="68" t="s">
        <v>87</v>
      </c>
      <c r="R1419" s="68" t="s">
        <v>88</v>
      </c>
      <c r="S1419" s="68" t="s">
        <v>89</v>
      </c>
      <c r="T1419" s="69">
        <v>47</v>
      </c>
      <c r="U1419" s="68"/>
      <c r="V1419" s="70">
        <v>127584</v>
      </c>
      <c r="W1419" s="70">
        <v>0</v>
      </c>
      <c r="X1419" s="70">
        <v>0</v>
      </c>
      <c r="Y1419" s="70">
        <v>31896</v>
      </c>
      <c r="Z1419" s="70">
        <v>0</v>
      </c>
      <c r="AA1419" s="70">
        <v>362812</v>
      </c>
      <c r="AB1419" s="71">
        <f t="shared" si="238"/>
        <v>330916</v>
      </c>
      <c r="AC1419" s="71">
        <f t="shared" si="231"/>
        <v>330916</v>
      </c>
      <c r="AD1419" s="72">
        <f t="shared" si="232"/>
        <v>365</v>
      </c>
      <c r="AE1419" s="73">
        <f>ROUND(VLOOKUP(Q1419,'[1]Average Cost'!$A$3:$V$26,HLOOKUP('[1]Master Sheet'!E1419,'[1]Average Cost'!$B$1:$V$2,2,0)),0)</f>
        <v>436990</v>
      </c>
      <c r="AF1419" s="74">
        <f t="shared" si="233"/>
        <v>0.75726217991258382</v>
      </c>
      <c r="AG1419" s="68" t="str">
        <f t="shared" si="239"/>
        <v>60%-80%</v>
      </c>
      <c r="AH1419" s="75">
        <v>752202.61250000005</v>
      </c>
      <c r="AI1419" s="75">
        <v>752202.61250000005</v>
      </c>
      <c r="AJ1419" s="75">
        <v>532918</v>
      </c>
      <c r="AK1419" s="76">
        <f t="shared" si="234"/>
        <v>0.43992934151102803</v>
      </c>
      <c r="AL1419" s="39" t="str">
        <f t="shared" si="240"/>
        <v>25% - 50%</v>
      </c>
      <c r="AM1419" s="77" t="str">
        <f t="shared" si="241"/>
        <v>Lower Range</v>
      </c>
      <c r="AN1419" s="78" t="s">
        <v>76</v>
      </c>
      <c r="AO1419" s="78"/>
      <c r="AP1419" s="78" t="s">
        <v>118</v>
      </c>
      <c r="AQ1419" s="49"/>
      <c r="AR1419" s="79"/>
      <c r="AS1419" s="79"/>
      <c r="AT1419" s="80"/>
      <c r="AU1419" s="52">
        <f t="shared" si="235"/>
        <v>0</v>
      </c>
    </row>
    <row r="1420" spans="1:47" ht="15" customHeight="1">
      <c r="A1420" s="53" t="s">
        <v>66</v>
      </c>
      <c r="B1420" s="54">
        <v>1409</v>
      </c>
      <c r="C1420" s="55" t="s">
        <v>172</v>
      </c>
      <c r="D1420" s="56" t="s">
        <v>173</v>
      </c>
      <c r="E1420" s="55" t="s">
        <v>111</v>
      </c>
      <c r="F1420" s="57">
        <v>43405</v>
      </c>
      <c r="G1420" s="58">
        <v>34585</v>
      </c>
      <c r="H1420" s="59">
        <f t="shared" si="236"/>
        <v>24.575342465753426</v>
      </c>
      <c r="I1420" s="60" t="s">
        <v>174</v>
      </c>
      <c r="J1420" s="61">
        <v>0</v>
      </c>
      <c r="K1420" s="62">
        <v>0</v>
      </c>
      <c r="L1420" s="63" t="s">
        <v>71</v>
      </c>
      <c r="M1420" s="64" t="str">
        <f t="shared" si="237"/>
        <v>0-0-2</v>
      </c>
      <c r="N1420" s="65">
        <v>43344</v>
      </c>
      <c r="O1420" s="66">
        <v>43344</v>
      </c>
      <c r="P1420" s="67">
        <v>0.7</v>
      </c>
      <c r="Q1420" s="68" t="s">
        <v>125</v>
      </c>
      <c r="R1420" s="68" t="s">
        <v>126</v>
      </c>
      <c r="S1420" s="68" t="s">
        <v>127</v>
      </c>
      <c r="T1420" s="69">
        <v>44</v>
      </c>
      <c r="U1420" s="68"/>
      <c r="V1420" s="70">
        <v>101100</v>
      </c>
      <c r="W1420" s="70">
        <v>0</v>
      </c>
      <c r="X1420" s="70">
        <v>22500</v>
      </c>
      <c r="Y1420" s="70">
        <v>0</v>
      </c>
      <c r="Z1420" s="70">
        <v>7500</v>
      </c>
      <c r="AA1420" s="70">
        <v>228990.24</v>
      </c>
      <c r="AB1420" s="71">
        <f t="shared" si="238"/>
        <v>228990.24</v>
      </c>
      <c r="AC1420" s="71">
        <f t="shared" ref="AC1420:AC1430" si="242">AB1420-W1420</f>
        <v>228990.24</v>
      </c>
      <c r="AD1420" s="72">
        <f t="shared" ref="AD1420:AD1430" si="243">IF(($AE$10-F1420)+1&gt;365,365,($AE$10-F1420)+1)</f>
        <v>365</v>
      </c>
      <c r="AE1420" s="73">
        <f>ROUND(VLOOKUP(Q1420,'[1]Average Cost'!$A$3:$V$26,HLOOKUP('[1]Master Sheet'!E1420,'[1]Average Cost'!$B$1:$V$2,2,0)),0)</f>
        <v>268082</v>
      </c>
      <c r="AF1420" s="74">
        <f t="shared" ref="AF1420:AF1430" si="244">AB1420/AE1420</f>
        <v>0.85417984049656448</v>
      </c>
      <c r="AG1420" s="68" t="str">
        <f t="shared" si="239"/>
        <v>80%-100%</v>
      </c>
      <c r="AH1420" s="75">
        <v>338646.37994999997</v>
      </c>
      <c r="AI1420" s="75">
        <v>338646.37994999997</v>
      </c>
      <c r="AJ1420" s="75">
        <v>312809</v>
      </c>
      <c r="AK1420" s="76">
        <f t="shared" ref="AK1420:AK1430" si="245">AB1420/AH1420</f>
        <v>0.67619278857730492</v>
      </c>
      <c r="AL1420" s="39" t="str">
        <f t="shared" si="240"/>
        <v>50% - 70%</v>
      </c>
      <c r="AM1420" s="77" t="str">
        <f t="shared" si="241"/>
        <v>Lower Range</v>
      </c>
      <c r="AN1420" s="78" t="s">
        <v>76</v>
      </c>
      <c r="AO1420" s="78"/>
      <c r="AP1420" s="78" t="s">
        <v>135</v>
      </c>
      <c r="AQ1420" s="49"/>
      <c r="AR1420" s="79"/>
      <c r="AS1420" s="79"/>
      <c r="AT1420" s="80"/>
      <c r="AU1420" s="52">
        <f t="shared" ref="AU1420:AU1430" si="246">AT1420/AH1420</f>
        <v>0</v>
      </c>
    </row>
    <row r="1421" spans="1:47" ht="15" customHeight="1">
      <c r="A1421" s="53" t="s">
        <v>66</v>
      </c>
      <c r="B1421" s="54">
        <v>1410</v>
      </c>
      <c r="C1421" s="55" t="s">
        <v>67</v>
      </c>
      <c r="D1421" s="56" t="s">
        <v>68</v>
      </c>
      <c r="E1421" s="55" t="s">
        <v>92</v>
      </c>
      <c r="F1421" s="57">
        <v>44667</v>
      </c>
      <c r="G1421" s="58">
        <v>32837</v>
      </c>
      <c r="H1421" s="59">
        <f t="shared" ref="H1421:H1430" si="247">($I$10-G1421)/365</f>
        <v>29.364383561643837</v>
      </c>
      <c r="I1421" s="60" t="s">
        <v>801</v>
      </c>
      <c r="J1421" s="61">
        <v>0</v>
      </c>
      <c r="K1421" s="62">
        <v>0</v>
      </c>
      <c r="L1421" s="63" t="s">
        <v>71</v>
      </c>
      <c r="M1421" s="64" t="str">
        <f t="shared" ref="M1421:M1430" si="248">LEFT(J1421,1)&amp;"-"&amp;LEFT(K1421,1)&amp;"-"&amp;LEFT(L1421,1)</f>
        <v>0-0-2</v>
      </c>
      <c r="N1421" s="81" t="s">
        <v>72</v>
      </c>
      <c r="O1421" s="62" t="s">
        <v>72</v>
      </c>
      <c r="P1421" s="67">
        <v>0</v>
      </c>
      <c r="Q1421" s="68" t="s">
        <v>177</v>
      </c>
      <c r="R1421" s="68" t="s">
        <v>178</v>
      </c>
      <c r="S1421" s="68" t="s">
        <v>179</v>
      </c>
      <c r="T1421" s="69">
        <v>48</v>
      </c>
      <c r="U1421" s="68"/>
      <c r="V1421" s="70">
        <v>312732</v>
      </c>
      <c r="W1421" s="70">
        <v>0</v>
      </c>
      <c r="X1421" s="70">
        <v>0</v>
      </c>
      <c r="Y1421" s="70">
        <v>78180</v>
      </c>
      <c r="Z1421" s="70">
        <v>0</v>
      </c>
      <c r="AA1421" s="70">
        <v>871955</v>
      </c>
      <c r="AB1421" s="71">
        <f t="shared" ref="AB1421:AB1430" si="249">AA1421-Y1421</f>
        <v>793775</v>
      </c>
      <c r="AC1421" s="71">
        <f t="shared" si="242"/>
        <v>793775</v>
      </c>
      <c r="AD1421" s="72">
        <f t="shared" si="243"/>
        <v>350</v>
      </c>
      <c r="AE1421" s="73">
        <f>ROUND(VLOOKUP(Q1421,'[1]Average Cost'!$A$3:$V$26,HLOOKUP('[1]Master Sheet'!E1421,'[1]Average Cost'!$B$1:$V$2,2,0)),0)</f>
        <v>876337</v>
      </c>
      <c r="AF1421" s="74">
        <f t="shared" si="244"/>
        <v>0.90578738544646642</v>
      </c>
      <c r="AG1421" s="68" t="str">
        <f t="shared" ref="AG1421:AG1428" si="250">IF(AF1421&lt;60%,"Less than 60%",IF(AF1421&lt;80%,"60%-80%",IF(AF1421&lt;100%,"80%-100%","Greater than 100%")))</f>
        <v>80%-100%</v>
      </c>
      <c r="AH1421" s="75">
        <v>1031401.0812</v>
      </c>
      <c r="AI1421" s="75">
        <v>1031401.0812</v>
      </c>
      <c r="AJ1421" s="75">
        <v>1020726</v>
      </c>
      <c r="AK1421" s="76">
        <f t="shared" si="245"/>
        <v>0.76960846218666923</v>
      </c>
      <c r="AL1421" s="39" t="str">
        <f t="shared" ref="AL1421:AL1430" si="251">IF(AK1421&lt;50%,"25% - 50%",IF(AK1421&lt;70%,"50% - 70%",IF(AK1421&lt;90%,"70% - 90%",IF(AK1421&lt;110%,"90% - 110%",IF(AK1421&lt;130%,"110% - 130%","&gt;130%")))))</f>
        <v>70% - 90%</v>
      </c>
      <c r="AM1421" s="77" t="str">
        <f t="shared" ref="AM1421:AM1430" si="252">IF(AK1421&lt;70%,"Lower Range",IF(AK1421&lt;85%,"Lower Middle Range",IF(AK1421&lt;100%,"Close to Market Reference",IF(AK1421&lt;115%,"Upper Middle Range","Upper Range"))))</f>
        <v>Lower Middle Range</v>
      </c>
      <c r="AN1421" s="78" t="s">
        <v>76</v>
      </c>
      <c r="AO1421" s="78"/>
      <c r="AP1421" s="78" t="s">
        <v>76</v>
      </c>
      <c r="AQ1421" s="49"/>
      <c r="AR1421" s="79"/>
      <c r="AS1421" s="79"/>
      <c r="AT1421" s="80"/>
      <c r="AU1421" s="52">
        <f t="shared" si="246"/>
        <v>0</v>
      </c>
    </row>
    <row r="1422" spans="1:47" ht="15" customHeight="1">
      <c r="A1422" s="53" t="s">
        <v>66</v>
      </c>
      <c r="B1422" s="25">
        <v>1411</v>
      </c>
      <c r="C1422" s="55" t="s">
        <v>82</v>
      </c>
      <c r="D1422" s="56" t="s">
        <v>95</v>
      </c>
      <c r="E1422" s="55" t="s">
        <v>278</v>
      </c>
      <c r="F1422" s="57">
        <v>42371</v>
      </c>
      <c r="G1422" s="58">
        <v>30686</v>
      </c>
      <c r="H1422" s="59">
        <f t="shared" si="247"/>
        <v>35.257534246575339</v>
      </c>
      <c r="I1422" s="60" t="s">
        <v>828</v>
      </c>
      <c r="J1422" s="61" t="s">
        <v>85</v>
      </c>
      <c r="K1422" s="62" t="s">
        <v>71</v>
      </c>
      <c r="L1422" s="63" t="s">
        <v>71</v>
      </c>
      <c r="M1422" s="64" t="str">
        <f t="shared" si="248"/>
        <v>3-2-2</v>
      </c>
      <c r="N1422" s="65">
        <v>42736</v>
      </c>
      <c r="O1422" s="66">
        <v>43191</v>
      </c>
      <c r="P1422" s="67">
        <v>0.10097029557631602</v>
      </c>
      <c r="Q1422" s="68" t="s">
        <v>107</v>
      </c>
      <c r="R1422" s="68" t="s">
        <v>108</v>
      </c>
      <c r="S1422" s="68" t="s">
        <v>109</v>
      </c>
      <c r="T1422" s="69">
        <v>47</v>
      </c>
      <c r="U1422" s="68"/>
      <c r="V1422" s="70">
        <v>156000</v>
      </c>
      <c r="W1422" s="70">
        <v>96000</v>
      </c>
      <c r="X1422" s="70">
        <v>0</v>
      </c>
      <c r="Y1422" s="70">
        <v>39000</v>
      </c>
      <c r="Z1422" s="70">
        <v>0</v>
      </c>
      <c r="AA1422" s="70">
        <v>536957</v>
      </c>
      <c r="AB1422" s="71">
        <f t="shared" si="249"/>
        <v>497957</v>
      </c>
      <c r="AC1422" s="71">
        <f t="shared" si="242"/>
        <v>401957</v>
      </c>
      <c r="AD1422" s="72">
        <f t="shared" si="243"/>
        <v>365</v>
      </c>
      <c r="AE1422" s="73">
        <f>ROUND(VLOOKUP(Q1422,'[1]Average Cost'!$A$3:$V$26,HLOOKUP('[1]Master Sheet'!E1422,'[1]Average Cost'!$B$1:$V$2,2,0)),0)</f>
        <v>578873</v>
      </c>
      <c r="AF1422" s="74">
        <f t="shared" si="244"/>
        <v>0.8602180443724271</v>
      </c>
      <c r="AG1422" s="68" t="str">
        <f t="shared" si="250"/>
        <v>80%-100%</v>
      </c>
      <c r="AH1422" s="75">
        <v>780288.01023999997</v>
      </c>
      <c r="AI1422" s="75">
        <v>780288.01023999997</v>
      </c>
      <c r="AJ1422" s="75">
        <v>678774</v>
      </c>
      <c r="AK1422" s="76">
        <f t="shared" si="245"/>
        <v>0.63817076959421559</v>
      </c>
      <c r="AL1422" s="39" t="str">
        <f t="shared" si="251"/>
        <v>50% - 70%</v>
      </c>
      <c r="AM1422" s="77" t="str">
        <f t="shared" si="252"/>
        <v>Lower Range</v>
      </c>
      <c r="AN1422" s="78" t="s">
        <v>76</v>
      </c>
      <c r="AO1422" s="78"/>
      <c r="AP1422" s="78" t="s">
        <v>76</v>
      </c>
      <c r="AQ1422" s="49"/>
      <c r="AR1422" s="79"/>
      <c r="AS1422" s="79"/>
      <c r="AT1422" s="80"/>
      <c r="AU1422" s="52">
        <f t="shared" si="246"/>
        <v>0</v>
      </c>
    </row>
    <row r="1423" spans="1:47" ht="15" customHeight="1">
      <c r="A1423" s="53" t="s">
        <v>66</v>
      </c>
      <c r="B1423" s="54">
        <v>1412</v>
      </c>
      <c r="C1423" s="55" t="s">
        <v>928</v>
      </c>
      <c r="D1423" s="56" t="s">
        <v>297</v>
      </c>
      <c r="E1423" s="55" t="s">
        <v>79</v>
      </c>
      <c r="F1423" s="57">
        <v>40279</v>
      </c>
      <c r="G1423" s="58">
        <v>28492</v>
      </c>
      <c r="H1423" s="59">
        <f t="shared" si="247"/>
        <v>41.268493150684932</v>
      </c>
      <c r="I1423" s="60" t="s">
        <v>298</v>
      </c>
      <c r="J1423" s="61" t="s">
        <v>71</v>
      </c>
      <c r="K1423" s="62" t="s">
        <v>85</v>
      </c>
      <c r="L1423" s="63" t="s">
        <v>85</v>
      </c>
      <c r="M1423" s="64" t="str">
        <f t="shared" si="248"/>
        <v>2-3-3</v>
      </c>
      <c r="N1423" s="65" t="s">
        <v>86</v>
      </c>
      <c r="O1423" s="66">
        <v>43191</v>
      </c>
      <c r="P1423" s="67">
        <v>8.7500000000000064E-2</v>
      </c>
      <c r="Q1423" s="68" t="s">
        <v>299</v>
      </c>
      <c r="R1423" s="68" t="s">
        <v>108</v>
      </c>
      <c r="S1423" s="68" t="s">
        <v>109</v>
      </c>
      <c r="T1423" s="69">
        <v>43</v>
      </c>
      <c r="U1423" s="68"/>
      <c r="V1423" s="70">
        <v>154728</v>
      </c>
      <c r="W1423" s="70">
        <v>0</v>
      </c>
      <c r="X1423" s="70">
        <v>0</v>
      </c>
      <c r="Y1423" s="70">
        <v>0</v>
      </c>
      <c r="Z1423" s="70">
        <v>0</v>
      </c>
      <c r="AA1423" s="70">
        <v>398778</v>
      </c>
      <c r="AB1423" s="71">
        <f t="shared" si="249"/>
        <v>398778</v>
      </c>
      <c r="AC1423" s="71">
        <f t="shared" si="242"/>
        <v>398778</v>
      </c>
      <c r="AD1423" s="72">
        <f t="shared" si="243"/>
        <v>365</v>
      </c>
      <c r="AE1423" s="73">
        <f>ROUND(VLOOKUP(Q1423,'[1]Average Cost'!$A$3:$V$26,HLOOKUP('[1]Master Sheet'!E1423,'[1]Average Cost'!$B$1:$V$2,2,0)),0)</f>
        <v>286194</v>
      </c>
      <c r="AF1423" s="74">
        <f t="shared" si="244"/>
        <v>1.3933835090882409</v>
      </c>
      <c r="AG1423" s="68" t="str">
        <f t="shared" si="250"/>
        <v>Greater than 100%</v>
      </c>
      <c r="AH1423" s="75">
        <v>324075</v>
      </c>
      <c r="AI1423" s="75">
        <v>300496.25</v>
      </c>
      <c r="AJ1423" s="75">
        <v>324075</v>
      </c>
      <c r="AK1423" s="76">
        <f t="shared" si="245"/>
        <v>1.2305114556815553</v>
      </c>
      <c r="AL1423" s="39" t="str">
        <f t="shared" si="251"/>
        <v>110% - 130%</v>
      </c>
      <c r="AM1423" s="77" t="str">
        <f t="shared" si="252"/>
        <v>Upper Range</v>
      </c>
      <c r="AN1423" s="78" t="s">
        <v>118</v>
      </c>
      <c r="AO1423" s="78" t="s">
        <v>929</v>
      </c>
      <c r="AP1423" s="78" t="s">
        <v>76</v>
      </c>
      <c r="AQ1423" s="49"/>
      <c r="AR1423" s="79"/>
      <c r="AS1423" s="79"/>
      <c r="AT1423" s="80"/>
      <c r="AU1423" s="52">
        <f t="shared" si="246"/>
        <v>0</v>
      </c>
    </row>
    <row r="1424" spans="1:47" ht="15" customHeight="1">
      <c r="A1424" s="53" t="s">
        <v>66</v>
      </c>
      <c r="B1424" s="54">
        <v>1413</v>
      </c>
      <c r="C1424" s="55" t="s">
        <v>136</v>
      </c>
      <c r="D1424" s="56" t="s">
        <v>91</v>
      </c>
      <c r="E1424" s="55" t="s">
        <v>79</v>
      </c>
      <c r="F1424" s="57">
        <v>44317</v>
      </c>
      <c r="G1424" s="58">
        <v>30619</v>
      </c>
      <c r="H1424" s="59">
        <f t="shared" si="247"/>
        <v>35.441095890410956</v>
      </c>
      <c r="I1424" s="60" t="s">
        <v>223</v>
      </c>
      <c r="J1424" s="61">
        <v>0</v>
      </c>
      <c r="K1424" s="62" t="s">
        <v>85</v>
      </c>
      <c r="L1424" s="63" t="s">
        <v>81</v>
      </c>
      <c r="M1424" s="64" t="str">
        <f t="shared" si="248"/>
        <v>0-3-4</v>
      </c>
      <c r="N1424" s="81" t="s">
        <v>121</v>
      </c>
      <c r="O1424" s="66">
        <v>43191</v>
      </c>
      <c r="P1424" s="67">
        <v>8.8630136986301372E-2</v>
      </c>
      <c r="Q1424" s="68" t="s">
        <v>224</v>
      </c>
      <c r="R1424" s="68" t="s">
        <v>108</v>
      </c>
      <c r="S1424" s="68" t="s">
        <v>109</v>
      </c>
      <c r="T1424" s="69">
        <v>49</v>
      </c>
      <c r="U1424" s="68"/>
      <c r="V1424" s="70">
        <v>376080</v>
      </c>
      <c r="W1424" s="70">
        <v>0</v>
      </c>
      <c r="X1424" s="70">
        <v>0</v>
      </c>
      <c r="Y1424" s="70">
        <v>94020</v>
      </c>
      <c r="Z1424" s="70">
        <v>0</v>
      </c>
      <c r="AA1424" s="70">
        <v>1046176</v>
      </c>
      <c r="AB1424" s="71">
        <f t="shared" si="249"/>
        <v>952156</v>
      </c>
      <c r="AC1424" s="71">
        <f t="shared" si="242"/>
        <v>952156</v>
      </c>
      <c r="AD1424" s="72">
        <f t="shared" si="243"/>
        <v>365</v>
      </c>
      <c r="AE1424" s="73">
        <f>ROUND(VLOOKUP(Q1424,'[1]Average Cost'!$A$3:$V$26,HLOOKUP('[1]Master Sheet'!E1424,'[1]Average Cost'!$B$1:$V$2,2,0)),0)</f>
        <v>857898</v>
      </c>
      <c r="AF1424" s="74">
        <f t="shared" si="244"/>
        <v>1.1098708704298179</v>
      </c>
      <c r="AG1424" s="68" t="str">
        <f t="shared" si="250"/>
        <v>Greater than 100%</v>
      </c>
      <c r="AH1424" s="75">
        <v>1246762.30436</v>
      </c>
      <c r="AI1424" s="75">
        <v>1246762.30436</v>
      </c>
      <c r="AJ1424" s="75">
        <v>950455</v>
      </c>
      <c r="AK1424" s="76">
        <f t="shared" si="245"/>
        <v>0.7637029100657402</v>
      </c>
      <c r="AL1424" s="39" t="str">
        <f t="shared" si="251"/>
        <v>70% - 90%</v>
      </c>
      <c r="AM1424" s="77" t="str">
        <f t="shared" si="252"/>
        <v>Lower Middle Range</v>
      </c>
      <c r="AN1424" s="78" t="s">
        <v>76</v>
      </c>
      <c r="AO1424" s="78"/>
      <c r="AP1424" s="78" t="s">
        <v>76</v>
      </c>
      <c r="AQ1424" s="49"/>
      <c r="AR1424" s="79"/>
      <c r="AS1424" s="79"/>
      <c r="AT1424" s="80"/>
      <c r="AU1424" s="52">
        <f t="shared" si="246"/>
        <v>0</v>
      </c>
    </row>
    <row r="1425" spans="1:47" ht="15" customHeight="1">
      <c r="A1425" s="53" t="s">
        <v>66</v>
      </c>
      <c r="B1425" s="54">
        <v>1414</v>
      </c>
      <c r="C1425" s="55" t="s">
        <v>930</v>
      </c>
      <c r="D1425" s="56" t="s">
        <v>173</v>
      </c>
      <c r="E1425" s="55" t="s">
        <v>111</v>
      </c>
      <c r="F1425" s="57">
        <v>42186</v>
      </c>
      <c r="G1425" s="58">
        <v>31496</v>
      </c>
      <c r="H1425" s="59">
        <f t="shared" si="247"/>
        <v>33.038356164383565</v>
      </c>
      <c r="I1425" s="60" t="s">
        <v>518</v>
      </c>
      <c r="J1425" s="61" t="s">
        <v>71</v>
      </c>
      <c r="K1425" s="62" t="s">
        <v>71</v>
      </c>
      <c r="L1425" s="63" t="s">
        <v>71</v>
      </c>
      <c r="M1425" s="64" t="str">
        <f t="shared" si="248"/>
        <v>2-2-2</v>
      </c>
      <c r="N1425" s="65" t="s">
        <v>86</v>
      </c>
      <c r="O1425" s="66">
        <v>43191</v>
      </c>
      <c r="P1425" s="67">
        <v>0.29000000000000004</v>
      </c>
      <c r="Q1425" s="68" t="s">
        <v>122</v>
      </c>
      <c r="R1425" s="68" t="s">
        <v>108</v>
      </c>
      <c r="S1425" s="68" t="s">
        <v>109</v>
      </c>
      <c r="T1425" s="69">
        <v>44</v>
      </c>
      <c r="U1425" s="68"/>
      <c r="V1425" s="70">
        <v>91500</v>
      </c>
      <c r="W1425" s="70">
        <v>0</v>
      </c>
      <c r="X1425" s="70">
        <v>9000</v>
      </c>
      <c r="Y1425" s="70">
        <v>0</v>
      </c>
      <c r="Z1425" s="70">
        <v>3000</v>
      </c>
      <c r="AA1425" s="70">
        <v>227778.54</v>
      </c>
      <c r="AB1425" s="71">
        <f t="shared" si="249"/>
        <v>227778.54</v>
      </c>
      <c r="AC1425" s="71">
        <f t="shared" si="242"/>
        <v>227778.54</v>
      </c>
      <c r="AD1425" s="72">
        <f t="shared" si="243"/>
        <v>365</v>
      </c>
      <c r="AE1425" s="73">
        <f>ROUND(VLOOKUP(Q1425,'[1]Average Cost'!$A$3:$V$26,HLOOKUP('[1]Master Sheet'!E1425,'[1]Average Cost'!$B$1:$V$2,2,0)),0)</f>
        <v>227779</v>
      </c>
      <c r="AF1425" s="74">
        <f t="shared" si="244"/>
        <v>0.9999979804986413</v>
      </c>
      <c r="AG1425" s="68" t="str">
        <f t="shared" si="250"/>
        <v>80%-100%</v>
      </c>
      <c r="AH1425" s="75">
        <v>409037</v>
      </c>
      <c r="AI1425" s="75">
        <v>343151.40759999998</v>
      </c>
      <c r="AJ1425" s="75">
        <v>409037</v>
      </c>
      <c r="AK1425" s="76">
        <f t="shared" si="245"/>
        <v>0.55686536914753437</v>
      </c>
      <c r="AL1425" s="39" t="str">
        <f t="shared" si="251"/>
        <v>50% - 70%</v>
      </c>
      <c r="AM1425" s="77" t="str">
        <f t="shared" si="252"/>
        <v>Lower Range</v>
      </c>
      <c r="AN1425" s="78" t="s">
        <v>76</v>
      </c>
      <c r="AO1425" s="78"/>
      <c r="AP1425" s="78" t="s">
        <v>135</v>
      </c>
      <c r="AQ1425" s="49"/>
      <c r="AR1425" s="79"/>
      <c r="AS1425" s="79"/>
      <c r="AT1425" s="80"/>
      <c r="AU1425" s="52">
        <f t="shared" si="246"/>
        <v>0</v>
      </c>
    </row>
    <row r="1426" spans="1:47" ht="15" customHeight="1">
      <c r="A1426" s="53" t="s">
        <v>66</v>
      </c>
      <c r="B1426" s="54">
        <v>1415</v>
      </c>
      <c r="C1426" s="55" t="s">
        <v>172</v>
      </c>
      <c r="D1426" s="56" t="s">
        <v>173</v>
      </c>
      <c r="E1426" s="55" t="s">
        <v>149</v>
      </c>
      <c r="F1426" s="57">
        <v>42491</v>
      </c>
      <c r="G1426" s="58">
        <v>30718</v>
      </c>
      <c r="H1426" s="59">
        <f t="shared" si="247"/>
        <v>35.169863013698631</v>
      </c>
      <c r="I1426" s="60" t="s">
        <v>417</v>
      </c>
      <c r="J1426" s="61" t="s">
        <v>71</v>
      </c>
      <c r="K1426" s="62" t="s">
        <v>71</v>
      </c>
      <c r="L1426" s="63" t="s">
        <v>129</v>
      </c>
      <c r="M1426" s="64" t="str">
        <f t="shared" si="248"/>
        <v>2-2-1</v>
      </c>
      <c r="N1426" s="65" t="s">
        <v>86</v>
      </c>
      <c r="O1426" s="66">
        <v>43191</v>
      </c>
      <c r="P1426" s="67">
        <v>7.2499999999999995E-2</v>
      </c>
      <c r="Q1426" s="68" t="s">
        <v>151</v>
      </c>
      <c r="R1426" s="68" t="s">
        <v>126</v>
      </c>
      <c r="S1426" s="68" t="s">
        <v>127</v>
      </c>
      <c r="T1426" s="69">
        <v>44</v>
      </c>
      <c r="U1426" s="68"/>
      <c r="V1426" s="70">
        <v>127056</v>
      </c>
      <c r="W1426" s="70">
        <v>0</v>
      </c>
      <c r="X1426" s="70">
        <v>0</v>
      </c>
      <c r="Y1426" s="70">
        <v>0</v>
      </c>
      <c r="Z1426" s="70">
        <v>0</v>
      </c>
      <c r="AA1426" s="70">
        <v>326567</v>
      </c>
      <c r="AB1426" s="71">
        <f t="shared" si="249"/>
        <v>326567</v>
      </c>
      <c r="AC1426" s="71">
        <f t="shared" si="242"/>
        <v>326567</v>
      </c>
      <c r="AD1426" s="72">
        <f t="shared" si="243"/>
        <v>365</v>
      </c>
      <c r="AE1426" s="73">
        <f>ROUND(VLOOKUP(Q1426,'[1]Average Cost'!$A$3:$V$26,HLOOKUP('[1]Master Sheet'!E1426,'[1]Average Cost'!$B$1:$V$2,2,0)),0)</f>
        <v>349645</v>
      </c>
      <c r="AF1426" s="74">
        <f t="shared" si="244"/>
        <v>0.93399591013742511</v>
      </c>
      <c r="AG1426" s="68" t="str">
        <f t="shared" si="250"/>
        <v>80%-100%</v>
      </c>
      <c r="AH1426" s="75">
        <v>338646.37994999997</v>
      </c>
      <c r="AI1426" s="75">
        <v>338646.37994999997</v>
      </c>
      <c r="AJ1426" s="75">
        <v>309807</v>
      </c>
      <c r="AK1426" s="76">
        <f t="shared" si="245"/>
        <v>0.96433040284740845</v>
      </c>
      <c r="AL1426" s="39" t="str">
        <f t="shared" si="251"/>
        <v>90% - 110%</v>
      </c>
      <c r="AM1426" s="77" t="str">
        <f t="shared" si="252"/>
        <v>Close to Market Reference</v>
      </c>
      <c r="AN1426" s="78" t="s">
        <v>76</v>
      </c>
      <c r="AO1426" s="78"/>
      <c r="AP1426" s="78" t="s">
        <v>76</v>
      </c>
      <c r="AQ1426" s="49"/>
      <c r="AR1426" s="79"/>
      <c r="AS1426" s="79"/>
      <c r="AT1426" s="80"/>
      <c r="AU1426" s="52">
        <f t="shared" si="246"/>
        <v>0</v>
      </c>
    </row>
    <row r="1427" spans="1:47" ht="15" customHeight="1">
      <c r="A1427" s="53" t="s">
        <v>66</v>
      </c>
      <c r="B1427" s="54">
        <v>1416</v>
      </c>
      <c r="C1427" s="55" t="s">
        <v>136</v>
      </c>
      <c r="D1427" s="56" t="s">
        <v>91</v>
      </c>
      <c r="E1427" s="55" t="s">
        <v>302</v>
      </c>
      <c r="F1427" s="57">
        <v>44380</v>
      </c>
      <c r="G1427" s="58">
        <v>30751</v>
      </c>
      <c r="H1427" s="59">
        <f t="shared" si="247"/>
        <v>35.079452054794523</v>
      </c>
      <c r="I1427" s="60" t="s">
        <v>667</v>
      </c>
      <c r="J1427" s="61">
        <v>0</v>
      </c>
      <c r="K1427" s="62" t="s">
        <v>71</v>
      </c>
      <c r="L1427" s="63" t="s">
        <v>81</v>
      </c>
      <c r="M1427" s="64" t="str">
        <f t="shared" si="248"/>
        <v>0-2-4</v>
      </c>
      <c r="N1427" s="81" t="s">
        <v>121</v>
      </c>
      <c r="O1427" s="66">
        <v>43191</v>
      </c>
      <c r="P1427" s="67">
        <v>7.4548022906160874E-2</v>
      </c>
      <c r="Q1427" s="68" t="s">
        <v>224</v>
      </c>
      <c r="R1427" s="68" t="s">
        <v>108</v>
      </c>
      <c r="S1427" s="68" t="s">
        <v>109</v>
      </c>
      <c r="T1427" s="69">
        <v>49</v>
      </c>
      <c r="U1427" s="68"/>
      <c r="V1427" s="70">
        <v>301728</v>
      </c>
      <c r="W1427" s="70">
        <v>0</v>
      </c>
      <c r="X1427" s="70">
        <v>0</v>
      </c>
      <c r="Y1427" s="70">
        <v>75432</v>
      </c>
      <c r="Z1427" s="70">
        <v>0</v>
      </c>
      <c r="AA1427" s="70">
        <v>841713</v>
      </c>
      <c r="AB1427" s="71">
        <f t="shared" si="249"/>
        <v>766281</v>
      </c>
      <c r="AC1427" s="71">
        <f t="shared" si="242"/>
        <v>766281</v>
      </c>
      <c r="AD1427" s="72">
        <f t="shared" si="243"/>
        <v>365</v>
      </c>
      <c r="AE1427" s="73">
        <f>ROUND(VLOOKUP(Q1427,'[1]Average Cost'!$A$3:$V$26,HLOOKUP('[1]Master Sheet'!E1427,'[1]Average Cost'!$B$1:$V$2,2,0)),0)</f>
        <v>857898</v>
      </c>
      <c r="AF1427" s="74">
        <f t="shared" si="244"/>
        <v>0.89320758411839174</v>
      </c>
      <c r="AG1427" s="68" t="str">
        <f t="shared" si="250"/>
        <v>80%-100%</v>
      </c>
      <c r="AH1427" s="75">
        <v>1151132.6784900001</v>
      </c>
      <c r="AI1427" s="75">
        <v>1151132.6784900001</v>
      </c>
      <c r="AJ1427" s="75">
        <v>950455</v>
      </c>
      <c r="AK1427" s="76">
        <f t="shared" si="245"/>
        <v>0.66567565522088223</v>
      </c>
      <c r="AL1427" s="39" t="str">
        <f t="shared" si="251"/>
        <v>50% - 70%</v>
      </c>
      <c r="AM1427" s="77" t="str">
        <f t="shared" si="252"/>
        <v>Lower Range</v>
      </c>
      <c r="AN1427" s="78" t="s">
        <v>76</v>
      </c>
      <c r="AO1427" s="78"/>
      <c r="AP1427" s="78" t="s">
        <v>76</v>
      </c>
      <c r="AQ1427" s="49"/>
      <c r="AR1427" s="79"/>
      <c r="AS1427" s="79"/>
      <c r="AT1427" s="80"/>
      <c r="AU1427" s="52">
        <f t="shared" si="246"/>
        <v>0</v>
      </c>
    </row>
    <row r="1428" spans="1:47" ht="15" customHeight="1">
      <c r="A1428" s="53" t="s">
        <v>66</v>
      </c>
      <c r="B1428" s="25">
        <v>1417</v>
      </c>
      <c r="C1428" s="55" t="s">
        <v>136</v>
      </c>
      <c r="D1428" s="56" t="s">
        <v>91</v>
      </c>
      <c r="E1428" s="55" t="s">
        <v>92</v>
      </c>
      <c r="F1428" s="57">
        <v>42917</v>
      </c>
      <c r="G1428" s="58">
        <v>27977</v>
      </c>
      <c r="H1428" s="59">
        <f t="shared" si="247"/>
        <v>42.679452054794524</v>
      </c>
      <c r="I1428" s="60" t="s">
        <v>566</v>
      </c>
      <c r="J1428" s="61" t="s">
        <v>85</v>
      </c>
      <c r="K1428" s="62" t="s">
        <v>71</v>
      </c>
      <c r="L1428" s="63" t="s">
        <v>85</v>
      </c>
      <c r="M1428" s="64" t="str">
        <f t="shared" si="248"/>
        <v>3-2-3</v>
      </c>
      <c r="N1428" s="65">
        <v>42736</v>
      </c>
      <c r="O1428" s="66">
        <v>43191</v>
      </c>
      <c r="P1428" s="67">
        <v>1.9999999999999997E-2</v>
      </c>
      <c r="Q1428" s="68" t="s">
        <v>73</v>
      </c>
      <c r="R1428" s="38" t="s">
        <v>74</v>
      </c>
      <c r="S1428" s="38" t="s">
        <v>75</v>
      </c>
      <c r="T1428" s="69">
        <v>49</v>
      </c>
      <c r="U1428" s="68"/>
      <c r="V1428" s="70">
        <v>269016</v>
      </c>
      <c r="W1428" s="70">
        <v>0</v>
      </c>
      <c r="X1428" s="70">
        <v>0</v>
      </c>
      <c r="Y1428" s="70">
        <v>67260</v>
      </c>
      <c r="Z1428" s="70">
        <v>0</v>
      </c>
      <c r="AA1428" s="70">
        <v>751747</v>
      </c>
      <c r="AB1428" s="71">
        <f t="shared" si="249"/>
        <v>684487</v>
      </c>
      <c r="AC1428" s="71">
        <f t="shared" si="242"/>
        <v>684487</v>
      </c>
      <c r="AD1428" s="72">
        <f t="shared" si="243"/>
        <v>365</v>
      </c>
      <c r="AE1428" s="73">
        <f>ROUND(VLOOKUP(Q1428,'[1]Average Cost'!$A$3:$V$26,HLOOKUP('[1]Master Sheet'!E1428,'[1]Average Cost'!$B$1:$V$2,2,0)),0)</f>
        <v>914168</v>
      </c>
      <c r="AF1428" s="74">
        <f t="shared" si="244"/>
        <v>0.74875405833501063</v>
      </c>
      <c r="AG1428" s="68" t="str">
        <f t="shared" si="250"/>
        <v>60%-80%</v>
      </c>
      <c r="AH1428" s="75">
        <v>1405865.719755</v>
      </c>
      <c r="AI1428" s="75">
        <v>1405865.719755</v>
      </c>
      <c r="AJ1428" s="75">
        <v>1138428</v>
      </c>
      <c r="AK1428" s="76">
        <f t="shared" si="245"/>
        <v>0.48687935866256521</v>
      </c>
      <c r="AL1428" s="39" t="str">
        <f t="shared" si="251"/>
        <v>25% - 50%</v>
      </c>
      <c r="AM1428" s="77" t="str">
        <f t="shared" si="252"/>
        <v>Lower Range</v>
      </c>
      <c r="AN1428" s="78" t="s">
        <v>76</v>
      </c>
      <c r="AO1428" s="78"/>
      <c r="AP1428" s="78" t="s">
        <v>76</v>
      </c>
      <c r="AQ1428" s="49"/>
      <c r="AR1428" s="79"/>
      <c r="AS1428" s="79"/>
      <c r="AT1428" s="80"/>
      <c r="AU1428" s="52">
        <f t="shared" si="246"/>
        <v>0</v>
      </c>
    </row>
    <row r="1429" spans="1:47" ht="15" customHeight="1">
      <c r="A1429" s="53" t="s">
        <v>66</v>
      </c>
      <c r="B1429" s="54">
        <v>1418</v>
      </c>
      <c r="C1429" s="55" t="s">
        <v>67</v>
      </c>
      <c r="D1429" s="56" t="s">
        <v>68</v>
      </c>
      <c r="E1429" s="55" t="s">
        <v>343</v>
      </c>
      <c r="F1429" s="57">
        <v>44786</v>
      </c>
      <c r="G1429" s="58">
        <v>34390</v>
      </c>
      <c r="H1429" s="59">
        <f t="shared" si="247"/>
        <v>25.109589041095891</v>
      </c>
      <c r="I1429" s="60" t="s">
        <v>188</v>
      </c>
      <c r="J1429" s="61">
        <v>0</v>
      </c>
      <c r="K1429" s="62">
        <v>0</v>
      </c>
      <c r="L1429" s="63" t="s">
        <v>71</v>
      </c>
      <c r="M1429" s="64" t="str">
        <f t="shared" si="248"/>
        <v>0-0-2</v>
      </c>
      <c r="N1429" s="81" t="s">
        <v>72</v>
      </c>
      <c r="O1429" s="62" t="s">
        <v>72</v>
      </c>
      <c r="P1429" s="67">
        <v>0</v>
      </c>
      <c r="Q1429" s="68" t="s">
        <v>73</v>
      </c>
      <c r="R1429" s="38" t="s">
        <v>74</v>
      </c>
      <c r="S1429" s="38" t="s">
        <v>75</v>
      </c>
      <c r="T1429" s="69">
        <v>48</v>
      </c>
      <c r="U1429" s="68"/>
      <c r="V1429" s="70">
        <v>200004</v>
      </c>
      <c r="W1429" s="70">
        <v>0</v>
      </c>
      <c r="X1429" s="70">
        <v>0</v>
      </c>
      <c r="Y1429" s="70">
        <v>50004</v>
      </c>
      <c r="Z1429" s="70">
        <v>0</v>
      </c>
      <c r="AA1429" s="70">
        <v>561957</v>
      </c>
      <c r="AB1429" s="71">
        <f t="shared" si="249"/>
        <v>511953</v>
      </c>
      <c r="AC1429" s="71">
        <f t="shared" si="242"/>
        <v>511953</v>
      </c>
      <c r="AD1429" s="72">
        <f t="shared" si="243"/>
        <v>231</v>
      </c>
      <c r="AE1429" s="73">
        <f>ROUND(VLOOKUP(Q1429,'[1]Average Cost'!$A$3:$V$26,HLOOKUP('[1]Master Sheet'!E1429,'[1]Average Cost'!$B$1:$V$2,2,0)),0)</f>
        <v>646385</v>
      </c>
      <c r="AF1429" s="74">
        <f t="shared" si="244"/>
        <v>0.7920248768149013</v>
      </c>
      <c r="AG1429" s="68" t="str">
        <f>IF(AF1429&lt;60%,"Less than 60%",IF(AF1429&lt;80%,"60%-80%",IF(AF1429&lt;100%,"80%-100%","Greater than 100%")))</f>
        <v>60%-80%</v>
      </c>
      <c r="AH1429" s="75">
        <v>1040452</v>
      </c>
      <c r="AI1429" s="75">
        <v>1031401.0812</v>
      </c>
      <c r="AJ1429" s="75">
        <v>1040452</v>
      </c>
      <c r="AK1429" s="76">
        <f t="shared" si="245"/>
        <v>0.49204864808756194</v>
      </c>
      <c r="AL1429" s="39" t="str">
        <f t="shared" si="251"/>
        <v>25% - 50%</v>
      </c>
      <c r="AM1429" s="77" t="str">
        <f t="shared" si="252"/>
        <v>Lower Range</v>
      </c>
      <c r="AN1429" s="78" t="s">
        <v>76</v>
      </c>
      <c r="AO1429" s="78"/>
      <c r="AP1429" s="78" t="s">
        <v>76</v>
      </c>
      <c r="AQ1429" s="49"/>
      <c r="AR1429" s="79"/>
      <c r="AS1429" s="79"/>
      <c r="AT1429" s="80"/>
      <c r="AU1429" s="52">
        <f t="shared" si="246"/>
        <v>0</v>
      </c>
    </row>
    <row r="1430" spans="1:47" ht="15" customHeight="1" thickBot="1">
      <c r="A1430" s="83" t="s">
        <v>66</v>
      </c>
      <c r="B1430" s="54">
        <v>1419</v>
      </c>
      <c r="C1430" s="84" t="s">
        <v>67</v>
      </c>
      <c r="D1430" s="85" t="s">
        <v>68</v>
      </c>
      <c r="E1430" s="84" t="s">
        <v>931</v>
      </c>
      <c r="F1430" s="86">
        <v>41678</v>
      </c>
      <c r="G1430" s="87">
        <v>30376</v>
      </c>
      <c r="H1430" s="88">
        <f t="shared" si="247"/>
        <v>36.106849315068494</v>
      </c>
      <c r="I1430" s="89" t="s">
        <v>204</v>
      </c>
      <c r="J1430" s="90" t="s">
        <v>81</v>
      </c>
      <c r="K1430" s="91" t="s">
        <v>85</v>
      </c>
      <c r="L1430" s="92" t="s">
        <v>85</v>
      </c>
      <c r="M1430" s="93" t="str">
        <f t="shared" si="248"/>
        <v>4-3-3</v>
      </c>
      <c r="N1430" s="65">
        <v>42826</v>
      </c>
      <c r="O1430" s="66">
        <v>43191</v>
      </c>
      <c r="P1430" s="67">
        <v>0.17</v>
      </c>
      <c r="Q1430" s="68" t="s">
        <v>73</v>
      </c>
      <c r="R1430" s="38" t="s">
        <v>74</v>
      </c>
      <c r="S1430" s="38" t="s">
        <v>75</v>
      </c>
      <c r="T1430" s="69">
        <v>48</v>
      </c>
      <c r="U1430" s="68"/>
      <c r="V1430" s="70">
        <v>233496</v>
      </c>
      <c r="W1430" s="70">
        <v>0</v>
      </c>
      <c r="X1430" s="70">
        <v>0</v>
      </c>
      <c r="Y1430" s="70">
        <v>58368</v>
      </c>
      <c r="Z1430" s="70">
        <v>0</v>
      </c>
      <c r="AA1430" s="70">
        <v>654060</v>
      </c>
      <c r="AB1430" s="71">
        <f t="shared" si="249"/>
        <v>595692</v>
      </c>
      <c r="AC1430" s="71">
        <f t="shared" si="242"/>
        <v>595692</v>
      </c>
      <c r="AD1430" s="72">
        <f t="shared" si="243"/>
        <v>365</v>
      </c>
      <c r="AE1430" s="73">
        <f>ROUND(VLOOKUP(Q1430,'[1]Average Cost'!$A$3:$V$26,HLOOKUP('[1]Master Sheet'!E1430,'[1]Average Cost'!$B$1:$V$2,2,0)),0)</f>
        <v>646385</v>
      </c>
      <c r="AF1430" s="74">
        <f t="shared" si="244"/>
        <v>0.9215746033710559</v>
      </c>
      <c r="AG1430" s="68" t="str">
        <f>IF(AF1430&lt;60%,"Less than 60%",IF(AF1430&lt;80%,"60%-80%",IF(AF1430&lt;100%,"80%-100%","Greater than 100%")))</f>
        <v>80%-100%</v>
      </c>
      <c r="AH1430" s="75">
        <v>1040452</v>
      </c>
      <c r="AI1430" s="75">
        <v>1031401.0812</v>
      </c>
      <c r="AJ1430" s="75">
        <v>1040452</v>
      </c>
      <c r="AK1430" s="76">
        <f t="shared" si="245"/>
        <v>0.57253193804231239</v>
      </c>
      <c r="AL1430" s="39" t="str">
        <f t="shared" si="251"/>
        <v>50% - 70%</v>
      </c>
      <c r="AM1430" s="77" t="str">
        <f t="shared" si="252"/>
        <v>Lower Range</v>
      </c>
      <c r="AN1430" s="78" t="s">
        <v>118</v>
      </c>
      <c r="AO1430" s="78" t="s">
        <v>932</v>
      </c>
      <c r="AP1430" s="78" t="s">
        <v>76</v>
      </c>
      <c r="AQ1430" s="49"/>
      <c r="AR1430" s="94"/>
      <c r="AS1430" s="94"/>
      <c r="AT1430" s="95"/>
      <c r="AU1430" s="52">
        <f t="shared" si="246"/>
        <v>0</v>
      </c>
    </row>
    <row r="1432" spans="1:47">
      <c r="Z1432" s="96">
        <v>143449368</v>
      </c>
      <c r="AB1432" s="96">
        <v>1342607024.7899992</v>
      </c>
      <c r="AC1432" s="96">
        <f>SUBTOTAL(9,AB12:AB1430)</f>
        <v>1184097083.4499996</v>
      </c>
      <c r="AD1432" s="96">
        <f>SUBTOTAL(9,AC12:AC1430)</f>
        <v>1175106635.4499993</v>
      </c>
      <c r="AE1432" s="97">
        <f>AVERAGE(AD12:AD1430)</f>
        <v>354.10711768851303</v>
      </c>
      <c r="AR1432" s="98" t="e">
        <f>AVERAGE(AQ12:AQ1430)</f>
        <v>#DIV/0!</v>
      </c>
      <c r="AS1432" s="99">
        <f>SUBTOTAL(9,AR12:AR1430)</f>
        <v>0</v>
      </c>
      <c r="AT1432" s="99">
        <f>SUBTOTAL(9,AS12:AS1430)</f>
        <v>0</v>
      </c>
      <c r="AU1432" s="99">
        <f>SUBTOTAL(9,AT12:AT1430)</f>
        <v>0</v>
      </c>
    </row>
  </sheetData>
  <autoFilter ref="A11:AU1430" xr:uid="{00000000-0009-0000-0000-000001000000}"/>
  <conditionalFormatting sqref="C7">
    <cfRule type="expression" dxfId="2" priority="3" stopIfTrue="1">
      <formula>$B$7="Under Utilized"</formula>
    </cfRule>
  </conditionalFormatting>
  <conditionalFormatting sqref="C7:D7">
    <cfRule type="expression" dxfId="1" priority="1" stopIfTrue="1">
      <formula>$B$7="Over Utilized"</formula>
    </cfRule>
  </conditionalFormatting>
  <conditionalFormatting sqref="D7">
    <cfRule type="expression" dxfId="0" priority="4" stopIfTrue="1">
      <formula>$B$7="Under Utilized"</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guidelines</vt:lpstr>
      <vt:lpstr>datasheet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Debolina</dc:creator>
  <cp:keywords/>
  <dc:description/>
  <cp:lastModifiedBy>Dutta, Debolina</cp:lastModifiedBy>
  <cp:revision/>
  <dcterms:created xsi:type="dcterms:W3CDTF">2020-02-02T03:24:16Z</dcterms:created>
  <dcterms:modified xsi:type="dcterms:W3CDTF">2023-07-19T10:28:56Z</dcterms:modified>
  <cp:category/>
  <cp:contentStatus/>
</cp:coreProperties>
</file>